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tables/table1.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1.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6C30FB46-7C7A-45CE-9FC3-875786C33380}" xr6:coauthVersionLast="47" xr6:coauthVersionMax="47" xr10:uidLastSave="{00000000-0000-0000-0000-000000000000}"/>
  <bookViews>
    <workbookView xWindow="-120" yWindow="-120" windowWidth="29040" windowHeight="15840" firstSheet="4" activeTab="4" xr2:uid="{6311A827-8339-49A9-8910-0B2C70C2E0E1}"/>
  </bookViews>
  <sheets>
    <sheet name="&gt;&gt; CHARTS" sheetId="15" r:id="rId1"/>
    <sheet name="Chart - Potential output" sheetId="5" r:id="rId2"/>
    <sheet name="Chart - Migration" sheetId="11" r:id="rId3"/>
    <sheet name="Chart - Emp by age" sheetId="51" r:id="rId4"/>
    <sheet name="Chart - POPW &amp; SPA" sheetId="19" r:id="rId5"/>
    <sheet name="Chart - LT sickness" sheetId="22" r:id="rId6"/>
    <sheet name="Chart - Output per hour" sheetId="24" r:id="rId7"/>
    <sheet name="Chart - YHAT OE,OBR,BoE" sheetId="32" r:id="rId8"/>
    <sheet name="Chart - GDP OE,OBR LT" sheetId="50" r:id="rId9"/>
    <sheet name="&gt;&gt; DATA" sheetId="14" r:id="rId10"/>
    <sheet name="Chart Data" sheetId="4" r:id="rId11"/>
    <sheet name="HAVERQ" sheetId="23" r:id="rId12"/>
    <sheet name="HAVERM" sheetId="21" r:id="rId13"/>
    <sheet name="DataA" sheetId="3" r:id="rId14"/>
    <sheet name="GMWA" sheetId="2" r:id="rId15"/>
    <sheet name="ONS pop proj migration" sheetId="9" r:id="rId16"/>
    <sheet name="ONS pop proj 2020-based" sheetId="34" r:id="rId17"/>
    <sheet name="ONS pop proj 2021-based" sheetId="35" r:id="rId18"/>
    <sheet name="ONS migration estimates" sheetId="17" r:id="rId19"/>
    <sheet name="ONS pop est 2010" sheetId="45" r:id="rId20"/>
    <sheet name="OBR AS23 - C2.7" sheetId="30" r:id="rId21"/>
    <sheet name="OBR AS23 - TA.1" sheetId="49" r:id="rId22"/>
    <sheet name="OBR LT economic determinants" sheetId="48" r:id="rId23"/>
    <sheet name="MPR Feb24 - Chart 3.1" sheetId="31" r:id="rId24"/>
    <sheet name="BoE A8. UK Real GDP(A)" sheetId="33" r:id="rId25"/>
    <sheet name="&gt;&gt; NOT USED" sheetId="13" r:id="rId26"/>
    <sheet name="Chart - Migration (inc 10-19av)" sheetId="12" r:id="rId27"/>
    <sheet name="Chart - POPW" sheetId="7" r:id="rId28"/>
    <sheet name="Chart - Age profile" sheetId="41" r:id="rId29"/>
    <sheet name="Chart - Age shares" sheetId="42" r:id="rId30"/>
    <sheet name="Chart - Age shares (2)" sheetId="44" r:id="rId31"/>
    <sheet name="Chart - Output per worker" sheetId="26" r:id="rId32"/>
  </sheets>
  <externalReferences>
    <externalReference r:id="rId33"/>
    <externalReference r:id="rId34"/>
  </externalReferences>
  <definedNames>
    <definedName name="_DLX1.INC">HAVERM!$A$1:$W$6</definedName>
    <definedName name="_DLX2.INC">HAVERQ!$A$1:$S$6</definedName>
    <definedName name="Annual_Data" localSheetId="14">GMWA!$A$1:$A$2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5" i="4" l="1"/>
  <c r="AP5" i="4"/>
  <c r="AQ5" i="4"/>
  <c r="AR5" i="4"/>
  <c r="AS5" i="4"/>
  <c r="AO6" i="4"/>
  <c r="AP6" i="4"/>
  <c r="AQ6" i="4"/>
  <c r="AR6" i="4"/>
  <c r="AS6" i="4"/>
  <c r="AO7" i="4"/>
  <c r="AP7" i="4"/>
  <c r="AQ7" i="4"/>
  <c r="AR7" i="4"/>
  <c r="AS7" i="4"/>
  <c r="AO8" i="4"/>
  <c r="AP8" i="4"/>
  <c r="AQ8" i="4"/>
  <c r="AR8" i="4"/>
  <c r="AS8" i="4"/>
  <c r="AO9" i="4"/>
  <c r="AP9" i="4"/>
  <c r="AQ9" i="4"/>
  <c r="AR9" i="4"/>
  <c r="AS9" i="4"/>
  <c r="AO10" i="4"/>
  <c r="AP10" i="4"/>
  <c r="AQ10" i="4"/>
  <c r="AR10" i="4"/>
  <c r="AS10" i="4"/>
  <c r="AO11" i="4"/>
  <c r="AP11" i="4"/>
  <c r="AQ11" i="4"/>
  <c r="AR11" i="4"/>
  <c r="AS11" i="4"/>
  <c r="AO12" i="4"/>
  <c r="AP12" i="4"/>
  <c r="AQ12" i="4"/>
  <c r="AR12" i="4"/>
  <c r="AS12" i="4"/>
  <c r="AO13" i="4"/>
  <c r="AP13" i="4"/>
  <c r="AQ13" i="4"/>
  <c r="AR13" i="4"/>
  <c r="AS13" i="4"/>
  <c r="AO14" i="4"/>
  <c r="AP14" i="4"/>
  <c r="AQ14" i="4"/>
  <c r="AR14" i="4"/>
  <c r="AS14" i="4"/>
  <c r="AO15" i="4"/>
  <c r="AP15" i="4"/>
  <c r="AQ15" i="4"/>
  <c r="AR15" i="4"/>
  <c r="AS15" i="4"/>
  <c r="AO16" i="4"/>
  <c r="AP16" i="4"/>
  <c r="AQ16" i="4"/>
  <c r="AR16" i="4"/>
  <c r="AS16" i="4"/>
  <c r="AO17" i="4"/>
  <c r="AP17" i="4"/>
  <c r="AQ17" i="4"/>
  <c r="AR17" i="4"/>
  <c r="AS17" i="4"/>
  <c r="AO18" i="4"/>
  <c r="AP18" i="4"/>
  <c r="AQ18" i="4"/>
  <c r="AR18" i="4"/>
  <c r="AS18" i="4"/>
  <c r="AO19" i="4"/>
  <c r="AP19" i="4"/>
  <c r="AQ19" i="4"/>
  <c r="AR19" i="4"/>
  <c r="AS19" i="4"/>
  <c r="AO20" i="4"/>
  <c r="AP20" i="4"/>
  <c r="AQ20" i="4"/>
  <c r="AR20" i="4"/>
  <c r="AS20" i="4"/>
  <c r="AO21" i="4"/>
  <c r="AP21" i="4"/>
  <c r="AQ21" i="4"/>
  <c r="AR21" i="4"/>
  <c r="AS21" i="4"/>
  <c r="AO22" i="4"/>
  <c r="AP22" i="4"/>
  <c r="AQ22" i="4"/>
  <c r="AR22" i="4"/>
  <c r="AS22" i="4"/>
  <c r="AO23" i="4"/>
  <c r="AP23" i="4"/>
  <c r="AQ23" i="4"/>
  <c r="AR23" i="4"/>
  <c r="AS23" i="4"/>
  <c r="AO24" i="4"/>
  <c r="AP24" i="4"/>
  <c r="AQ24" i="4"/>
  <c r="AR24" i="4"/>
  <c r="AS24" i="4"/>
  <c r="AO25" i="4"/>
  <c r="AP25" i="4"/>
  <c r="AQ25" i="4"/>
  <c r="AR25" i="4"/>
  <c r="AS25" i="4"/>
  <c r="AO26" i="4"/>
  <c r="AP26" i="4"/>
  <c r="AQ26" i="4"/>
  <c r="AR26" i="4"/>
  <c r="AS26" i="4"/>
  <c r="AO27" i="4"/>
  <c r="AP27" i="4"/>
  <c r="AQ27" i="4"/>
  <c r="AR27" i="4"/>
  <c r="AS27" i="4"/>
  <c r="AO28" i="4"/>
  <c r="AP28" i="4"/>
  <c r="AQ28" i="4"/>
  <c r="AR28" i="4"/>
  <c r="AS28" i="4"/>
  <c r="AO29" i="4"/>
  <c r="AP29" i="4"/>
  <c r="AQ29" i="4"/>
  <c r="AR29" i="4"/>
  <c r="AS29" i="4"/>
  <c r="AO30" i="4"/>
  <c r="AP30" i="4"/>
  <c r="AQ30" i="4"/>
  <c r="AR30" i="4"/>
  <c r="AS30" i="4"/>
  <c r="AO31" i="4"/>
  <c r="AP31" i="4"/>
  <c r="AQ31" i="4"/>
  <c r="AR31" i="4"/>
  <c r="AS31" i="4"/>
  <c r="AO32" i="4"/>
  <c r="AP32" i="4"/>
  <c r="AQ32" i="4"/>
  <c r="AR32" i="4"/>
  <c r="AS32" i="4"/>
  <c r="AO33" i="4"/>
  <c r="AP33" i="4"/>
  <c r="AQ33" i="4"/>
  <c r="AR33" i="4"/>
  <c r="AS33" i="4"/>
  <c r="AO34" i="4"/>
  <c r="AP34" i="4"/>
  <c r="AQ34" i="4"/>
  <c r="AR34" i="4"/>
  <c r="AS34" i="4"/>
  <c r="AO35" i="4"/>
  <c r="AP35" i="4"/>
  <c r="AQ35" i="4"/>
  <c r="AR35" i="4"/>
  <c r="AS35" i="4"/>
  <c r="AO36" i="4"/>
  <c r="AP36" i="4"/>
  <c r="AQ36" i="4"/>
  <c r="AR36" i="4"/>
  <c r="AS36" i="4"/>
  <c r="AO37" i="4"/>
  <c r="AP37" i="4"/>
  <c r="AQ37" i="4"/>
  <c r="AR37" i="4"/>
  <c r="AS37" i="4"/>
  <c r="AO38" i="4"/>
  <c r="AP38" i="4"/>
  <c r="AQ38" i="4"/>
  <c r="AR38" i="4"/>
  <c r="AS38" i="4"/>
  <c r="AO39" i="4"/>
  <c r="AP39" i="4"/>
  <c r="AQ39" i="4"/>
  <c r="AR39" i="4"/>
  <c r="AS39" i="4"/>
  <c r="AO40" i="4"/>
  <c r="AP40" i="4"/>
  <c r="AQ40" i="4"/>
  <c r="AR40" i="4"/>
  <c r="AS40" i="4"/>
  <c r="AO41" i="4"/>
  <c r="AP41" i="4"/>
  <c r="AQ41" i="4"/>
  <c r="AR41" i="4"/>
  <c r="AS41" i="4"/>
  <c r="AO42" i="4"/>
  <c r="AP42" i="4"/>
  <c r="AQ42" i="4"/>
  <c r="AR42" i="4"/>
  <c r="AS42" i="4"/>
  <c r="AO43" i="4"/>
  <c r="AP43" i="4"/>
  <c r="AQ43" i="4"/>
  <c r="AR43" i="4"/>
  <c r="AS43" i="4"/>
  <c r="AO44" i="4"/>
  <c r="AP44" i="4"/>
  <c r="AQ44" i="4"/>
  <c r="AR44" i="4"/>
  <c r="AS44" i="4"/>
  <c r="AO45" i="4"/>
  <c r="AP45" i="4"/>
  <c r="AQ45" i="4"/>
  <c r="AR45" i="4"/>
  <c r="AS45" i="4"/>
  <c r="AO46" i="4"/>
  <c r="AP46" i="4"/>
  <c r="AQ46" i="4"/>
  <c r="AR46" i="4"/>
  <c r="AS46" i="4"/>
  <c r="AO47" i="4"/>
  <c r="AP47" i="4"/>
  <c r="AQ47" i="4"/>
  <c r="AR47" i="4"/>
  <c r="AS47" i="4"/>
  <c r="AO48" i="4"/>
  <c r="AP48" i="4"/>
  <c r="AQ48" i="4"/>
  <c r="AR48" i="4"/>
  <c r="AS48" i="4"/>
  <c r="AO49" i="4"/>
  <c r="AP49" i="4"/>
  <c r="AQ49" i="4"/>
  <c r="AR49" i="4"/>
  <c r="AS49" i="4"/>
  <c r="AO50" i="4"/>
  <c r="AP50" i="4"/>
  <c r="AQ50" i="4"/>
  <c r="AR50" i="4"/>
  <c r="AS50" i="4"/>
  <c r="AO51" i="4"/>
  <c r="AP51" i="4"/>
  <c r="AQ51" i="4"/>
  <c r="AR51" i="4"/>
  <c r="AS51" i="4"/>
  <c r="AO52" i="4"/>
  <c r="AP52" i="4"/>
  <c r="AQ52" i="4"/>
  <c r="AR52" i="4"/>
  <c r="AS52" i="4"/>
  <c r="AO53" i="4"/>
  <c r="AP53" i="4"/>
  <c r="AQ53" i="4"/>
  <c r="AR53" i="4"/>
  <c r="AS53" i="4"/>
  <c r="AO54" i="4"/>
  <c r="AP54" i="4"/>
  <c r="AQ54" i="4"/>
  <c r="AR54" i="4"/>
  <c r="AS54" i="4"/>
  <c r="AO55" i="4"/>
  <c r="AP55" i="4"/>
  <c r="AQ55" i="4"/>
  <c r="AR55" i="4"/>
  <c r="AS55" i="4"/>
  <c r="AO56" i="4"/>
  <c r="AP56" i="4"/>
  <c r="AQ56" i="4"/>
  <c r="AR56" i="4"/>
  <c r="AS56" i="4"/>
  <c r="AO57" i="4"/>
  <c r="AP57" i="4"/>
  <c r="AQ57" i="4"/>
  <c r="AR57" i="4"/>
  <c r="AS57" i="4"/>
  <c r="AO58" i="4"/>
  <c r="AP58" i="4"/>
  <c r="AQ58" i="4"/>
  <c r="AR58" i="4"/>
  <c r="AS58" i="4"/>
  <c r="AO59" i="4"/>
  <c r="AP59" i="4"/>
  <c r="AQ59" i="4"/>
  <c r="AR59" i="4"/>
  <c r="AS61" i="4" s="1"/>
  <c r="AS59" i="4"/>
  <c r="AP4" i="4"/>
  <c r="AQ4" i="4"/>
  <c r="AR4" i="4"/>
  <c r="AS4" i="4"/>
  <c r="AO4" i="4"/>
  <c r="AT58" i="4" l="1"/>
  <c r="AV58" i="4" s="1"/>
  <c r="AT34" i="4"/>
  <c r="AV34" i="4" s="1"/>
  <c r="AT10" i="4"/>
  <c r="AV10" i="4" s="1"/>
  <c r="AT50" i="4"/>
  <c r="AV50" i="4" s="1"/>
  <c r="AT42" i="4"/>
  <c r="AV42" i="4" s="1"/>
  <c r="AT26" i="4"/>
  <c r="AV26" i="4" s="1"/>
  <c r="AT18" i="4"/>
  <c r="AV18" i="4" s="1"/>
  <c r="AT4" i="4"/>
  <c r="AV4" i="4" s="1"/>
  <c r="AT52" i="4"/>
  <c r="AV52" i="4" s="1"/>
  <c r="AT44" i="4"/>
  <c r="AV44" i="4" s="1"/>
  <c r="AT33" i="4"/>
  <c r="AV33" i="4" s="1"/>
  <c r="AT25" i="4"/>
  <c r="AV25" i="4" s="1"/>
  <c r="AT17" i="4"/>
  <c r="AV17" i="4" s="1"/>
  <c r="AT9" i="4"/>
  <c r="AV9" i="4" s="1"/>
  <c r="AT32" i="4"/>
  <c r="AV32" i="4" s="1"/>
  <c r="AT24" i="4"/>
  <c r="AV24" i="4" s="1"/>
  <c r="AT16" i="4"/>
  <c r="AV16" i="4" s="1"/>
  <c r="AT59" i="4"/>
  <c r="AV59" i="4" s="1"/>
  <c r="AT51" i="4"/>
  <c r="AV51" i="4" s="1"/>
  <c r="AT43" i="4"/>
  <c r="AV43" i="4" s="1"/>
  <c r="AT35" i="4"/>
  <c r="AV35" i="4" s="1"/>
  <c r="AT27" i="4"/>
  <c r="AV27" i="4" s="1"/>
  <c r="AT19" i="4"/>
  <c r="AV19" i="4" s="1"/>
  <c r="AT11" i="4"/>
  <c r="AV11" i="4" s="1"/>
  <c r="AT48" i="4"/>
  <c r="AV48" i="4" s="1"/>
  <c r="AT54" i="4"/>
  <c r="AV54" i="4" s="1"/>
  <c r="AT46" i="4"/>
  <c r="AV46" i="4" s="1"/>
  <c r="AT38" i="4"/>
  <c r="AV38" i="4" s="1"/>
  <c r="AT30" i="4"/>
  <c r="AV30" i="4" s="1"/>
  <c r="AT22" i="4"/>
  <c r="AV22" i="4" s="1"/>
  <c r="AT14" i="4"/>
  <c r="AV14" i="4" s="1"/>
  <c r="AT6" i="4"/>
  <c r="AV6" i="4" s="1"/>
  <c r="AT40" i="4"/>
  <c r="AV40" i="4" s="1"/>
  <c r="AT57" i="4"/>
  <c r="AV57" i="4" s="1"/>
  <c r="AT49" i="4"/>
  <c r="AV49" i="4" s="1"/>
  <c r="AT41" i="4"/>
  <c r="AV41" i="4" s="1"/>
  <c r="AT56" i="4"/>
  <c r="AV56" i="4" s="1"/>
  <c r="AT36" i="4"/>
  <c r="AV36" i="4" s="1"/>
  <c r="AT28" i="4"/>
  <c r="AV28" i="4" s="1"/>
  <c r="AT20" i="4"/>
  <c r="AV20" i="4" s="1"/>
  <c r="AT12" i="4"/>
  <c r="AV12" i="4" s="1"/>
  <c r="AT8" i="4"/>
  <c r="AV8" i="4" s="1"/>
  <c r="AT55" i="4"/>
  <c r="AV55" i="4" s="1"/>
  <c r="AT47" i="4"/>
  <c r="AV47" i="4" s="1"/>
  <c r="AT39" i="4"/>
  <c r="AV39" i="4" s="1"/>
  <c r="AT31" i="4"/>
  <c r="AV31" i="4" s="1"/>
  <c r="AT23" i="4"/>
  <c r="AV23" i="4" s="1"/>
  <c r="AT15" i="4"/>
  <c r="AV15" i="4" s="1"/>
  <c r="AT7" i="4"/>
  <c r="AV7" i="4" s="1"/>
  <c r="AT53" i="4"/>
  <c r="AV53" i="4" s="1"/>
  <c r="AT45" i="4"/>
  <c r="AV45" i="4" s="1"/>
  <c r="AT37" i="4"/>
  <c r="AV37" i="4" s="1"/>
  <c r="AT29" i="4"/>
  <c r="AV29" i="4" s="1"/>
  <c r="AT21" i="4"/>
  <c r="AV21" i="4" s="1"/>
  <c r="AT13" i="4"/>
  <c r="AV13" i="4" s="1"/>
  <c r="AT5" i="4"/>
  <c r="AV5" i="4" s="1"/>
  <c r="CO18" i="4" a="1"/>
  <c r="CO20" i="4" s="1"/>
  <c r="CO11" i="4" a="1"/>
  <c r="CO11" i="4" s="1"/>
  <c r="AT61" i="4" l="1"/>
  <c r="CO19" i="4"/>
  <c r="CO35" i="4"/>
  <c r="CO27" i="4"/>
  <c r="CO34" i="4"/>
  <c r="CO26" i="4"/>
  <c r="CO18" i="4"/>
  <c r="CO33" i="4"/>
  <c r="CO25" i="4"/>
  <c r="CO32" i="4"/>
  <c r="CO24" i="4"/>
  <c r="CO39" i="4"/>
  <c r="CO31" i="4"/>
  <c r="CO23" i="4"/>
  <c r="CO38" i="4"/>
  <c r="CO30" i="4"/>
  <c r="CO22" i="4"/>
  <c r="CO37" i="4"/>
  <c r="CO29" i="4"/>
  <c r="CO21" i="4"/>
  <c r="CO36" i="4"/>
  <c r="CO28" i="4"/>
  <c r="CO15" i="4"/>
  <c r="CO12" i="4"/>
  <c r="CO17" i="4"/>
  <c r="CO16" i="4"/>
  <c r="CO14" i="4"/>
  <c r="CO13" i="4"/>
  <c r="B222" i="23"/>
  <c r="BO5" i="4"/>
  <c r="AY7" i="4" l="1"/>
  <c r="BB7" i="4"/>
  <c r="BC7" i="4"/>
  <c r="AY8" i="4"/>
  <c r="BB8" i="4"/>
  <c r="BC8" i="4"/>
  <c r="AY9" i="4"/>
  <c r="BB9" i="4"/>
  <c r="BC9" i="4"/>
  <c r="AY10" i="4"/>
  <c r="BB10" i="4"/>
  <c r="BC10" i="4"/>
  <c r="AY11" i="4"/>
  <c r="BB11" i="4"/>
  <c r="BC11" i="4"/>
  <c r="AY12" i="4"/>
  <c r="BB12" i="4"/>
  <c r="BC12" i="4"/>
  <c r="AY13" i="4"/>
  <c r="BB13" i="4"/>
  <c r="BC13" i="4"/>
  <c r="AY14" i="4"/>
  <c r="BB14" i="4"/>
  <c r="BC14" i="4"/>
  <c r="AY15" i="4"/>
  <c r="BB15" i="4"/>
  <c r="BC15" i="4"/>
  <c r="AY16" i="4"/>
  <c r="BB16" i="4"/>
  <c r="BC16" i="4"/>
  <c r="AY17" i="4"/>
  <c r="BB17" i="4"/>
  <c r="BC17" i="4"/>
  <c r="AY18" i="4"/>
  <c r="BB18" i="4"/>
  <c r="BC18" i="4"/>
  <c r="AY19" i="4"/>
  <c r="BB19" i="4"/>
  <c r="BC19" i="4"/>
  <c r="AY20" i="4"/>
  <c r="BB20" i="4"/>
  <c r="BC20" i="4"/>
  <c r="AY21" i="4"/>
  <c r="BB21" i="4"/>
  <c r="BC21" i="4"/>
  <c r="AY22" i="4"/>
  <c r="BB22" i="4"/>
  <c r="BC22" i="4"/>
  <c r="AY23" i="4"/>
  <c r="BB23" i="4"/>
  <c r="BC23" i="4"/>
  <c r="AY24" i="4"/>
  <c r="BB24" i="4"/>
  <c r="BC24" i="4"/>
  <c r="AY25" i="4"/>
  <c r="BB25" i="4"/>
  <c r="BC25" i="4"/>
  <c r="AY26" i="4"/>
  <c r="BB26" i="4"/>
  <c r="BC26" i="4"/>
  <c r="AY27" i="4"/>
  <c r="BB27" i="4"/>
  <c r="BC27" i="4"/>
  <c r="AY28" i="4"/>
  <c r="BB28" i="4"/>
  <c r="BC28" i="4"/>
  <c r="AY29" i="4"/>
  <c r="BB29" i="4"/>
  <c r="BC29" i="4"/>
  <c r="AY30" i="4"/>
  <c r="BB30" i="4"/>
  <c r="BC30" i="4"/>
  <c r="AY31" i="4"/>
  <c r="BB31" i="4"/>
  <c r="BC31" i="4"/>
  <c r="AY32" i="4"/>
  <c r="BB32" i="4"/>
  <c r="BC32" i="4"/>
  <c r="AY33" i="4"/>
  <c r="BB33" i="4"/>
  <c r="BC33" i="4"/>
  <c r="AY34" i="4"/>
  <c r="BB34" i="4"/>
  <c r="BC34" i="4"/>
  <c r="AY35" i="4"/>
  <c r="BB35" i="4"/>
  <c r="BC35" i="4"/>
  <c r="AY36" i="4"/>
  <c r="BB36" i="4"/>
  <c r="BC36" i="4"/>
  <c r="AY37" i="4"/>
  <c r="BB37" i="4"/>
  <c r="BC37" i="4"/>
  <c r="AY38" i="4"/>
  <c r="BB38" i="4"/>
  <c r="BC38" i="4"/>
  <c r="AY39" i="4"/>
  <c r="BB39" i="4"/>
  <c r="BC39" i="4"/>
  <c r="AY40" i="4"/>
  <c r="BB40" i="4"/>
  <c r="BC40" i="4"/>
  <c r="AY41" i="4"/>
  <c r="BB41" i="4"/>
  <c r="BC41" i="4"/>
  <c r="AY42" i="4"/>
  <c r="BB42" i="4"/>
  <c r="BC42" i="4"/>
  <c r="AY43" i="4"/>
  <c r="BB43" i="4"/>
  <c r="BC43" i="4"/>
  <c r="AY44" i="4"/>
  <c r="BB44" i="4"/>
  <c r="BC44" i="4"/>
  <c r="AY45" i="4"/>
  <c r="BB45" i="4"/>
  <c r="BC45" i="4"/>
  <c r="AY46" i="4"/>
  <c r="BB46" i="4"/>
  <c r="BC46" i="4"/>
  <c r="AY47" i="4"/>
  <c r="BB47" i="4"/>
  <c r="BC47" i="4"/>
  <c r="AY48" i="4"/>
  <c r="BB48" i="4"/>
  <c r="BC48" i="4"/>
  <c r="AY49" i="4"/>
  <c r="BB49" i="4"/>
  <c r="BC49" i="4"/>
  <c r="AY50" i="4"/>
  <c r="BB50" i="4"/>
  <c r="BC50" i="4"/>
  <c r="AY51" i="4"/>
  <c r="BB51" i="4"/>
  <c r="BC51" i="4"/>
  <c r="AY52" i="4"/>
  <c r="BB52" i="4"/>
  <c r="BC52" i="4"/>
  <c r="AY53" i="4"/>
  <c r="BB53" i="4"/>
  <c r="BC53" i="4"/>
  <c r="AY54" i="4"/>
  <c r="BB54" i="4"/>
  <c r="BC54" i="4"/>
  <c r="AY55" i="4"/>
  <c r="BB55" i="4"/>
  <c r="BC55" i="4"/>
  <c r="AY56" i="4"/>
  <c r="BB56" i="4"/>
  <c r="BC56" i="4"/>
  <c r="AY57" i="4"/>
  <c r="BB57" i="4"/>
  <c r="BC57" i="4"/>
  <c r="AY58" i="4"/>
  <c r="BB58" i="4"/>
  <c r="BC58" i="4"/>
  <c r="AY59" i="4"/>
  <c r="BB59" i="4"/>
  <c r="BC59" i="4"/>
  <c r="AY60" i="4"/>
  <c r="BB60" i="4"/>
  <c r="BC60" i="4"/>
  <c r="AY61" i="4"/>
  <c r="BB61" i="4"/>
  <c r="BC61" i="4"/>
  <c r="AY62" i="4"/>
  <c r="BB62" i="4"/>
  <c r="BC62" i="4"/>
  <c r="AY63" i="4"/>
  <c r="BB63" i="4"/>
  <c r="BC63" i="4"/>
  <c r="AY64" i="4"/>
  <c r="BB64" i="4"/>
  <c r="BC64" i="4"/>
  <c r="AY65" i="4"/>
  <c r="BB65" i="4"/>
  <c r="BC65" i="4"/>
  <c r="AY66" i="4"/>
  <c r="BB66" i="4"/>
  <c r="BC66" i="4"/>
  <c r="AY67" i="4"/>
  <c r="BB67" i="4"/>
  <c r="BC67" i="4"/>
  <c r="AY68" i="4"/>
  <c r="BB68" i="4"/>
  <c r="BC68" i="4"/>
  <c r="AY69" i="4"/>
  <c r="BB69" i="4"/>
  <c r="BC69" i="4"/>
  <c r="AY70" i="4"/>
  <c r="BB70" i="4"/>
  <c r="BC70" i="4"/>
  <c r="AY71" i="4"/>
  <c r="BB71" i="4"/>
  <c r="BC71" i="4"/>
  <c r="AY72" i="4"/>
  <c r="BB72" i="4"/>
  <c r="BC72" i="4"/>
  <c r="AY73" i="4"/>
  <c r="BB73" i="4"/>
  <c r="BC73" i="4"/>
  <c r="AY74" i="4"/>
  <c r="BB74" i="4"/>
  <c r="BC74" i="4"/>
  <c r="AY75" i="4"/>
  <c r="BB75" i="4"/>
  <c r="BC75" i="4"/>
  <c r="AY76" i="4"/>
  <c r="BB76" i="4"/>
  <c r="BC76" i="4"/>
  <c r="AY77" i="4"/>
  <c r="BB77" i="4"/>
  <c r="BC77" i="4"/>
  <c r="AY78" i="4"/>
  <c r="BB78" i="4"/>
  <c r="BC78" i="4"/>
  <c r="AY79" i="4"/>
  <c r="BB79" i="4"/>
  <c r="BC79" i="4"/>
  <c r="AY80" i="4"/>
  <c r="BB80" i="4"/>
  <c r="BC80" i="4"/>
  <c r="AY81" i="4"/>
  <c r="BB81" i="4"/>
  <c r="BC81" i="4"/>
  <c r="AY82" i="4"/>
  <c r="BB82" i="4"/>
  <c r="BC82" i="4"/>
  <c r="AY83" i="4"/>
  <c r="BB83" i="4"/>
  <c r="BC83" i="4"/>
  <c r="AY84" i="4"/>
  <c r="BB84" i="4"/>
  <c r="BC84" i="4"/>
  <c r="AY85" i="4"/>
  <c r="BB85" i="4"/>
  <c r="BC85" i="4"/>
  <c r="AY86" i="4"/>
  <c r="BB86" i="4"/>
  <c r="BC86" i="4"/>
  <c r="AY87" i="4"/>
  <c r="BB87" i="4"/>
  <c r="BC87" i="4"/>
  <c r="BB89" i="4"/>
  <c r="BC89" i="4"/>
  <c r="BB90" i="4"/>
  <c r="BC90" i="4"/>
  <c r="BB91" i="4"/>
  <c r="BC91" i="4"/>
  <c r="BB92" i="4"/>
  <c r="BC92" i="4"/>
  <c r="BB93" i="4"/>
  <c r="BC93" i="4"/>
  <c r="BB94" i="4"/>
  <c r="BC94" i="4"/>
  <c r="BB95" i="4"/>
  <c r="BC95" i="4"/>
  <c r="BB96" i="4"/>
  <c r="BC96" i="4"/>
  <c r="BB97" i="4"/>
  <c r="BC97" i="4"/>
  <c r="BB98" i="4"/>
  <c r="BC98" i="4"/>
  <c r="BB99" i="4"/>
  <c r="BC99" i="4"/>
  <c r="BB100" i="4"/>
  <c r="BC100" i="4"/>
  <c r="BB101" i="4"/>
  <c r="BC101" i="4"/>
  <c r="BB102" i="4"/>
  <c r="BC102" i="4"/>
  <c r="BB103" i="4"/>
  <c r="BC103" i="4"/>
  <c r="BB104" i="4"/>
  <c r="BC104" i="4"/>
  <c r="BB105" i="4"/>
  <c r="BC105" i="4"/>
  <c r="BB106" i="4"/>
  <c r="BC106" i="4"/>
  <c r="BB107" i="4"/>
  <c r="BC107" i="4"/>
  <c r="BB108" i="4"/>
  <c r="BC108" i="4"/>
  <c r="BB109" i="4"/>
  <c r="BC109" i="4"/>
  <c r="BB110" i="4"/>
  <c r="BC110" i="4"/>
  <c r="BB111" i="4"/>
  <c r="BC111" i="4"/>
  <c r="BB112" i="4"/>
  <c r="BC112" i="4"/>
  <c r="BB113" i="4"/>
  <c r="BC113" i="4"/>
  <c r="BB114" i="4"/>
  <c r="BC114" i="4"/>
  <c r="BB115" i="4"/>
  <c r="BC115" i="4"/>
  <c r="BB116" i="4"/>
  <c r="BC116" i="4"/>
  <c r="BB117" i="4"/>
  <c r="BC117" i="4"/>
  <c r="BB118" i="4"/>
  <c r="BC118" i="4"/>
  <c r="BB119" i="4"/>
  <c r="BC119" i="4"/>
  <c r="BB120" i="4"/>
  <c r="BC120" i="4"/>
  <c r="BB121" i="4"/>
  <c r="BC121" i="4"/>
  <c r="BB122" i="4"/>
  <c r="BC122" i="4"/>
  <c r="BB123" i="4"/>
  <c r="BC123" i="4"/>
  <c r="BB124" i="4"/>
  <c r="BC124" i="4"/>
  <c r="BB125" i="4"/>
  <c r="BC125" i="4"/>
  <c r="BB126" i="4"/>
  <c r="BC126" i="4"/>
  <c r="BB127" i="4"/>
  <c r="BC127" i="4"/>
  <c r="BB128" i="4"/>
  <c r="BC128" i="4"/>
  <c r="BB129" i="4"/>
  <c r="BC129" i="4"/>
  <c r="BB130" i="4"/>
  <c r="BC130" i="4"/>
  <c r="BB131" i="4"/>
  <c r="BC131" i="4"/>
  <c r="BB132" i="4"/>
  <c r="BC132" i="4"/>
  <c r="BB133" i="4"/>
  <c r="BC133" i="4"/>
  <c r="BB134" i="4"/>
  <c r="BC134" i="4"/>
  <c r="BB135" i="4"/>
  <c r="BC135" i="4"/>
  <c r="BB136" i="4"/>
  <c r="BC136" i="4"/>
  <c r="BB137" i="4"/>
  <c r="BC137" i="4"/>
  <c r="BB138" i="4"/>
  <c r="BC138" i="4"/>
  <c r="BB139" i="4"/>
  <c r="BC139" i="4"/>
  <c r="BB140" i="4"/>
  <c r="BC140" i="4"/>
  <c r="BB141" i="4"/>
  <c r="BC141" i="4"/>
  <c r="BB142" i="4"/>
  <c r="BC142" i="4"/>
  <c r="BB143" i="4"/>
  <c r="BC143" i="4"/>
  <c r="BB144" i="4"/>
  <c r="BC144" i="4"/>
  <c r="BB145" i="4"/>
  <c r="BC145" i="4"/>
  <c r="BB146" i="4"/>
  <c r="BC146" i="4"/>
  <c r="BB147" i="4"/>
  <c r="BC147" i="4"/>
  <c r="BB148" i="4"/>
  <c r="BC148" i="4"/>
  <c r="BB149" i="4"/>
  <c r="BC149" i="4"/>
  <c r="BB150" i="4"/>
  <c r="BC150" i="4"/>
  <c r="BB151" i="4"/>
  <c r="BC151" i="4"/>
  <c r="BB152" i="4"/>
  <c r="BC152" i="4"/>
  <c r="BB153" i="4"/>
  <c r="BC153" i="4"/>
  <c r="BB154" i="4"/>
  <c r="BC154" i="4"/>
  <c r="BB155" i="4"/>
  <c r="BC155" i="4"/>
  <c r="BB156" i="4"/>
  <c r="BC156" i="4"/>
  <c r="BB157" i="4"/>
  <c r="BC157" i="4"/>
  <c r="BB158" i="4"/>
  <c r="BC158" i="4"/>
  <c r="BB159" i="4"/>
  <c r="BC159" i="4"/>
  <c r="BB160" i="4"/>
  <c r="BC160" i="4"/>
  <c r="BB161" i="4"/>
  <c r="BC161" i="4"/>
  <c r="BB162" i="4"/>
  <c r="BC162" i="4"/>
  <c r="BB163" i="4"/>
  <c r="BC163" i="4"/>
  <c r="BB164" i="4"/>
  <c r="BC164" i="4"/>
  <c r="BB165" i="4"/>
  <c r="BC165" i="4"/>
  <c r="BB166" i="4"/>
  <c r="BC166" i="4"/>
  <c r="BB167" i="4"/>
  <c r="BC167" i="4"/>
  <c r="BB168" i="4"/>
  <c r="BC168" i="4"/>
  <c r="BB169" i="4"/>
  <c r="BC169" i="4"/>
  <c r="BB170" i="4"/>
  <c r="BC170" i="4"/>
  <c r="BB171" i="4"/>
  <c r="BC171" i="4"/>
  <c r="BB172" i="4"/>
  <c r="BC172" i="4"/>
  <c r="BB173" i="4"/>
  <c r="BC173" i="4"/>
  <c r="BB174" i="4"/>
  <c r="BC174" i="4"/>
  <c r="BB175" i="4"/>
  <c r="BC175" i="4"/>
  <c r="BB176" i="4"/>
  <c r="BC176" i="4"/>
  <c r="BB177" i="4"/>
  <c r="BC177" i="4"/>
  <c r="BB178" i="4"/>
  <c r="BC178" i="4"/>
  <c r="BB179" i="4"/>
  <c r="BC179" i="4"/>
  <c r="BB180" i="4"/>
  <c r="BC180" i="4"/>
  <c r="BB181" i="4"/>
  <c r="BC181" i="4"/>
  <c r="BB182" i="4"/>
  <c r="BC182" i="4"/>
  <c r="BB183" i="4"/>
  <c r="BC183" i="4"/>
  <c r="BB184" i="4"/>
  <c r="BC184" i="4"/>
  <c r="BB185" i="4"/>
  <c r="BC185" i="4"/>
  <c r="BB186" i="4"/>
  <c r="BC186" i="4"/>
  <c r="BB187" i="4"/>
  <c r="BC187" i="4"/>
  <c r="BB188" i="4"/>
  <c r="BC188" i="4"/>
  <c r="BB189" i="4"/>
  <c r="BC189" i="4"/>
  <c r="BB190" i="4"/>
  <c r="BC190" i="4"/>
  <c r="BB191" i="4"/>
  <c r="BC191" i="4"/>
  <c r="BB192" i="4"/>
  <c r="BC192" i="4"/>
  <c r="BB193" i="4"/>
  <c r="BC193" i="4"/>
  <c r="BB194" i="4"/>
  <c r="BC194" i="4"/>
  <c r="BB195" i="4"/>
  <c r="BC195" i="4"/>
  <c r="BB196" i="4"/>
  <c r="BC196" i="4"/>
  <c r="BB197" i="4"/>
  <c r="BC197" i="4"/>
  <c r="BB198" i="4"/>
  <c r="BC198" i="4"/>
  <c r="BB199" i="4"/>
  <c r="BC199" i="4"/>
  <c r="BB200" i="4"/>
  <c r="BC200" i="4"/>
  <c r="BB201" i="4"/>
  <c r="BC201" i="4"/>
  <c r="BB202" i="4"/>
  <c r="BC202" i="4"/>
  <c r="BB203" i="4"/>
  <c r="BC203" i="4"/>
  <c r="BB204" i="4"/>
  <c r="BC204" i="4"/>
  <c r="BB205" i="4"/>
  <c r="BC205" i="4"/>
  <c r="BB206" i="4"/>
  <c r="BC206" i="4"/>
  <c r="BB207" i="4"/>
  <c r="BC207" i="4"/>
  <c r="BB208" i="4"/>
  <c r="BC208" i="4"/>
  <c r="BB209" i="4"/>
  <c r="BC209" i="4"/>
  <c r="BB210" i="4"/>
  <c r="BC210" i="4"/>
  <c r="BB211" i="4"/>
  <c r="BC211" i="4"/>
  <c r="BB212" i="4"/>
  <c r="BC212" i="4"/>
  <c r="BB213" i="4"/>
  <c r="BC213" i="4"/>
  <c r="BB214" i="4"/>
  <c r="BC214" i="4"/>
  <c r="BB215" i="4"/>
  <c r="BC215" i="4"/>
  <c r="BB216" i="4"/>
  <c r="BC216" i="4"/>
  <c r="BB217" i="4"/>
  <c r="BC217" i="4"/>
  <c r="BB218" i="4"/>
  <c r="BC218" i="4"/>
  <c r="BB219" i="4"/>
  <c r="BC219" i="4"/>
  <c r="BB220" i="4"/>
  <c r="BC220" i="4"/>
  <c r="BB221" i="4"/>
  <c r="BC221" i="4"/>
  <c r="BB222" i="4"/>
  <c r="BC222" i="4"/>
  <c r="BB223" i="4"/>
  <c r="BC223" i="4"/>
  <c r="BB224" i="4"/>
  <c r="BC224" i="4"/>
  <c r="BB225" i="4"/>
  <c r="BC225" i="4"/>
  <c r="BB226" i="4"/>
  <c r="BC226" i="4"/>
  <c r="BB227" i="4"/>
  <c r="BC227" i="4"/>
  <c r="BB228" i="4"/>
  <c r="BC228" i="4"/>
  <c r="BB229" i="4"/>
  <c r="BC229" i="4"/>
  <c r="BB230" i="4"/>
  <c r="BC230" i="4"/>
  <c r="BB231" i="4"/>
  <c r="BC231" i="4"/>
  <c r="BB232" i="4"/>
  <c r="BC232" i="4"/>
  <c r="BB233" i="4"/>
  <c r="BC233" i="4"/>
  <c r="BB234" i="4"/>
  <c r="BC234" i="4"/>
  <c r="BB235" i="4"/>
  <c r="BC235" i="4"/>
  <c r="BB236" i="4"/>
  <c r="BC236" i="4"/>
  <c r="BB237" i="4"/>
  <c r="BC237" i="4"/>
  <c r="BB238" i="4"/>
  <c r="BC238" i="4"/>
  <c r="BB239" i="4"/>
  <c r="BC239" i="4"/>
  <c r="BB240" i="4"/>
  <c r="BC240" i="4"/>
  <c r="BB241" i="4"/>
  <c r="BC241" i="4"/>
  <c r="BB242" i="4"/>
  <c r="BC242" i="4"/>
  <c r="BB243" i="4"/>
  <c r="BC243" i="4"/>
  <c r="BB244" i="4"/>
  <c r="BC244" i="4"/>
  <c r="BB245" i="4"/>
  <c r="BC245" i="4"/>
  <c r="BB246" i="4"/>
  <c r="BC246" i="4"/>
  <c r="BB247" i="4"/>
  <c r="BC247" i="4"/>
  <c r="BB248" i="4"/>
  <c r="BC248" i="4"/>
  <c r="BB249" i="4"/>
  <c r="BC249" i="4"/>
  <c r="BB250" i="4"/>
  <c r="BC250" i="4"/>
  <c r="BB251" i="4"/>
  <c r="BC251" i="4"/>
  <c r="BB252" i="4"/>
  <c r="BC252" i="4"/>
  <c r="BB253" i="4"/>
  <c r="BC253" i="4"/>
  <c r="BB254" i="4"/>
  <c r="BC254" i="4"/>
  <c r="BB255" i="4"/>
  <c r="BC255" i="4"/>
  <c r="BB256" i="4"/>
  <c r="BC256" i="4"/>
  <c r="BB257" i="4"/>
  <c r="BC257" i="4"/>
  <c r="BB258" i="4"/>
  <c r="BC258" i="4"/>
  <c r="BB259" i="4"/>
  <c r="BC259" i="4"/>
  <c r="BB260" i="4"/>
  <c r="BC260" i="4"/>
  <c r="BB261" i="4"/>
  <c r="BC261" i="4"/>
  <c r="BB262" i="4"/>
  <c r="BC262" i="4"/>
  <c r="BB263" i="4"/>
  <c r="BC263" i="4"/>
  <c r="BB264" i="4"/>
  <c r="BC264" i="4"/>
  <c r="BB265" i="4"/>
  <c r="BC265" i="4"/>
  <c r="BB266" i="4"/>
  <c r="BC266" i="4"/>
  <c r="BB267" i="4"/>
  <c r="BC267" i="4"/>
  <c r="BB268" i="4"/>
  <c r="BC268" i="4"/>
  <c r="BB269" i="4"/>
  <c r="BC269" i="4"/>
  <c r="BB270" i="4"/>
  <c r="BC270" i="4"/>
  <c r="BB271" i="4"/>
  <c r="BC271" i="4"/>
  <c r="BB272" i="4"/>
  <c r="BC272" i="4"/>
  <c r="BB273" i="4"/>
  <c r="BC273" i="4"/>
  <c r="BB274" i="4"/>
  <c r="BC274" i="4"/>
  <c r="BB275" i="4"/>
  <c r="BC275" i="4"/>
  <c r="BB276" i="4"/>
  <c r="BC276" i="4"/>
  <c r="BB277" i="4"/>
  <c r="BC277" i="4"/>
  <c r="BB278" i="4"/>
  <c r="BC278" i="4"/>
  <c r="BB279" i="4"/>
  <c r="BC279" i="4"/>
  <c r="BB280" i="4"/>
  <c r="BC280" i="4"/>
  <c r="BB281" i="4"/>
  <c r="BC281" i="4"/>
  <c r="BB282" i="4"/>
  <c r="BC282" i="4"/>
  <c r="BB283" i="4"/>
  <c r="BC283" i="4"/>
  <c r="BB284" i="4"/>
  <c r="BC284" i="4"/>
  <c r="BB285" i="4"/>
  <c r="BC285" i="4"/>
  <c r="BB286" i="4"/>
  <c r="BC286" i="4"/>
  <c r="BB287" i="4"/>
  <c r="BC287" i="4"/>
  <c r="BB288" i="4"/>
  <c r="BC288" i="4"/>
  <c r="BB289" i="4"/>
  <c r="BC289" i="4"/>
  <c r="BB290" i="4"/>
  <c r="BC290" i="4"/>
  <c r="BB291" i="4"/>
  <c r="BC291" i="4"/>
  <c r="BB292" i="4"/>
  <c r="BC292" i="4"/>
  <c r="BB293" i="4"/>
  <c r="BC293" i="4"/>
  <c r="BB294" i="4"/>
  <c r="BC294" i="4"/>
  <c r="BB295" i="4"/>
  <c r="BC295" i="4"/>
  <c r="BB296" i="4"/>
  <c r="BC296" i="4"/>
  <c r="BB297" i="4"/>
  <c r="BC297" i="4"/>
  <c r="BB298" i="4"/>
  <c r="BC298" i="4"/>
  <c r="BB299" i="4"/>
  <c r="BC299" i="4"/>
  <c r="BB300" i="4"/>
  <c r="BC300" i="4"/>
  <c r="BB301" i="4"/>
  <c r="BC301" i="4"/>
  <c r="BB302" i="4"/>
  <c r="BC302" i="4"/>
  <c r="BB303" i="4"/>
  <c r="BC303" i="4"/>
  <c r="BB304" i="4"/>
  <c r="BC304" i="4"/>
  <c r="BB305" i="4"/>
  <c r="BC305" i="4"/>
  <c r="BB306" i="4"/>
  <c r="BC306" i="4"/>
  <c r="BB307" i="4"/>
  <c r="BC307" i="4"/>
  <c r="BB308" i="4"/>
  <c r="BC308" i="4"/>
  <c r="BB309" i="4"/>
  <c r="BC309" i="4"/>
  <c r="BB310" i="4"/>
  <c r="BC310" i="4"/>
  <c r="BB311" i="4"/>
  <c r="BC311" i="4"/>
  <c r="BB312" i="4"/>
  <c r="BC312" i="4"/>
  <c r="BB313" i="4"/>
  <c r="BC313" i="4"/>
  <c r="BB314" i="4"/>
  <c r="BC314" i="4"/>
  <c r="BB315" i="4"/>
  <c r="BC315" i="4"/>
  <c r="BB316" i="4"/>
  <c r="BC316" i="4"/>
  <c r="BB317" i="4"/>
  <c r="BC317" i="4"/>
  <c r="BB318" i="4"/>
  <c r="BC318" i="4"/>
  <c r="BB319" i="4"/>
  <c r="BC319" i="4"/>
  <c r="BB320" i="4"/>
  <c r="BC320" i="4"/>
  <c r="BB321" i="4"/>
  <c r="BC321" i="4"/>
  <c r="BB322" i="4"/>
  <c r="BC322" i="4"/>
  <c r="BB323" i="4"/>
  <c r="BC323" i="4"/>
  <c r="BB324" i="4"/>
  <c r="BC324" i="4"/>
  <c r="BB325" i="4"/>
  <c r="BC325" i="4"/>
  <c r="BB326" i="4"/>
  <c r="BC326" i="4"/>
  <c r="BB327" i="4"/>
  <c r="BC327" i="4"/>
  <c r="BB328" i="4"/>
  <c r="BC328" i="4"/>
  <c r="BB329" i="4"/>
  <c r="BC329" i="4"/>
  <c r="BB330" i="4"/>
  <c r="BC330" i="4"/>
  <c r="BB331" i="4"/>
  <c r="BC331" i="4"/>
  <c r="BB332" i="4"/>
  <c r="BC332" i="4"/>
  <c r="BB333" i="4"/>
  <c r="BC333" i="4"/>
  <c r="BB334" i="4"/>
  <c r="BC334" i="4"/>
  <c r="BB335" i="4"/>
  <c r="BC335" i="4"/>
  <c r="BB336" i="4"/>
  <c r="BC336" i="4"/>
  <c r="BB337" i="4"/>
  <c r="BC337" i="4"/>
  <c r="BB338" i="4"/>
  <c r="BC338" i="4"/>
  <c r="BB339" i="4"/>
  <c r="BC339" i="4"/>
  <c r="BB340" i="4"/>
  <c r="BC340" i="4"/>
  <c r="BB341" i="4"/>
  <c r="BC341" i="4"/>
  <c r="BB342" i="4"/>
  <c r="BC342" i="4"/>
  <c r="BB343" i="4"/>
  <c r="BC343" i="4"/>
  <c r="BB344" i="4"/>
  <c r="BC344" i="4"/>
  <c r="BB345" i="4"/>
  <c r="BC345" i="4"/>
  <c r="BB346" i="4"/>
  <c r="BC346" i="4"/>
  <c r="BB347" i="4"/>
  <c r="BC347" i="4"/>
  <c r="BB348" i="4"/>
  <c r="BC348" i="4"/>
  <c r="BB349" i="4"/>
  <c r="BC349" i="4"/>
  <c r="BB350" i="4"/>
  <c r="BC350" i="4"/>
  <c r="BB351" i="4"/>
  <c r="BC351" i="4"/>
  <c r="BB352" i="4"/>
  <c r="BC352" i="4"/>
  <c r="BB353" i="4"/>
  <c r="BC353" i="4"/>
  <c r="BB354" i="4"/>
  <c r="BC354" i="4"/>
  <c r="BB355" i="4"/>
  <c r="BC355" i="4"/>
  <c r="BB356" i="4"/>
  <c r="BC356" i="4"/>
  <c r="BB357" i="4"/>
  <c r="BC357" i="4"/>
  <c r="BB358" i="4"/>
  <c r="BC358" i="4"/>
  <c r="BB359" i="4"/>
  <c r="BC359" i="4"/>
  <c r="BB360" i="4"/>
  <c r="BC360" i="4"/>
  <c r="BB361" i="4"/>
  <c r="BC361" i="4"/>
  <c r="BB362" i="4"/>
  <c r="BC362" i="4"/>
  <c r="BB363" i="4"/>
  <c r="BC363" i="4"/>
  <c r="BB364" i="4"/>
  <c r="BC364" i="4"/>
  <c r="BB365" i="4"/>
  <c r="BC365" i="4"/>
  <c r="BB366" i="4"/>
  <c r="BC366" i="4"/>
  <c r="BB367" i="4"/>
  <c r="BC367" i="4"/>
  <c r="BB368" i="4"/>
  <c r="BC368" i="4"/>
  <c r="BB369" i="4"/>
  <c r="BC369" i="4"/>
  <c r="BB370" i="4"/>
  <c r="BC370" i="4"/>
  <c r="BB371" i="4"/>
  <c r="BC371" i="4"/>
  <c r="BB372" i="4"/>
  <c r="BC372" i="4"/>
  <c r="BB373" i="4"/>
  <c r="BC373" i="4"/>
  <c r="BB374" i="4"/>
  <c r="BC374" i="4"/>
  <c r="BC88" i="4"/>
  <c r="BB88" i="4"/>
  <c r="AL4" i="4"/>
  <c r="AJ4" i="4"/>
  <c r="F230" i="35"/>
  <c r="G230" i="35"/>
  <c r="H230" i="35"/>
  <c r="I230" i="35"/>
  <c r="J230" i="35"/>
  <c r="K230" i="35"/>
  <c r="L230" i="35"/>
  <c r="M230" i="35"/>
  <c r="N230" i="35"/>
  <c r="O230" i="35"/>
  <c r="P230" i="35"/>
  <c r="Q230" i="35"/>
  <c r="R230" i="35"/>
  <c r="S230" i="35"/>
  <c r="T230" i="35"/>
  <c r="U230" i="35"/>
  <c r="V230" i="35"/>
  <c r="W230" i="35"/>
  <c r="X230" i="35"/>
  <c r="Y230" i="35"/>
  <c r="Z230" i="35"/>
  <c r="AA230" i="35"/>
  <c r="AB230" i="35"/>
  <c r="AC230" i="35"/>
  <c r="AD230" i="35"/>
  <c r="AE230" i="35"/>
  <c r="AF230" i="35"/>
  <c r="F231" i="35"/>
  <c r="G231" i="35"/>
  <c r="H231" i="35"/>
  <c r="I231" i="35"/>
  <c r="J231" i="35"/>
  <c r="K231" i="35"/>
  <c r="L231" i="35"/>
  <c r="M231" i="35"/>
  <c r="N231" i="35"/>
  <c r="O231" i="35"/>
  <c r="P231" i="35"/>
  <c r="Q231" i="35"/>
  <c r="R231" i="35"/>
  <c r="S231" i="35"/>
  <c r="T231" i="35"/>
  <c r="U231" i="35"/>
  <c r="V231" i="35"/>
  <c r="W231" i="35"/>
  <c r="X231" i="35"/>
  <c r="Y231" i="35"/>
  <c r="Z231" i="35"/>
  <c r="AA231" i="35"/>
  <c r="AB231" i="35"/>
  <c r="AC231" i="35"/>
  <c r="AD231" i="35"/>
  <c r="AE231" i="35"/>
  <c r="AF231" i="35"/>
  <c r="F232" i="35"/>
  <c r="G232" i="35"/>
  <c r="H232" i="35"/>
  <c r="I232" i="35"/>
  <c r="J232" i="35"/>
  <c r="K232" i="35"/>
  <c r="L232" i="35"/>
  <c r="M232" i="35"/>
  <c r="N232" i="35"/>
  <c r="O232" i="35"/>
  <c r="P232" i="35"/>
  <c r="Q232" i="35"/>
  <c r="R232" i="35"/>
  <c r="S232" i="35"/>
  <c r="T232" i="35"/>
  <c r="U232" i="35"/>
  <c r="V232" i="35"/>
  <c r="W232" i="35"/>
  <c r="X232" i="35"/>
  <c r="Y232" i="35"/>
  <c r="Z232" i="35"/>
  <c r="AA232" i="35"/>
  <c r="AB232" i="35"/>
  <c r="AC232" i="35"/>
  <c r="AD232" i="35"/>
  <c r="AE232" i="35"/>
  <c r="AF232" i="35"/>
  <c r="E231" i="35"/>
  <c r="E232" i="35"/>
  <c r="E230" i="35"/>
  <c r="AJ3" i="4" a="1"/>
  <c r="AJ3" i="4" s="1"/>
  <c r="AI6" i="4" a="1"/>
  <c r="AI7" i="4" s="1"/>
  <c r="F225" i="35"/>
  <c r="G225" i="35"/>
  <c r="H225" i="35"/>
  <c r="I225" i="35"/>
  <c r="J225" i="35"/>
  <c r="K225" i="35"/>
  <c r="L225" i="35"/>
  <c r="M225" i="35"/>
  <c r="M228" i="35" s="1"/>
  <c r="N225" i="35"/>
  <c r="O225" i="35"/>
  <c r="P225" i="35"/>
  <c r="Q225" i="35"/>
  <c r="R225" i="35"/>
  <c r="S225" i="35"/>
  <c r="T225" i="35"/>
  <c r="U225" i="35"/>
  <c r="U228" i="35" s="1"/>
  <c r="V225" i="35"/>
  <c r="W225" i="35"/>
  <c r="X225" i="35"/>
  <c r="Y225" i="35"/>
  <c r="Z225" i="35"/>
  <c r="AA225" i="35"/>
  <c r="AB225" i="35"/>
  <c r="AC225" i="35"/>
  <c r="AC228" i="35" s="1"/>
  <c r="AD225" i="35"/>
  <c r="AE225" i="35"/>
  <c r="AF225" i="35"/>
  <c r="F226" i="35"/>
  <c r="G226" i="35"/>
  <c r="H226" i="35"/>
  <c r="H228" i="35" s="1"/>
  <c r="I226" i="35"/>
  <c r="I228" i="35" s="1"/>
  <c r="J226" i="35"/>
  <c r="J228" i="35" s="1"/>
  <c r="K226" i="35"/>
  <c r="L226" i="35"/>
  <c r="M226" i="35"/>
  <c r="N226" i="35"/>
  <c r="O226" i="35"/>
  <c r="P226" i="35"/>
  <c r="P228" i="35" s="1"/>
  <c r="Q226" i="35"/>
  <c r="Q228" i="35" s="1"/>
  <c r="R226" i="35"/>
  <c r="R228" i="35" s="1"/>
  <c r="S226" i="35"/>
  <c r="T226" i="35"/>
  <c r="U226" i="35"/>
  <c r="V226" i="35"/>
  <c r="W226" i="35"/>
  <c r="X226" i="35"/>
  <c r="X228" i="35" s="1"/>
  <c r="Y226" i="35"/>
  <c r="Y228" i="35" s="1"/>
  <c r="Z226" i="35"/>
  <c r="Z228" i="35" s="1"/>
  <c r="AA226" i="35"/>
  <c r="AB226" i="35"/>
  <c r="AC226" i="35"/>
  <c r="AD226" i="35"/>
  <c r="AE226" i="35"/>
  <c r="AF226" i="35"/>
  <c r="AF228" i="35" s="1"/>
  <c r="F227" i="35"/>
  <c r="F228" i="35" s="1"/>
  <c r="G227" i="35"/>
  <c r="G228" i="35" s="1"/>
  <c r="H227" i="35"/>
  <c r="I227" i="35"/>
  <c r="J227" i="35"/>
  <c r="K227" i="35"/>
  <c r="L227" i="35"/>
  <c r="M227" i="35"/>
  <c r="N227" i="35"/>
  <c r="N228" i="35" s="1"/>
  <c r="O227" i="35"/>
  <c r="O228" i="35" s="1"/>
  <c r="P227" i="35"/>
  <c r="Q227" i="35"/>
  <c r="R227" i="35"/>
  <c r="S227" i="35"/>
  <c r="T227" i="35"/>
  <c r="U227" i="35"/>
  <c r="V227" i="35"/>
  <c r="V228" i="35" s="1"/>
  <c r="W227" i="35"/>
  <c r="W228" i="35" s="1"/>
  <c r="X227" i="35"/>
  <c r="Y227" i="35"/>
  <c r="Z227" i="35"/>
  <c r="AA227" i="35"/>
  <c r="AB227" i="35"/>
  <c r="AC227" i="35"/>
  <c r="AD227" i="35"/>
  <c r="AD228" i="35" s="1"/>
  <c r="AE227" i="35"/>
  <c r="AE228" i="35" s="1"/>
  <c r="AF227" i="35"/>
  <c r="K228" i="35"/>
  <c r="L228" i="35"/>
  <c r="S228" i="35"/>
  <c r="T228" i="35"/>
  <c r="AA228" i="35"/>
  <c r="AB228" i="35"/>
  <c r="E228" i="35"/>
  <c r="E227" i="35"/>
  <c r="E226" i="35"/>
  <c r="E225" i="35"/>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4" i="4"/>
  <c r="E223" i="35"/>
  <c r="AK4" i="4" l="1"/>
  <c r="AI30" i="4"/>
  <c r="AI11" i="4"/>
  <c r="AI29" i="4"/>
  <c r="AI6" i="4"/>
  <c r="AI27" i="4"/>
  <c r="AI22" i="4"/>
  <c r="AE114" i="4"/>
  <c r="AE123" i="4"/>
  <c r="AE119" i="4"/>
  <c r="AE115" i="4"/>
  <c r="AI21" i="4"/>
  <c r="AI19" i="4"/>
  <c r="AI14" i="4"/>
  <c r="AI13" i="4"/>
  <c r="AJ6" i="4" a="1"/>
  <c r="AJ6" i="4" s="1"/>
  <c r="AL3" i="4"/>
  <c r="AK3" i="4"/>
  <c r="AI28" i="4"/>
  <c r="AI20" i="4"/>
  <c r="AI12" i="4"/>
  <c r="AI26" i="4"/>
  <c r="AI18" i="4"/>
  <c r="AI10" i="4"/>
  <c r="AI33" i="4"/>
  <c r="AI25" i="4"/>
  <c r="AI17" i="4"/>
  <c r="AI9" i="4"/>
  <c r="AI32" i="4"/>
  <c r="AI24" i="4"/>
  <c r="AI16" i="4"/>
  <c r="AI8" i="4"/>
  <c r="AI31" i="4"/>
  <c r="AI23" i="4"/>
  <c r="AI15" i="4"/>
  <c r="AG122" i="4"/>
  <c r="AD121" i="4"/>
  <c r="AD117" i="4"/>
  <c r="AF120" i="4"/>
  <c r="AF116" i="4"/>
  <c r="AE122" i="4"/>
  <c r="AE118" i="4"/>
  <c r="AG121" i="4"/>
  <c r="AG117" i="4"/>
  <c r="AD120" i="4"/>
  <c r="AD116" i="4"/>
  <c r="AF114" i="4"/>
  <c r="AF123" i="4"/>
  <c r="AF119" i="4"/>
  <c r="AF115" i="4"/>
  <c r="AE121" i="4"/>
  <c r="AE117" i="4"/>
  <c r="AG120" i="4"/>
  <c r="AG116" i="4"/>
  <c r="AD114" i="4"/>
  <c r="AD119" i="4"/>
  <c r="AF122" i="4"/>
  <c r="AF118" i="4"/>
  <c r="AD123" i="4"/>
  <c r="AD115" i="4"/>
  <c r="AE120" i="4"/>
  <c r="AE116" i="4"/>
  <c r="AF121" i="4"/>
  <c r="AG112" i="4"/>
  <c r="AG123" i="4"/>
  <c r="AG119" i="4"/>
  <c r="AG118" i="4"/>
  <c r="AG115" i="4"/>
  <c r="AD122" i="4"/>
  <c r="AD118" i="4"/>
  <c r="AF117" i="4"/>
  <c r="AD112" i="4"/>
  <c r="AE112" i="4"/>
  <c r="AG114" i="4"/>
  <c r="AF112" i="4"/>
  <c r="E221" i="35"/>
  <c r="E220" i="35"/>
  <c r="E219" i="35"/>
  <c r="BR214" i="4"/>
  <c r="BF214" i="4"/>
  <c r="AF219" i="35"/>
  <c r="AF218" i="35"/>
  <c r="F217" i="35"/>
  <c r="G217" i="35"/>
  <c r="H217" i="35"/>
  <c r="I217" i="35"/>
  <c r="J217" i="35"/>
  <c r="K217" i="35"/>
  <c r="L217" i="35"/>
  <c r="M217" i="35"/>
  <c r="N217" i="35"/>
  <c r="O217" i="35"/>
  <c r="P217" i="35"/>
  <c r="Q217" i="35"/>
  <c r="R217" i="35"/>
  <c r="S217" i="35"/>
  <c r="T217" i="35"/>
  <c r="U217" i="35"/>
  <c r="V217" i="35"/>
  <c r="W217" i="35"/>
  <c r="X217" i="35"/>
  <c r="Y217" i="35"/>
  <c r="Z217" i="35"/>
  <c r="AA217" i="35"/>
  <c r="AB217" i="35"/>
  <c r="AC217" i="35"/>
  <c r="AD217" i="35"/>
  <c r="AE217" i="35"/>
  <c r="AF217" i="35"/>
  <c r="E217" i="35"/>
  <c r="AF124" i="4" l="1"/>
  <c r="AF125" i="4" s="1"/>
  <c r="AE124" i="4"/>
  <c r="AE132" i="4" s="1"/>
  <c r="AJ33" i="4"/>
  <c r="AK26" i="4"/>
  <c r="AJ22" i="4"/>
  <c r="AJ28" i="4"/>
  <c r="AK20" i="4"/>
  <c r="AL12" i="4"/>
  <c r="AL7" i="4"/>
  <c r="AJ29" i="4"/>
  <c r="AJ24" i="4"/>
  <c r="AJ19" i="4"/>
  <c r="AL24" i="4"/>
  <c r="AJ17" i="4"/>
  <c r="AK9" i="4"/>
  <c r="AL30" i="4"/>
  <c r="AJ23" i="4"/>
  <c r="AK15" i="4"/>
  <c r="AK10" i="4"/>
  <c r="AL31" i="4"/>
  <c r="AL26" i="4"/>
  <c r="AL21" i="4"/>
  <c r="AL17" i="4"/>
  <c r="AJ10" i="4"/>
  <c r="AL6" i="4"/>
  <c r="AL19" i="4"/>
  <c r="AJ18" i="4"/>
  <c r="AJ13" i="4"/>
  <c r="AL8" i="4"/>
  <c r="AJ30" i="4"/>
  <c r="AK22" i="4"/>
  <c r="AL14" i="4"/>
  <c r="AJ7" i="4"/>
  <c r="AK28" i="4"/>
  <c r="AL20" i="4"/>
  <c r="AL15" i="4"/>
  <c r="AL10" i="4"/>
  <c r="AJ32" i="4"/>
  <c r="AJ27" i="4"/>
  <c r="AL11" i="4"/>
  <c r="AK16" i="4"/>
  <c r="AK27" i="4"/>
  <c r="AL25" i="4"/>
  <c r="AJ8" i="4"/>
  <c r="AK11" i="4"/>
  <c r="AL32" i="4"/>
  <c r="AJ25" i="4"/>
  <c r="AK17" i="4"/>
  <c r="AL9" i="4"/>
  <c r="AJ31" i="4"/>
  <c r="AK23" i="4"/>
  <c r="AK18" i="4"/>
  <c r="AK13" i="4"/>
  <c r="AK24" i="4"/>
  <c r="AL13" i="4"/>
  <c r="AK19" i="4"/>
  <c r="AK21" i="4"/>
  <c r="AJ12" i="4"/>
  <c r="AL29" i="4"/>
  <c r="AJ14" i="4"/>
  <c r="AK6" i="4"/>
  <c r="AL27" i="4"/>
  <c r="AJ20" i="4"/>
  <c r="AK12" i="4"/>
  <c r="AL33" i="4"/>
  <c r="AJ26" i="4"/>
  <c r="AJ21" i="4"/>
  <c r="AJ16" i="4"/>
  <c r="AJ11" i="4"/>
  <c r="AK8" i="4"/>
  <c r="AK25" i="4"/>
  <c r="AK31" i="4"/>
  <c r="AK14" i="4"/>
  <c r="AK33" i="4"/>
  <c r="AK29" i="4"/>
  <c r="AL16" i="4"/>
  <c r="AJ9" i="4"/>
  <c r="AK30" i="4"/>
  <c r="AL22" i="4"/>
  <c r="AJ15" i="4"/>
  <c r="AK7" i="4"/>
  <c r="AL28" i="4"/>
  <c r="AL23" i="4"/>
  <c r="AL18" i="4"/>
  <c r="AK32" i="4"/>
  <c r="AD124" i="4"/>
  <c r="AD133" i="4" s="1"/>
  <c r="AG124" i="4"/>
  <c r="AG129" i="4" s="1"/>
  <c r="AF137" i="4"/>
  <c r="AF135" i="4"/>
  <c r="D217" i="34"/>
  <c r="E217" i="34"/>
  <c r="F217" i="34"/>
  <c r="G217" i="34"/>
  <c r="H217" i="34"/>
  <c r="I217" i="34"/>
  <c r="J217" i="34"/>
  <c r="K217" i="34"/>
  <c r="L217" i="34"/>
  <c r="M217" i="34"/>
  <c r="N217" i="34"/>
  <c r="O217" i="34"/>
  <c r="P217" i="34"/>
  <c r="Q217" i="34"/>
  <c r="R217" i="34"/>
  <c r="S217" i="34"/>
  <c r="T217" i="34"/>
  <c r="U217" i="34"/>
  <c r="V217" i="34"/>
  <c r="W217" i="34"/>
  <c r="X217" i="34"/>
  <c r="Y217" i="34"/>
  <c r="Z217" i="34"/>
  <c r="AA217" i="34"/>
  <c r="AB217" i="34"/>
  <c r="AC217" i="34"/>
  <c r="AD217" i="34"/>
  <c r="AE217" i="34"/>
  <c r="AF217" i="34"/>
  <c r="AG217" i="34"/>
  <c r="C217" i="34"/>
  <c r="M4" i="4"/>
  <c r="M5" i="4"/>
  <c r="M6" i="4"/>
  <c r="M7" i="4"/>
  <c r="M8" i="4"/>
  <c r="M9" i="4"/>
  <c r="M10" i="4"/>
  <c r="DK334" i="33"/>
  <c r="DI334" i="33"/>
  <c r="DG334" i="33"/>
  <c r="DJ334" i="33" s="1"/>
  <c r="CZ334" i="33"/>
  <c r="CY334" i="33"/>
  <c r="CX334" i="33"/>
  <c r="CW334" i="33"/>
  <c r="CL334" i="33" s="1"/>
  <c r="CV334" i="33"/>
  <c r="CK334" i="33" s="1"/>
  <c r="CU334" i="33"/>
  <c r="CI334" i="33"/>
  <c r="CJ334" i="33" s="1"/>
  <c r="CF334" i="33"/>
  <c r="CE334" i="33"/>
  <c r="AN334" i="33"/>
  <c r="AH334" i="33"/>
  <c r="AG334" i="33"/>
  <c r="AF334" i="33"/>
  <c r="AE334" i="33"/>
  <c r="AI334" i="33" s="1"/>
  <c r="AD334" i="33"/>
  <c r="D334" i="33"/>
  <c r="G334" i="33" s="1"/>
  <c r="C334" i="33"/>
  <c r="F334" i="33" s="1"/>
  <c r="B334" i="33"/>
  <c r="E334" i="33" s="1"/>
  <c r="DK333" i="33"/>
  <c r="DJ333" i="33"/>
  <c r="DI333" i="33"/>
  <c r="CZ333" i="33"/>
  <c r="CY333" i="33"/>
  <c r="CX333" i="33"/>
  <c r="CW333" i="33"/>
  <c r="CL333" i="33" s="1"/>
  <c r="CV333" i="33"/>
  <c r="CK333" i="33" s="1"/>
  <c r="CU333" i="33"/>
  <c r="CI333" i="33" s="1"/>
  <c r="CJ333" i="33" s="1"/>
  <c r="CF333" i="33"/>
  <c r="CE333" i="33"/>
  <c r="AU333" i="33"/>
  <c r="AN333" i="33"/>
  <c r="AF333" i="33"/>
  <c r="AE333" i="33"/>
  <c r="AI333" i="33" s="1"/>
  <c r="AD333" i="33"/>
  <c r="AH333" i="33" s="1"/>
  <c r="D333" i="33"/>
  <c r="G333" i="33" s="1"/>
  <c r="C333" i="33"/>
  <c r="F333" i="33" s="1"/>
  <c r="B333" i="33"/>
  <c r="E333" i="33" s="1"/>
  <c r="DK332" i="33"/>
  <c r="DJ332" i="33"/>
  <c r="DI332" i="33"/>
  <c r="CZ332" i="33"/>
  <c r="CY332" i="33"/>
  <c r="CX332" i="33"/>
  <c r="CW332" i="33"/>
  <c r="CL332" i="33" s="1"/>
  <c r="CV332" i="33"/>
  <c r="CK332" i="33" s="1"/>
  <c r="CU332" i="33"/>
  <c r="CI332" i="33" s="1"/>
  <c r="CJ332" i="33" s="1"/>
  <c r="CF332" i="33"/>
  <c r="CE332" i="33"/>
  <c r="AU332" i="33"/>
  <c r="AN332" i="33"/>
  <c r="AF332" i="33"/>
  <c r="AJ332" i="33" s="1"/>
  <c r="AE332" i="33"/>
  <c r="AI332" i="33" s="1"/>
  <c r="AD332" i="33"/>
  <c r="AH332" i="33" s="1"/>
  <c r="G332" i="33"/>
  <c r="D332" i="33"/>
  <c r="C332" i="33"/>
  <c r="F332" i="33" s="1"/>
  <c r="B332" i="33"/>
  <c r="E332" i="33" s="1"/>
  <c r="DK331" i="33"/>
  <c r="DJ331" i="33"/>
  <c r="DI331" i="33"/>
  <c r="CZ331" i="33"/>
  <c r="CY331" i="33"/>
  <c r="CX331" i="33"/>
  <c r="CW331" i="33"/>
  <c r="CV331" i="33"/>
  <c r="CK331" i="33" s="1"/>
  <c r="CU331" i="33"/>
  <c r="CI331" i="33" s="1"/>
  <c r="CL331" i="33"/>
  <c r="CF331" i="33"/>
  <c r="CE331" i="33"/>
  <c r="AU331" i="33"/>
  <c r="AN331" i="33"/>
  <c r="AF331" i="33"/>
  <c r="AG331" i="33" s="1"/>
  <c r="AE331" i="33"/>
  <c r="AI331" i="33" s="1"/>
  <c r="AD331" i="33"/>
  <c r="AH331" i="33" s="1"/>
  <c r="P331" i="33"/>
  <c r="O331" i="33"/>
  <c r="K331" i="33"/>
  <c r="J331" i="33"/>
  <c r="I331" i="33"/>
  <c r="F331" i="33"/>
  <c r="D331" i="33"/>
  <c r="C331" i="33"/>
  <c r="B331" i="33"/>
  <c r="E331" i="33" s="1"/>
  <c r="DK330" i="33"/>
  <c r="DJ330" i="33"/>
  <c r="DI330" i="33"/>
  <c r="CZ330" i="33"/>
  <c r="CY330" i="33"/>
  <c r="CX330" i="33"/>
  <c r="CW330" i="33"/>
  <c r="CV330" i="33"/>
  <c r="CU330" i="33"/>
  <c r="CI330" i="33" s="1"/>
  <c r="CJ330" i="33" s="1"/>
  <c r="CL330" i="33"/>
  <c r="CK330" i="33"/>
  <c r="CF330" i="33"/>
  <c r="CE330" i="33"/>
  <c r="AU330" i="33"/>
  <c r="AN330" i="33"/>
  <c r="AF330" i="33"/>
  <c r="AG330" i="33" s="1"/>
  <c r="AE330" i="33"/>
  <c r="AD330" i="33"/>
  <c r="AH330" i="33" s="1"/>
  <c r="G330" i="33"/>
  <c r="F330" i="33"/>
  <c r="D330" i="33"/>
  <c r="G331" i="33" s="1"/>
  <c r="C330" i="33"/>
  <c r="B330" i="33"/>
  <c r="DK329" i="33"/>
  <c r="DJ329" i="33"/>
  <c r="DI329" i="33"/>
  <c r="CZ329" i="33"/>
  <c r="CY329" i="33"/>
  <c r="CX329" i="33"/>
  <c r="CW329" i="33"/>
  <c r="CV329" i="33"/>
  <c r="CU329" i="33"/>
  <c r="CL329" i="33"/>
  <c r="CK329" i="33"/>
  <c r="CJ329" i="33"/>
  <c r="CI329" i="33"/>
  <c r="CF329" i="33"/>
  <c r="CE329" i="33"/>
  <c r="AU329" i="33"/>
  <c r="AN329" i="33"/>
  <c r="AJ329" i="33"/>
  <c r="AI329" i="33"/>
  <c r="AF329" i="33"/>
  <c r="AG329" i="33" s="1"/>
  <c r="AE329" i="33"/>
  <c r="AI330" i="33" s="1"/>
  <c r="AD329" i="33"/>
  <c r="G329" i="33"/>
  <c r="F329" i="33"/>
  <c r="D329" i="33"/>
  <c r="C329" i="33"/>
  <c r="B329" i="33"/>
  <c r="E330" i="33" s="1"/>
  <c r="DK328" i="33"/>
  <c r="DJ328" i="33"/>
  <c r="DI328" i="33"/>
  <c r="CZ328" i="33"/>
  <c r="CY328" i="33"/>
  <c r="CX328" i="33"/>
  <c r="CW328" i="33"/>
  <c r="CV328" i="33"/>
  <c r="CU328" i="33"/>
  <c r="CL328" i="33"/>
  <c r="CK328" i="33"/>
  <c r="CJ328" i="33"/>
  <c r="CI328" i="33"/>
  <c r="CF328" i="33"/>
  <c r="CE328" i="33"/>
  <c r="AU328" i="33"/>
  <c r="AN328" i="33"/>
  <c r="AJ328" i="33"/>
  <c r="AI328" i="33"/>
  <c r="AG328" i="33"/>
  <c r="AF328" i="33"/>
  <c r="AE328" i="33"/>
  <c r="AD328" i="33"/>
  <c r="AH329" i="33" s="1"/>
  <c r="F328" i="33"/>
  <c r="E328" i="33"/>
  <c r="D328" i="33"/>
  <c r="G328" i="33" s="1"/>
  <c r="C328" i="33"/>
  <c r="B328" i="33"/>
  <c r="E329" i="33" s="1"/>
  <c r="DK327" i="33"/>
  <c r="DJ327" i="33"/>
  <c r="DI327" i="33"/>
  <c r="CZ327" i="33"/>
  <c r="CY327" i="33"/>
  <c r="CX327" i="33"/>
  <c r="CW327" i="33"/>
  <c r="CL327" i="33" s="1"/>
  <c r="CV327" i="33"/>
  <c r="CU327" i="33"/>
  <c r="CK327" i="33"/>
  <c r="CI327" i="33"/>
  <c r="CJ327" i="33" s="1"/>
  <c r="CF327" i="33"/>
  <c r="CE327" i="33"/>
  <c r="AU327" i="33"/>
  <c r="AN327" i="33"/>
  <c r="AI327" i="33"/>
  <c r="AH327" i="33"/>
  <c r="AG327" i="33"/>
  <c r="AF327" i="33"/>
  <c r="AJ327" i="33" s="1"/>
  <c r="AE327" i="33"/>
  <c r="AD327" i="33"/>
  <c r="AH328" i="33" s="1"/>
  <c r="E327" i="33"/>
  <c r="D327" i="33"/>
  <c r="G327" i="33" s="1"/>
  <c r="C327" i="33"/>
  <c r="B327" i="33"/>
  <c r="DK326" i="33"/>
  <c r="DJ326" i="33"/>
  <c r="DI326" i="33"/>
  <c r="CZ326" i="33"/>
  <c r="CY326" i="33"/>
  <c r="CX326" i="33"/>
  <c r="CW326" i="33"/>
  <c r="CL326" i="33" s="1"/>
  <c r="CV326" i="33"/>
  <c r="CK326" i="33" s="1"/>
  <c r="CU326" i="33"/>
  <c r="CI326" i="33"/>
  <c r="CJ326" i="33" s="1"/>
  <c r="CF326" i="33"/>
  <c r="CE326" i="33"/>
  <c r="AU326" i="33"/>
  <c r="AN326" i="33"/>
  <c r="AH326" i="33"/>
  <c r="AG326" i="33"/>
  <c r="AF326" i="33"/>
  <c r="AJ326" i="33" s="1"/>
  <c r="AE326" i="33"/>
  <c r="AI326" i="33" s="1"/>
  <c r="AD326" i="33"/>
  <c r="D326" i="33"/>
  <c r="G326" i="33" s="1"/>
  <c r="C326" i="33"/>
  <c r="F326" i="33" s="1"/>
  <c r="B326" i="33"/>
  <c r="E326" i="33" s="1"/>
  <c r="DK325" i="33"/>
  <c r="DJ325" i="33"/>
  <c r="DI325" i="33"/>
  <c r="CZ325" i="33"/>
  <c r="CY325" i="33"/>
  <c r="CX325" i="33"/>
  <c r="CW325" i="33"/>
  <c r="CL325" i="33" s="1"/>
  <c r="CV325" i="33"/>
  <c r="CK325" i="33" s="1"/>
  <c r="CU325" i="33"/>
  <c r="CI325" i="33" s="1"/>
  <c r="CJ325" i="33" s="1"/>
  <c r="CF325" i="33"/>
  <c r="CE325" i="33"/>
  <c r="AU325" i="33"/>
  <c r="AN325" i="33"/>
  <c r="AF325" i="33"/>
  <c r="AE325" i="33"/>
  <c r="AI325" i="33" s="1"/>
  <c r="AD325" i="33"/>
  <c r="AH325" i="33" s="1"/>
  <c r="D325" i="33"/>
  <c r="C325" i="33"/>
  <c r="F325" i="33" s="1"/>
  <c r="B325" i="33"/>
  <c r="E325" i="33" s="1"/>
  <c r="DK324" i="33"/>
  <c r="DJ324" i="33"/>
  <c r="DI324" i="33"/>
  <c r="CZ324" i="33"/>
  <c r="CY324" i="33"/>
  <c r="CX324" i="33"/>
  <c r="CW324" i="33"/>
  <c r="CL324" i="33" s="1"/>
  <c r="CV324" i="33"/>
  <c r="CK324" i="33" s="1"/>
  <c r="CU324" i="33"/>
  <c r="CI324" i="33" s="1"/>
  <c r="CJ324" i="33" s="1"/>
  <c r="CF324" i="33"/>
  <c r="CE324" i="33"/>
  <c r="AU324" i="33"/>
  <c r="AN324" i="33"/>
  <c r="AF324" i="33"/>
  <c r="AJ324" i="33" s="1"/>
  <c r="AE324" i="33"/>
  <c r="AI324" i="33" s="1"/>
  <c r="AD324" i="33"/>
  <c r="AH324" i="33" s="1"/>
  <c r="D324" i="33"/>
  <c r="G325" i="33" s="1"/>
  <c r="C324" i="33"/>
  <c r="B324" i="33"/>
  <c r="E324" i="33" s="1"/>
  <c r="DK323" i="33"/>
  <c r="DJ323" i="33"/>
  <c r="DI323" i="33"/>
  <c r="CZ323" i="33"/>
  <c r="CY323" i="33"/>
  <c r="CX323" i="33"/>
  <c r="CW323" i="33"/>
  <c r="CV323" i="33"/>
  <c r="CK323" i="33" s="1"/>
  <c r="CU323" i="33"/>
  <c r="CI323" i="33" s="1"/>
  <c r="CL323" i="33"/>
  <c r="CF323" i="33"/>
  <c r="CE323" i="33"/>
  <c r="AU323" i="33"/>
  <c r="AN323" i="33"/>
  <c r="AG323" i="33"/>
  <c r="AF323" i="33"/>
  <c r="AE323" i="33"/>
  <c r="AI323" i="33" s="1"/>
  <c r="AD323" i="33"/>
  <c r="AH323" i="33" s="1"/>
  <c r="D323" i="33"/>
  <c r="G324" i="33" s="1"/>
  <c r="C323" i="33"/>
  <c r="F324" i="33" s="1"/>
  <c r="B323" i="33"/>
  <c r="E323" i="33" s="1"/>
  <c r="DK322" i="33"/>
  <c r="DJ322" i="33"/>
  <c r="DI322" i="33"/>
  <c r="CZ322" i="33"/>
  <c r="CY322" i="33"/>
  <c r="CX322" i="33"/>
  <c r="CW322" i="33"/>
  <c r="CV322" i="33"/>
  <c r="CU322" i="33"/>
  <c r="CI322" i="33" s="1"/>
  <c r="CJ322" i="33" s="1"/>
  <c r="CL322" i="33"/>
  <c r="CK322" i="33"/>
  <c r="CF322" i="33"/>
  <c r="CE322" i="33"/>
  <c r="AU322" i="33"/>
  <c r="AN322" i="33"/>
  <c r="AF322" i="33"/>
  <c r="AG322" i="33" s="1"/>
  <c r="AE322" i="33"/>
  <c r="AD322" i="33"/>
  <c r="AH322" i="33" s="1"/>
  <c r="G322" i="33"/>
  <c r="D322" i="33"/>
  <c r="G323" i="33" s="1"/>
  <c r="C322" i="33"/>
  <c r="B322" i="33"/>
  <c r="E322" i="33" s="1"/>
  <c r="DK321" i="33"/>
  <c r="DJ321" i="33"/>
  <c r="DI321" i="33"/>
  <c r="CZ321" i="33"/>
  <c r="CY321" i="33"/>
  <c r="CX321" i="33"/>
  <c r="CW321" i="33"/>
  <c r="CV321" i="33"/>
  <c r="CU321" i="33"/>
  <c r="CL321" i="33"/>
  <c r="CK321" i="33"/>
  <c r="CJ321" i="33"/>
  <c r="CI321" i="33"/>
  <c r="CF321" i="33"/>
  <c r="CE321" i="33"/>
  <c r="AU321" i="33"/>
  <c r="AN321" i="33"/>
  <c r="AJ321" i="33"/>
  <c r="AF321" i="33"/>
  <c r="AG321" i="33" s="1"/>
  <c r="AE321" i="33"/>
  <c r="AI321" i="33" s="1"/>
  <c r="AD321" i="33"/>
  <c r="G321" i="33"/>
  <c r="F321" i="33"/>
  <c r="D321" i="33"/>
  <c r="C321" i="33"/>
  <c r="F322" i="33" s="1"/>
  <c r="B321" i="33"/>
  <c r="DK320" i="33"/>
  <c r="DJ320" i="33"/>
  <c r="DI320" i="33"/>
  <c r="CZ320" i="33"/>
  <c r="CY320" i="33"/>
  <c r="CX320" i="33"/>
  <c r="CW320" i="33"/>
  <c r="CV320" i="33"/>
  <c r="CU320" i="33"/>
  <c r="CI320" i="33" s="1"/>
  <c r="CL320" i="33"/>
  <c r="CK320" i="33"/>
  <c r="CJ320" i="33"/>
  <c r="CF320" i="33"/>
  <c r="CE320" i="33"/>
  <c r="AU320" i="33"/>
  <c r="AN320" i="33"/>
  <c r="AJ320" i="33"/>
  <c r="AI320" i="33"/>
  <c r="AG320" i="33"/>
  <c r="AF320" i="33"/>
  <c r="AE320" i="33"/>
  <c r="AD320" i="33"/>
  <c r="AH320" i="33" s="1"/>
  <c r="F320" i="33"/>
  <c r="E320" i="33"/>
  <c r="D320" i="33"/>
  <c r="G320" i="33" s="1"/>
  <c r="C320" i="33"/>
  <c r="B320" i="33"/>
  <c r="E321" i="33" s="1"/>
  <c r="DK319" i="33"/>
  <c r="DJ319" i="33"/>
  <c r="DI319" i="33"/>
  <c r="CZ319" i="33"/>
  <c r="CY319" i="33"/>
  <c r="CX319" i="33"/>
  <c r="CW319" i="33"/>
  <c r="CV319" i="33"/>
  <c r="CU319" i="33"/>
  <c r="CL319" i="33"/>
  <c r="CK319" i="33"/>
  <c r="CI319" i="33"/>
  <c r="CJ319" i="33" s="1"/>
  <c r="CF319" i="33"/>
  <c r="CE319" i="33"/>
  <c r="AU319" i="33"/>
  <c r="AN319" i="33"/>
  <c r="AI319" i="33"/>
  <c r="AH319" i="33"/>
  <c r="AG319" i="33"/>
  <c r="AF319" i="33"/>
  <c r="AE319" i="33"/>
  <c r="AD319" i="33"/>
  <c r="E319" i="33"/>
  <c r="D319" i="33"/>
  <c r="G319" i="33" s="1"/>
  <c r="C319" i="33"/>
  <c r="B319" i="33"/>
  <c r="DK318" i="33"/>
  <c r="DJ318" i="33"/>
  <c r="DI318" i="33"/>
  <c r="CZ318" i="33"/>
  <c r="CY318" i="33"/>
  <c r="CX318" i="33"/>
  <c r="CW318" i="33"/>
  <c r="CL318" i="33" s="1"/>
  <c r="CV318" i="33"/>
  <c r="CU318" i="33"/>
  <c r="CK318" i="33"/>
  <c r="CI318" i="33"/>
  <c r="CJ318" i="33" s="1"/>
  <c r="CF318" i="33"/>
  <c r="CE318" i="33"/>
  <c r="AU318" i="33"/>
  <c r="AN318" i="33"/>
  <c r="AH318" i="33"/>
  <c r="AG318" i="33"/>
  <c r="AF318" i="33"/>
  <c r="AJ319" i="33" s="1"/>
  <c r="AE318" i="33"/>
  <c r="AD318" i="33"/>
  <c r="D318" i="33"/>
  <c r="G318" i="33" s="1"/>
  <c r="C318" i="33"/>
  <c r="F318" i="33" s="1"/>
  <c r="B318" i="33"/>
  <c r="DK317" i="33"/>
  <c r="DJ317" i="33"/>
  <c r="DI317" i="33"/>
  <c r="CZ317" i="33"/>
  <c r="CY317" i="33"/>
  <c r="CX317" i="33"/>
  <c r="CW317" i="33"/>
  <c r="CL317" i="33" s="1"/>
  <c r="CV317" i="33"/>
  <c r="CK317" i="33" s="1"/>
  <c r="CU317" i="33"/>
  <c r="CI317" i="33"/>
  <c r="CJ317" i="33" s="1"/>
  <c r="CF317" i="33"/>
  <c r="CE317" i="33"/>
  <c r="AU317" i="33"/>
  <c r="AN317" i="33"/>
  <c r="AF317" i="33"/>
  <c r="AE317" i="33"/>
  <c r="AI318" i="33" s="1"/>
  <c r="AD317" i="33"/>
  <c r="D317" i="33"/>
  <c r="G317" i="33" s="1"/>
  <c r="C317" i="33"/>
  <c r="F317" i="33" s="1"/>
  <c r="B317" i="33"/>
  <c r="DK316" i="33"/>
  <c r="DJ316" i="33"/>
  <c r="DI316" i="33"/>
  <c r="CZ316" i="33"/>
  <c r="CY316" i="33"/>
  <c r="CX316" i="33"/>
  <c r="CW316" i="33"/>
  <c r="CL316" i="33" s="1"/>
  <c r="CV316" i="33"/>
  <c r="CK316" i="33" s="1"/>
  <c r="CU316" i="33"/>
  <c r="CI316" i="33"/>
  <c r="CJ316" i="33" s="1"/>
  <c r="CF316" i="33"/>
  <c r="CE316" i="33"/>
  <c r="AU316" i="33"/>
  <c r="AN316" i="33"/>
  <c r="AF316" i="33"/>
  <c r="AJ316" i="33" s="1"/>
  <c r="AE316" i="33"/>
  <c r="AD316" i="33"/>
  <c r="AH316" i="33" s="1"/>
  <c r="D316" i="33"/>
  <c r="G316" i="33" s="1"/>
  <c r="C316" i="33"/>
  <c r="F316" i="33" s="1"/>
  <c r="B316" i="33"/>
  <c r="E316" i="33" s="1"/>
  <c r="DK315" i="33"/>
  <c r="DJ315" i="33"/>
  <c r="DI315" i="33"/>
  <c r="CZ315" i="33"/>
  <c r="CY315" i="33"/>
  <c r="CX315" i="33"/>
  <c r="CW315" i="33"/>
  <c r="CL315" i="33" s="1"/>
  <c r="CV315" i="33"/>
  <c r="CK315" i="33" s="1"/>
  <c r="CU315" i="33"/>
  <c r="CI315" i="33" s="1"/>
  <c r="CF315" i="33"/>
  <c r="CE315" i="33"/>
  <c r="AU315" i="33"/>
  <c r="AN315" i="33"/>
  <c r="AG315" i="33"/>
  <c r="AF315" i="33"/>
  <c r="AJ315" i="33" s="1"/>
  <c r="AE315" i="33"/>
  <c r="AI315" i="33" s="1"/>
  <c r="AD315" i="33"/>
  <c r="D315" i="33"/>
  <c r="C315" i="33"/>
  <c r="F315" i="33" s="1"/>
  <c r="B315" i="33"/>
  <c r="E315" i="33" s="1"/>
  <c r="DK314" i="33"/>
  <c r="DJ314" i="33"/>
  <c r="DI314" i="33"/>
  <c r="CZ314" i="33"/>
  <c r="CY314" i="33"/>
  <c r="CX314" i="33"/>
  <c r="CW314" i="33"/>
  <c r="CV314" i="33"/>
  <c r="CK314" i="33" s="1"/>
  <c r="CU314" i="33"/>
  <c r="CI314" i="33" s="1"/>
  <c r="CJ314" i="33" s="1"/>
  <c r="CL314" i="33"/>
  <c r="CF314" i="33"/>
  <c r="CE314" i="33"/>
  <c r="AU314" i="33"/>
  <c r="AN314" i="33"/>
  <c r="AF314" i="33"/>
  <c r="AG314" i="33" s="1"/>
  <c r="AE314" i="33"/>
  <c r="AI314" i="33" s="1"/>
  <c r="AD314" i="33"/>
  <c r="AH314" i="33" s="1"/>
  <c r="G314" i="33"/>
  <c r="D314" i="33"/>
  <c r="G315" i="33" s="1"/>
  <c r="C314" i="33"/>
  <c r="B314" i="33"/>
  <c r="E314" i="33" s="1"/>
  <c r="DK313" i="33"/>
  <c r="DJ313" i="33"/>
  <c r="DJ312" i="33" s="1"/>
  <c r="DJ311" i="33" s="1"/>
  <c r="DJ310" i="33" s="1"/>
  <c r="DJ309" i="33" s="1"/>
  <c r="DJ308" i="33" s="1"/>
  <c r="DI313" i="33"/>
  <c r="DI312" i="33" s="1"/>
  <c r="DI311" i="33" s="1"/>
  <c r="DI310" i="33" s="1"/>
  <c r="DI309" i="33" s="1"/>
  <c r="DI308" i="33" s="1"/>
  <c r="DI307" i="33" s="1"/>
  <c r="CZ313" i="33"/>
  <c r="CY313" i="33"/>
  <c r="CX313" i="33"/>
  <c r="CW313" i="33"/>
  <c r="CV313" i="33"/>
  <c r="CU313" i="33"/>
  <c r="CI313" i="33" s="1"/>
  <c r="CL313" i="33"/>
  <c r="CK313" i="33"/>
  <c r="CF313" i="33"/>
  <c r="CE313" i="33"/>
  <c r="AU313" i="33"/>
  <c r="AN313" i="33"/>
  <c r="AJ313" i="33"/>
  <c r="AF313" i="33"/>
  <c r="AG313" i="33" s="1"/>
  <c r="AE313" i="33"/>
  <c r="AI313" i="33" s="1"/>
  <c r="AD313" i="33"/>
  <c r="AH313" i="33" s="1"/>
  <c r="G313" i="33"/>
  <c r="F313" i="33"/>
  <c r="D313" i="33"/>
  <c r="C313" i="33"/>
  <c r="F314" i="33" s="1"/>
  <c r="B313" i="33"/>
  <c r="DK312" i="33"/>
  <c r="DK311" i="33" s="1"/>
  <c r="DK310" i="33" s="1"/>
  <c r="CZ312" i="33"/>
  <c r="CY312" i="33"/>
  <c r="CX312" i="33"/>
  <c r="CW312" i="33"/>
  <c r="CV312" i="33"/>
  <c r="CU312" i="33"/>
  <c r="CI312" i="33" s="1"/>
  <c r="CJ312" i="33" s="1"/>
  <c r="CL312" i="33"/>
  <c r="CK312" i="33"/>
  <c r="CF312" i="33"/>
  <c r="CE312" i="33"/>
  <c r="AU312" i="33"/>
  <c r="AN312" i="33"/>
  <c r="AJ312" i="33"/>
  <c r="AI312" i="33"/>
  <c r="AG312" i="33"/>
  <c r="AF312" i="33"/>
  <c r="AE312" i="33"/>
  <c r="AD312" i="33"/>
  <c r="AH312" i="33" s="1"/>
  <c r="F312" i="33"/>
  <c r="E312" i="33"/>
  <c r="D312" i="33"/>
  <c r="C312" i="33"/>
  <c r="B312" i="33"/>
  <c r="E313" i="33" s="1"/>
  <c r="CZ311" i="33"/>
  <c r="CY311" i="33"/>
  <c r="CX311" i="33"/>
  <c r="CW311" i="33"/>
  <c r="CV311" i="33"/>
  <c r="CU311" i="33"/>
  <c r="CL311" i="33"/>
  <c r="CK311" i="33"/>
  <c r="CI311" i="33"/>
  <c r="CJ311" i="33" s="1"/>
  <c r="CF311" i="33"/>
  <c r="CE311" i="33"/>
  <c r="AU311" i="33"/>
  <c r="AN311" i="33"/>
  <c r="AI311" i="33"/>
  <c r="AF311" i="33"/>
  <c r="AG311" i="33" s="1"/>
  <c r="AE311" i="33"/>
  <c r="AD311" i="33"/>
  <c r="F311" i="33"/>
  <c r="D311" i="33"/>
  <c r="G312" i="33" s="1"/>
  <c r="C311" i="33"/>
  <c r="B311" i="33"/>
  <c r="CZ310" i="33"/>
  <c r="CY310" i="33"/>
  <c r="CX310" i="33"/>
  <c r="CW310" i="33"/>
  <c r="CV310" i="33"/>
  <c r="CU310" i="33"/>
  <c r="CI310" i="33" s="1"/>
  <c r="CL310" i="33"/>
  <c r="CK310" i="33"/>
  <c r="CF310" i="33"/>
  <c r="CE310" i="33"/>
  <c r="AU310" i="33"/>
  <c r="AN310" i="33"/>
  <c r="AF310" i="33"/>
  <c r="AJ310" i="33" s="1"/>
  <c r="AE310" i="33"/>
  <c r="AI310" i="33" s="1"/>
  <c r="AD310" i="33"/>
  <c r="AH310" i="33" s="1"/>
  <c r="G310" i="33"/>
  <c r="D310" i="33"/>
  <c r="C310" i="33"/>
  <c r="F310" i="33" s="1"/>
  <c r="B310" i="33"/>
  <c r="E310" i="33" s="1"/>
  <c r="DK309" i="33"/>
  <c r="CZ309" i="33"/>
  <c r="CY309" i="33"/>
  <c r="CX309" i="33"/>
  <c r="CW309" i="33"/>
  <c r="CV309" i="33"/>
  <c r="CK309" i="33" s="1"/>
  <c r="CU309" i="33"/>
  <c r="CI309" i="33" s="1"/>
  <c r="CL309" i="33"/>
  <c r="CF309" i="33"/>
  <c r="CE309" i="33"/>
  <c r="AU309" i="33"/>
  <c r="AN309" i="33"/>
  <c r="AG309" i="33"/>
  <c r="AF309" i="33"/>
  <c r="AE309" i="33"/>
  <c r="AI309" i="33" s="1"/>
  <c r="AD309" i="33"/>
  <c r="G309" i="33"/>
  <c r="D309" i="33"/>
  <c r="C309" i="33"/>
  <c r="F309" i="33" s="1"/>
  <c r="B309" i="33"/>
  <c r="E309" i="33" s="1"/>
  <c r="DK308" i="33"/>
  <c r="DK307" i="33" s="1"/>
  <c r="DK306" i="33" s="1"/>
  <c r="DK305" i="33" s="1"/>
  <c r="DK304" i="33" s="1"/>
  <c r="DK303" i="33" s="1"/>
  <c r="DK302" i="33" s="1"/>
  <c r="DK301" i="33" s="1"/>
  <c r="DK300" i="33" s="1"/>
  <c r="DK299" i="33" s="1"/>
  <c r="DK298" i="33" s="1"/>
  <c r="DK297" i="33" s="1"/>
  <c r="DK296" i="33" s="1"/>
  <c r="DK295" i="33" s="1"/>
  <c r="DK294" i="33" s="1"/>
  <c r="DK293" i="33" s="1"/>
  <c r="DK292" i="33" s="1"/>
  <c r="DK291" i="33" s="1"/>
  <c r="DK290" i="33" s="1"/>
  <c r="DK289" i="33" s="1"/>
  <c r="DK288" i="33" s="1"/>
  <c r="DK287" i="33" s="1"/>
  <c r="DK286" i="33" s="1"/>
  <c r="DK285" i="33" s="1"/>
  <c r="DK284" i="33" s="1"/>
  <c r="DK283" i="33" s="1"/>
  <c r="DK282" i="33" s="1"/>
  <c r="DK281" i="33" s="1"/>
  <c r="DK280" i="33" s="1"/>
  <c r="DK279" i="33" s="1"/>
  <c r="DK278" i="33" s="1"/>
  <c r="DK277" i="33" s="1"/>
  <c r="DK276" i="33" s="1"/>
  <c r="DK275" i="33" s="1"/>
  <c r="DK274" i="33" s="1"/>
  <c r="DK273" i="33" s="1"/>
  <c r="DK272" i="33" s="1"/>
  <c r="DK271" i="33" s="1"/>
  <c r="DK270" i="33" s="1"/>
  <c r="DK269" i="33" s="1"/>
  <c r="DK268" i="33" s="1"/>
  <c r="DK267" i="33" s="1"/>
  <c r="DK266" i="33" s="1"/>
  <c r="DK265" i="33" s="1"/>
  <c r="DK264" i="33" s="1"/>
  <c r="DK263" i="33" s="1"/>
  <c r="DK262" i="33" s="1"/>
  <c r="DK261" i="33" s="1"/>
  <c r="DK260" i="33" s="1"/>
  <c r="DK259" i="33" s="1"/>
  <c r="DK258" i="33" s="1"/>
  <c r="DK257" i="33" s="1"/>
  <c r="DK256" i="33" s="1"/>
  <c r="DK255" i="33" s="1"/>
  <c r="DK254" i="33" s="1"/>
  <c r="DK253" i="33" s="1"/>
  <c r="DK252" i="33" s="1"/>
  <c r="DK251" i="33" s="1"/>
  <c r="DK250" i="33" s="1"/>
  <c r="DK249" i="33" s="1"/>
  <c r="DK248" i="33" s="1"/>
  <c r="DK247" i="33" s="1"/>
  <c r="DK246" i="33" s="1"/>
  <c r="DK245" i="33" s="1"/>
  <c r="DK244" i="33" s="1"/>
  <c r="DK243" i="33" s="1"/>
  <c r="DK242" i="33" s="1"/>
  <c r="DK241" i="33" s="1"/>
  <c r="DK240" i="33" s="1"/>
  <c r="DK239" i="33" s="1"/>
  <c r="DK238" i="33" s="1"/>
  <c r="CZ308" i="33"/>
  <c r="CY308" i="33"/>
  <c r="CX308" i="33"/>
  <c r="CW308" i="33"/>
  <c r="CV308" i="33"/>
  <c r="CU308" i="33"/>
  <c r="CI308" i="33" s="1"/>
  <c r="CJ308" i="33" s="1"/>
  <c r="CL308" i="33"/>
  <c r="CK308" i="33"/>
  <c r="CF308" i="33"/>
  <c r="CE308" i="33"/>
  <c r="AU308" i="33"/>
  <c r="AN308" i="33"/>
  <c r="AJ308" i="33"/>
  <c r="AF308" i="33"/>
  <c r="AG308" i="33" s="1"/>
  <c r="AE308" i="33"/>
  <c r="AD308" i="33"/>
  <c r="AH308" i="33" s="1"/>
  <c r="F308" i="33"/>
  <c r="D308" i="33"/>
  <c r="C308" i="33"/>
  <c r="B308" i="33"/>
  <c r="E308" i="33" s="1"/>
  <c r="DJ307" i="33"/>
  <c r="DJ306" i="33" s="1"/>
  <c r="DJ305" i="33" s="1"/>
  <c r="DJ304" i="33" s="1"/>
  <c r="DJ303" i="33" s="1"/>
  <c r="DJ302" i="33" s="1"/>
  <c r="CZ307" i="33"/>
  <c r="CY307" i="33"/>
  <c r="CX307" i="33"/>
  <c r="CW307" i="33"/>
  <c r="CV307" i="33"/>
  <c r="CU307" i="33"/>
  <c r="CL307" i="33"/>
  <c r="CK307" i="33"/>
  <c r="CJ307" i="33"/>
  <c r="CI307" i="33"/>
  <c r="CF307" i="33"/>
  <c r="CE307" i="33"/>
  <c r="AU307" i="33"/>
  <c r="AN307" i="33"/>
  <c r="AJ307" i="33"/>
  <c r="AI307" i="33"/>
  <c r="AF307" i="33"/>
  <c r="AG307" i="33" s="1"/>
  <c r="AE307" i="33"/>
  <c r="AI308" i="33" s="1"/>
  <c r="AD307" i="33"/>
  <c r="E307" i="33"/>
  <c r="D307" i="33"/>
  <c r="G308" i="33" s="1"/>
  <c r="C307" i="33"/>
  <c r="B307" i="33"/>
  <c r="DI306" i="33"/>
  <c r="DI305" i="33" s="1"/>
  <c r="DI304" i="33" s="1"/>
  <c r="DI303" i="33" s="1"/>
  <c r="DI302" i="33" s="1"/>
  <c r="DI301" i="33" s="1"/>
  <c r="CZ306" i="33"/>
  <c r="CY306" i="33"/>
  <c r="CX306" i="33"/>
  <c r="CW306" i="33"/>
  <c r="CV306" i="33"/>
  <c r="CU306" i="33"/>
  <c r="CL306" i="33"/>
  <c r="CK306" i="33"/>
  <c r="CI306" i="33"/>
  <c r="CF306" i="33"/>
  <c r="CE306" i="33"/>
  <c r="AU306" i="33"/>
  <c r="AN306" i="33"/>
  <c r="AJ306" i="33"/>
  <c r="AI306" i="33"/>
  <c r="AH306" i="33"/>
  <c r="AG306" i="33"/>
  <c r="AF306" i="33"/>
  <c r="AE306" i="33"/>
  <c r="AD306" i="33"/>
  <c r="AH307" i="33" s="1"/>
  <c r="D306" i="33"/>
  <c r="C306" i="33"/>
  <c r="F307" i="33" s="1"/>
  <c r="B306" i="33"/>
  <c r="CZ305" i="33"/>
  <c r="CY305" i="33"/>
  <c r="CX305" i="33"/>
  <c r="CW305" i="33"/>
  <c r="CL305" i="33" s="1"/>
  <c r="CV305" i="33"/>
  <c r="CU305" i="33"/>
  <c r="CK305" i="33"/>
  <c r="CJ305" i="33"/>
  <c r="CI305" i="33"/>
  <c r="CF305" i="33"/>
  <c r="CE305" i="33"/>
  <c r="AU305" i="33"/>
  <c r="AN305" i="33"/>
  <c r="AI305" i="33"/>
  <c r="AH305" i="33"/>
  <c r="AG305" i="33"/>
  <c r="AF305" i="33"/>
  <c r="AE305" i="33"/>
  <c r="AD305" i="33"/>
  <c r="E305" i="33"/>
  <c r="D305" i="33"/>
  <c r="C305" i="33"/>
  <c r="F305" i="33" s="1"/>
  <c r="B305" i="33"/>
  <c r="E306" i="33" s="1"/>
  <c r="CZ304" i="33"/>
  <c r="CY304" i="33"/>
  <c r="CX304" i="33"/>
  <c r="CW304" i="33"/>
  <c r="CL304" i="33" s="1"/>
  <c r="CV304" i="33"/>
  <c r="CU304" i="33"/>
  <c r="CK304" i="33"/>
  <c r="CI304" i="33"/>
  <c r="CJ304" i="33" s="1"/>
  <c r="CF304" i="33"/>
  <c r="CE304" i="33"/>
  <c r="AU304" i="33"/>
  <c r="AN304" i="33"/>
  <c r="AH304" i="33"/>
  <c r="AF304" i="33"/>
  <c r="AE304" i="33"/>
  <c r="AD304" i="33"/>
  <c r="D304" i="33"/>
  <c r="G304" i="33" s="1"/>
  <c r="C304" i="33"/>
  <c r="B304" i="33"/>
  <c r="E304" i="33" s="1"/>
  <c r="CZ303" i="33"/>
  <c r="CY303" i="33"/>
  <c r="CX303" i="33"/>
  <c r="CW303" i="33"/>
  <c r="CL303" i="33" s="1"/>
  <c r="CV303" i="33"/>
  <c r="CK303" i="33" s="1"/>
  <c r="CU303" i="33"/>
  <c r="CI303" i="33" s="1"/>
  <c r="CJ303" i="33" s="1"/>
  <c r="CF303" i="33"/>
  <c r="CE303" i="33"/>
  <c r="AU303" i="33"/>
  <c r="AN303" i="33"/>
  <c r="AG303" i="33"/>
  <c r="AF303" i="33"/>
  <c r="AJ303" i="33" s="1"/>
  <c r="AE303" i="33"/>
  <c r="AI303" i="33" s="1"/>
  <c r="AD303" i="33"/>
  <c r="D303" i="33"/>
  <c r="G303" i="33" s="1"/>
  <c r="C303" i="33"/>
  <c r="F303" i="33" s="1"/>
  <c r="B303" i="33"/>
  <c r="E303" i="33" s="1"/>
  <c r="CZ302" i="33"/>
  <c r="CY302" i="33"/>
  <c r="CX302" i="33"/>
  <c r="CW302" i="33"/>
  <c r="CL302" i="33" s="1"/>
  <c r="CV302" i="33"/>
  <c r="CK302" i="33" s="1"/>
  <c r="CU302" i="33"/>
  <c r="CI302" i="33" s="1"/>
  <c r="CF302" i="33"/>
  <c r="CE302" i="33"/>
  <c r="AU302" i="33"/>
  <c r="AN302" i="33"/>
  <c r="AF302" i="33"/>
  <c r="AE302" i="33"/>
  <c r="AD302" i="33"/>
  <c r="AH302" i="33" s="1"/>
  <c r="D302" i="33"/>
  <c r="G302" i="33" s="1"/>
  <c r="C302" i="33"/>
  <c r="B302" i="33"/>
  <c r="E302" i="33" s="1"/>
  <c r="DJ301" i="33"/>
  <c r="DJ300" i="33" s="1"/>
  <c r="DJ299" i="33" s="1"/>
  <c r="DJ298" i="33" s="1"/>
  <c r="DJ297" i="33" s="1"/>
  <c r="DJ296" i="33" s="1"/>
  <c r="DJ295" i="33" s="1"/>
  <c r="DJ294" i="33" s="1"/>
  <c r="CZ301" i="33"/>
  <c r="CY301" i="33"/>
  <c r="CX301" i="33"/>
  <c r="CW301" i="33"/>
  <c r="CV301" i="33"/>
  <c r="CK301" i="33" s="1"/>
  <c r="CU301" i="33"/>
  <c r="CI301" i="33" s="1"/>
  <c r="CJ301" i="33" s="1"/>
  <c r="CL301" i="33"/>
  <c r="CF301" i="33"/>
  <c r="CE301" i="33"/>
  <c r="AU301" i="33"/>
  <c r="AN301" i="33"/>
  <c r="AG301" i="33"/>
  <c r="AF301" i="33"/>
  <c r="AE301" i="33"/>
  <c r="AI301" i="33" s="1"/>
  <c r="AD301" i="33"/>
  <c r="G301" i="33"/>
  <c r="D301" i="33"/>
  <c r="C301" i="33"/>
  <c r="F302" i="33" s="1"/>
  <c r="B301" i="33"/>
  <c r="E301" i="33" s="1"/>
  <c r="DI300" i="33"/>
  <c r="DI299" i="33" s="1"/>
  <c r="CZ300" i="33"/>
  <c r="CY300" i="33"/>
  <c r="CX300" i="33"/>
  <c r="CW300" i="33"/>
  <c r="CV300" i="33"/>
  <c r="CU300" i="33"/>
  <c r="CI300" i="33" s="1"/>
  <c r="CL300" i="33"/>
  <c r="CK300" i="33"/>
  <c r="CF300" i="33"/>
  <c r="CE300" i="33"/>
  <c r="AU300" i="33"/>
  <c r="AN300" i="33"/>
  <c r="AJ300" i="33"/>
  <c r="AF300" i="33"/>
  <c r="AG300" i="33" s="1"/>
  <c r="AE300" i="33"/>
  <c r="AD300" i="33"/>
  <c r="AH300" i="33" s="1"/>
  <c r="G300" i="33"/>
  <c r="F300" i="33"/>
  <c r="D300" i="33"/>
  <c r="C300" i="33"/>
  <c r="B300" i="33"/>
  <c r="E300" i="33" s="1"/>
  <c r="CZ299" i="33"/>
  <c r="CY299" i="33"/>
  <c r="CX299" i="33"/>
  <c r="CW299" i="33"/>
  <c r="CV299" i="33"/>
  <c r="CU299" i="33"/>
  <c r="CL299" i="33"/>
  <c r="CK299" i="33"/>
  <c r="CJ299" i="33"/>
  <c r="CI299" i="33"/>
  <c r="CF299" i="33"/>
  <c r="CE299" i="33"/>
  <c r="AU299" i="33"/>
  <c r="AN299" i="33"/>
  <c r="AJ299" i="33"/>
  <c r="AI299" i="33"/>
  <c r="AF299" i="33"/>
  <c r="AG299" i="33" s="1"/>
  <c r="AE299" i="33"/>
  <c r="AI300" i="33" s="1"/>
  <c r="AD299" i="33"/>
  <c r="G299" i="33"/>
  <c r="F299" i="33"/>
  <c r="E299" i="33"/>
  <c r="D299" i="33"/>
  <c r="C299" i="33"/>
  <c r="B299" i="33"/>
  <c r="DI298" i="33"/>
  <c r="DI297" i="33" s="1"/>
  <c r="DI296" i="33" s="1"/>
  <c r="DI295" i="33" s="1"/>
  <c r="DI294" i="33" s="1"/>
  <c r="DI293" i="33" s="1"/>
  <c r="DI292" i="33" s="1"/>
  <c r="CZ298" i="33"/>
  <c r="CY298" i="33"/>
  <c r="CX298" i="33"/>
  <c r="CW298" i="33"/>
  <c r="CV298" i="33"/>
  <c r="CU298" i="33"/>
  <c r="CL298" i="33"/>
  <c r="CK298" i="33"/>
  <c r="CI298" i="33"/>
  <c r="CF298" i="33"/>
  <c r="CE298" i="33"/>
  <c r="AU298" i="33"/>
  <c r="AN298" i="33"/>
  <c r="AJ298" i="33"/>
  <c r="AI298" i="33"/>
  <c r="AH298" i="33"/>
  <c r="AG298" i="33"/>
  <c r="AF298" i="33"/>
  <c r="AE298" i="33"/>
  <c r="AD298" i="33"/>
  <c r="AH299" i="33" s="1"/>
  <c r="F298" i="33"/>
  <c r="E298" i="33"/>
  <c r="D298" i="33"/>
  <c r="G298" i="33" s="1"/>
  <c r="C298" i="33"/>
  <c r="B298" i="33"/>
  <c r="CZ297" i="33"/>
  <c r="CY297" i="33"/>
  <c r="CX297" i="33"/>
  <c r="CW297" i="33"/>
  <c r="CL297" i="33" s="1"/>
  <c r="CV297" i="33"/>
  <c r="CK297" i="33" s="1"/>
  <c r="CU297" i="33"/>
  <c r="CJ297" i="33"/>
  <c r="CI297" i="33"/>
  <c r="CF297" i="33"/>
  <c r="CE297" i="33"/>
  <c r="AU297" i="33"/>
  <c r="AN297" i="33"/>
  <c r="AI297" i="33"/>
  <c r="AH297" i="33"/>
  <c r="AG297" i="33"/>
  <c r="AF297" i="33"/>
  <c r="AE297" i="33"/>
  <c r="AD297" i="33"/>
  <c r="E297" i="33"/>
  <c r="D297" i="33"/>
  <c r="C297" i="33"/>
  <c r="F297" i="33" s="1"/>
  <c r="B297" i="33"/>
  <c r="CZ296" i="33"/>
  <c r="CY296" i="33"/>
  <c r="CX296" i="33"/>
  <c r="CW296" i="33"/>
  <c r="CL296" i="33" s="1"/>
  <c r="CV296" i="33"/>
  <c r="CK296" i="33" s="1"/>
  <c r="CU296" i="33"/>
  <c r="CI296" i="33"/>
  <c r="CJ296" i="33" s="1"/>
  <c r="CF296" i="33"/>
  <c r="CE296" i="33"/>
  <c r="AU296" i="33"/>
  <c r="AN296" i="33"/>
  <c r="AH296" i="33"/>
  <c r="AF296" i="33"/>
  <c r="AE296" i="33"/>
  <c r="AD296" i="33"/>
  <c r="D296" i="33"/>
  <c r="G296" i="33" s="1"/>
  <c r="C296" i="33"/>
  <c r="B296" i="33"/>
  <c r="E296" i="33" s="1"/>
  <c r="CZ295" i="33"/>
  <c r="CY295" i="33"/>
  <c r="CX295" i="33"/>
  <c r="CW295" i="33"/>
  <c r="CL295" i="33" s="1"/>
  <c r="CV295" i="33"/>
  <c r="CK295" i="33" s="1"/>
  <c r="CU295" i="33"/>
  <c r="CI295" i="33" s="1"/>
  <c r="CJ295" i="33" s="1"/>
  <c r="CF295" i="33"/>
  <c r="CE295" i="33"/>
  <c r="AU295" i="33"/>
  <c r="AN295" i="33"/>
  <c r="AG295" i="33"/>
  <c r="AF295" i="33"/>
  <c r="AJ295" i="33" s="1"/>
  <c r="AE295" i="33"/>
  <c r="AI295" i="33" s="1"/>
  <c r="AD295" i="33"/>
  <c r="D295" i="33"/>
  <c r="G295" i="33" s="1"/>
  <c r="C295" i="33"/>
  <c r="F295" i="33" s="1"/>
  <c r="B295" i="33"/>
  <c r="CZ294" i="33"/>
  <c r="CY294" i="33"/>
  <c r="CX294" i="33"/>
  <c r="CW294" i="33"/>
  <c r="CL294" i="33" s="1"/>
  <c r="CV294" i="33"/>
  <c r="CK294" i="33" s="1"/>
  <c r="CU294" i="33"/>
  <c r="CI294" i="33" s="1"/>
  <c r="CF294" i="33"/>
  <c r="CE294" i="33"/>
  <c r="AU294" i="33"/>
  <c r="AN294" i="33"/>
  <c r="AF294" i="33"/>
  <c r="AE294" i="33"/>
  <c r="AD294" i="33"/>
  <c r="AH294" i="33" s="1"/>
  <c r="D294" i="33"/>
  <c r="G294" i="33" s="1"/>
  <c r="C294" i="33"/>
  <c r="F294" i="33" s="1"/>
  <c r="B294" i="33"/>
  <c r="E294" i="33" s="1"/>
  <c r="DJ293" i="33"/>
  <c r="DJ292" i="33" s="1"/>
  <c r="DJ291" i="33" s="1"/>
  <c r="DJ290" i="33" s="1"/>
  <c r="DJ289" i="33" s="1"/>
  <c r="DJ288" i="33" s="1"/>
  <c r="DJ287" i="33" s="1"/>
  <c r="DJ286" i="33" s="1"/>
  <c r="DJ285" i="33" s="1"/>
  <c r="DJ284" i="33" s="1"/>
  <c r="CZ293" i="33"/>
  <c r="CY293" i="33"/>
  <c r="CX293" i="33"/>
  <c r="CW293" i="33"/>
  <c r="CV293" i="33"/>
  <c r="CK293" i="33" s="1"/>
  <c r="CU293" i="33"/>
  <c r="CI293" i="33" s="1"/>
  <c r="CL293" i="33"/>
  <c r="CF293" i="33"/>
  <c r="CE293" i="33"/>
  <c r="AU293" i="33"/>
  <c r="AN293" i="33"/>
  <c r="AG293" i="33"/>
  <c r="AF293" i="33"/>
  <c r="AE293" i="33"/>
  <c r="AI293" i="33" s="1"/>
  <c r="AD293" i="33"/>
  <c r="AH293" i="33" s="1"/>
  <c r="G293" i="33"/>
  <c r="D293" i="33"/>
  <c r="C293" i="33"/>
  <c r="B293" i="33"/>
  <c r="E293" i="33" s="1"/>
  <c r="CZ292" i="33"/>
  <c r="CY292" i="33"/>
  <c r="CX292" i="33"/>
  <c r="CW292" i="33"/>
  <c r="CV292" i="33"/>
  <c r="CU292" i="33"/>
  <c r="CI292" i="33" s="1"/>
  <c r="CJ292" i="33" s="1"/>
  <c r="CL292" i="33"/>
  <c r="CK292" i="33"/>
  <c r="CF292" i="33"/>
  <c r="CE292" i="33"/>
  <c r="AU292" i="33"/>
  <c r="AN292" i="33"/>
  <c r="AJ292" i="33"/>
  <c r="AG292" i="33"/>
  <c r="AF292" i="33"/>
  <c r="AJ293" i="33" s="1"/>
  <c r="AE292" i="33"/>
  <c r="AD292" i="33"/>
  <c r="D292" i="33"/>
  <c r="C292" i="33"/>
  <c r="B292" i="33"/>
  <c r="E292" i="33" s="1"/>
  <c r="DI291" i="33"/>
  <c r="DI290" i="33" s="1"/>
  <c r="CZ291" i="33"/>
  <c r="CY291" i="33"/>
  <c r="CX291" i="33"/>
  <c r="CW291" i="33"/>
  <c r="CV291" i="33"/>
  <c r="CU291" i="33"/>
  <c r="CL291" i="33"/>
  <c r="CK291" i="33"/>
  <c r="CJ291" i="33"/>
  <c r="CI291" i="33"/>
  <c r="CF291" i="33"/>
  <c r="CE291" i="33"/>
  <c r="AU291" i="33"/>
  <c r="AN291" i="33"/>
  <c r="AJ291" i="33"/>
  <c r="AG291" i="33"/>
  <c r="AF291" i="33"/>
  <c r="AE291" i="33"/>
  <c r="AD291" i="33"/>
  <c r="G291" i="33"/>
  <c r="F291" i="33"/>
  <c r="E291" i="33"/>
  <c r="D291" i="33"/>
  <c r="G292" i="33" s="1"/>
  <c r="C291" i="33"/>
  <c r="B291" i="33"/>
  <c r="CZ290" i="33"/>
  <c r="CY290" i="33"/>
  <c r="CX290" i="33"/>
  <c r="CW290" i="33"/>
  <c r="CV290" i="33"/>
  <c r="CU290" i="33"/>
  <c r="CI290" i="33" s="1"/>
  <c r="CL290" i="33"/>
  <c r="CK290" i="33"/>
  <c r="CF290" i="33"/>
  <c r="CE290" i="33"/>
  <c r="AU290" i="33"/>
  <c r="AN290" i="33"/>
  <c r="AJ290" i="33"/>
  <c r="AI290" i="33"/>
  <c r="AF290" i="33"/>
  <c r="AG290" i="33" s="1"/>
  <c r="AE290" i="33"/>
  <c r="AD290" i="33"/>
  <c r="AH290" i="33" s="1"/>
  <c r="F290" i="33"/>
  <c r="E290" i="33"/>
  <c r="D290" i="33"/>
  <c r="G290" i="33" s="1"/>
  <c r="C290" i="33"/>
  <c r="B290" i="33"/>
  <c r="DI289" i="33"/>
  <c r="DI288" i="33" s="1"/>
  <c r="DI287" i="33" s="1"/>
  <c r="DI286" i="33" s="1"/>
  <c r="DI285" i="33" s="1"/>
  <c r="DI284" i="33" s="1"/>
  <c r="DI283" i="33" s="1"/>
  <c r="DI282" i="33" s="1"/>
  <c r="DI281" i="33" s="1"/>
  <c r="DI280" i="33" s="1"/>
  <c r="DI279" i="33" s="1"/>
  <c r="DI278" i="33" s="1"/>
  <c r="DI277" i="33" s="1"/>
  <c r="DI276" i="33" s="1"/>
  <c r="DI275" i="33" s="1"/>
  <c r="DI274" i="33" s="1"/>
  <c r="DI273" i="33" s="1"/>
  <c r="DI272" i="33" s="1"/>
  <c r="DI271" i="33" s="1"/>
  <c r="DI270" i="33" s="1"/>
  <c r="DI269" i="33" s="1"/>
  <c r="DI268" i="33" s="1"/>
  <c r="DI267" i="33" s="1"/>
  <c r="DI266" i="33" s="1"/>
  <c r="DI265" i="33" s="1"/>
  <c r="DI264" i="33" s="1"/>
  <c r="DI263" i="33" s="1"/>
  <c r="DI262" i="33" s="1"/>
  <c r="DI261" i="33" s="1"/>
  <c r="DI260" i="33" s="1"/>
  <c r="DI259" i="33" s="1"/>
  <c r="DI258" i="33" s="1"/>
  <c r="DI257" i="33" s="1"/>
  <c r="DI256" i="33" s="1"/>
  <c r="DI255" i="33" s="1"/>
  <c r="DI254" i="33" s="1"/>
  <c r="DI253" i="33" s="1"/>
  <c r="DI252" i="33" s="1"/>
  <c r="DI251" i="33" s="1"/>
  <c r="DI250" i="33" s="1"/>
  <c r="DI249" i="33" s="1"/>
  <c r="DI248" i="33" s="1"/>
  <c r="DI247" i="33" s="1"/>
  <c r="DI246" i="33" s="1"/>
  <c r="DI245" i="33" s="1"/>
  <c r="DI244" i="33" s="1"/>
  <c r="DI243" i="33" s="1"/>
  <c r="DI242" i="33" s="1"/>
  <c r="DI241" i="33" s="1"/>
  <c r="DI240" i="33" s="1"/>
  <c r="DI239" i="33" s="1"/>
  <c r="CZ289" i="33"/>
  <c r="CY289" i="33"/>
  <c r="CX289" i="33"/>
  <c r="CW289" i="33"/>
  <c r="CV289" i="33"/>
  <c r="CU289" i="33"/>
  <c r="CL289" i="33"/>
  <c r="CK289" i="33"/>
  <c r="CI289" i="33"/>
  <c r="CJ289" i="33" s="1"/>
  <c r="CF289" i="33"/>
  <c r="CE289" i="33"/>
  <c r="AU289" i="33"/>
  <c r="AN289" i="33"/>
  <c r="AI289" i="33"/>
  <c r="AH289" i="33"/>
  <c r="AG289" i="33"/>
  <c r="AF289" i="33"/>
  <c r="AE289" i="33"/>
  <c r="AD289" i="33"/>
  <c r="G289" i="33"/>
  <c r="E289" i="33"/>
  <c r="D289" i="33"/>
  <c r="C289" i="33"/>
  <c r="B289" i="33"/>
  <c r="CZ288" i="33"/>
  <c r="CY288" i="33"/>
  <c r="CX288" i="33"/>
  <c r="CW288" i="33"/>
  <c r="CL288" i="33" s="1"/>
  <c r="CV288" i="33"/>
  <c r="CU288" i="33"/>
  <c r="CK288" i="33"/>
  <c r="CJ288" i="33"/>
  <c r="CI288" i="33"/>
  <c r="CF288" i="33"/>
  <c r="CE288" i="33"/>
  <c r="AU288" i="33"/>
  <c r="AN288" i="33"/>
  <c r="AI288" i="33"/>
  <c r="AH288" i="33"/>
  <c r="AF288" i="33"/>
  <c r="AE288" i="33"/>
  <c r="AD288" i="33"/>
  <c r="D288" i="33"/>
  <c r="C288" i="33"/>
  <c r="F288" i="33" s="1"/>
  <c r="B288" i="33"/>
  <c r="CZ287" i="33"/>
  <c r="CY287" i="33"/>
  <c r="CX287" i="33"/>
  <c r="CW287" i="33"/>
  <c r="CL287" i="33" s="1"/>
  <c r="CV287" i="33"/>
  <c r="CK287" i="33" s="1"/>
  <c r="CU287" i="33"/>
  <c r="CJ287" i="33"/>
  <c r="CI287" i="33"/>
  <c r="CF287" i="33"/>
  <c r="CE287" i="33"/>
  <c r="AU287" i="33"/>
  <c r="AN287" i="33"/>
  <c r="AH287" i="33"/>
  <c r="AF287" i="33"/>
  <c r="AE287" i="33"/>
  <c r="AI287" i="33" s="1"/>
  <c r="AD287" i="33"/>
  <c r="D287" i="33"/>
  <c r="G287" i="33" s="1"/>
  <c r="C287" i="33"/>
  <c r="B287" i="33"/>
  <c r="E287" i="33" s="1"/>
  <c r="CZ286" i="33"/>
  <c r="CY286" i="33"/>
  <c r="CX286" i="33"/>
  <c r="CW286" i="33"/>
  <c r="CL286" i="33" s="1"/>
  <c r="CV286" i="33"/>
  <c r="CK286" i="33" s="1"/>
  <c r="CU286" i="33"/>
  <c r="CI286" i="33"/>
  <c r="CJ286" i="33" s="1"/>
  <c r="CF286" i="33"/>
  <c r="CE286" i="33"/>
  <c r="AU286" i="33"/>
  <c r="AN286" i="33"/>
  <c r="AH286" i="33"/>
  <c r="AF286" i="33"/>
  <c r="AE286" i="33"/>
  <c r="AD286" i="33"/>
  <c r="D286" i="33"/>
  <c r="G286" i="33" s="1"/>
  <c r="C286" i="33"/>
  <c r="B286" i="33"/>
  <c r="CZ285" i="33"/>
  <c r="CY285" i="33"/>
  <c r="CX285" i="33"/>
  <c r="CW285" i="33"/>
  <c r="CV285" i="33"/>
  <c r="CK285" i="33" s="1"/>
  <c r="CU285" i="33"/>
  <c r="CI285" i="33" s="1"/>
  <c r="CJ285" i="33" s="1"/>
  <c r="CL285" i="33"/>
  <c r="CF285" i="33"/>
  <c r="CE285" i="33"/>
  <c r="AU285" i="33"/>
  <c r="AN285" i="33"/>
  <c r="AG285" i="33"/>
  <c r="AF285" i="33"/>
  <c r="AJ285" i="33" s="1"/>
  <c r="AE285" i="33"/>
  <c r="AI285" i="33" s="1"/>
  <c r="AD285" i="33"/>
  <c r="G285" i="33"/>
  <c r="D285" i="33"/>
  <c r="C285" i="33"/>
  <c r="F285" i="33" s="1"/>
  <c r="B285" i="33"/>
  <c r="CZ284" i="33"/>
  <c r="CY284" i="33"/>
  <c r="CX284" i="33"/>
  <c r="CW284" i="33"/>
  <c r="CL284" i="33" s="1"/>
  <c r="CV284" i="33"/>
  <c r="CU284" i="33"/>
  <c r="CI284" i="33" s="1"/>
  <c r="CK284" i="33"/>
  <c r="CF284" i="33"/>
  <c r="CE284" i="33"/>
  <c r="AU284" i="33"/>
  <c r="AN284" i="33"/>
  <c r="AJ284" i="33"/>
  <c r="AF284" i="33"/>
  <c r="AG284" i="33" s="1"/>
  <c r="AE284" i="33"/>
  <c r="AD284" i="33"/>
  <c r="AH284" i="33" s="1"/>
  <c r="G284" i="33"/>
  <c r="F284" i="33"/>
  <c r="D284" i="33"/>
  <c r="C284" i="33"/>
  <c r="B284" i="33"/>
  <c r="E284" i="33" s="1"/>
  <c r="DJ283" i="33"/>
  <c r="DJ282" i="33" s="1"/>
  <c r="DJ281" i="33" s="1"/>
  <c r="DJ280" i="33" s="1"/>
  <c r="DJ279" i="33" s="1"/>
  <c r="DJ278" i="33" s="1"/>
  <c r="DJ277" i="33" s="1"/>
  <c r="DJ276" i="33" s="1"/>
  <c r="DJ275" i="33" s="1"/>
  <c r="DJ274" i="33" s="1"/>
  <c r="DJ273" i="33" s="1"/>
  <c r="DJ272" i="33" s="1"/>
  <c r="DJ271" i="33" s="1"/>
  <c r="DJ270" i="33" s="1"/>
  <c r="DJ269" i="33" s="1"/>
  <c r="DJ268" i="33" s="1"/>
  <c r="DJ267" i="33" s="1"/>
  <c r="DJ266" i="33" s="1"/>
  <c r="DJ265" i="33" s="1"/>
  <c r="DJ264" i="33" s="1"/>
  <c r="DJ263" i="33" s="1"/>
  <c r="DJ262" i="33" s="1"/>
  <c r="DJ261" i="33" s="1"/>
  <c r="DJ260" i="33" s="1"/>
  <c r="CZ283" i="33"/>
  <c r="CY283" i="33"/>
  <c r="CX283" i="33"/>
  <c r="CW283" i="33"/>
  <c r="CV283" i="33"/>
  <c r="CK283" i="33" s="1"/>
  <c r="CU283" i="33"/>
  <c r="CI283" i="33" s="1"/>
  <c r="CL283" i="33"/>
  <c r="CJ283" i="33"/>
  <c r="CF283" i="33"/>
  <c r="CE283" i="33"/>
  <c r="AU283" i="33"/>
  <c r="AN283" i="33"/>
  <c r="AJ283" i="33"/>
  <c r="AG283" i="33"/>
  <c r="AF283" i="33"/>
  <c r="AE283" i="33"/>
  <c r="AI283" i="33" s="1"/>
  <c r="AD283" i="33"/>
  <c r="G283" i="33"/>
  <c r="F283" i="33"/>
  <c r="E283" i="33"/>
  <c r="D283" i="33"/>
  <c r="C283" i="33"/>
  <c r="B283" i="33"/>
  <c r="CZ282" i="33"/>
  <c r="CY282" i="33"/>
  <c r="CX282" i="33"/>
  <c r="CW282" i="33"/>
  <c r="CV282" i="33"/>
  <c r="CU282" i="33"/>
  <c r="CL282" i="33"/>
  <c r="CK282" i="33"/>
  <c r="CI282" i="33"/>
  <c r="CJ282" i="33" s="1"/>
  <c r="CF282" i="33"/>
  <c r="CE282" i="33"/>
  <c r="AU282" i="33"/>
  <c r="AN282" i="33"/>
  <c r="AJ282" i="33"/>
  <c r="AI282" i="33"/>
  <c r="AF282" i="33"/>
  <c r="AG282" i="33" s="1"/>
  <c r="AE282" i="33"/>
  <c r="AD282" i="33"/>
  <c r="AH282" i="33" s="1"/>
  <c r="E282" i="33"/>
  <c r="D282" i="33"/>
  <c r="G282" i="33" s="1"/>
  <c r="C282" i="33"/>
  <c r="B282" i="33"/>
  <c r="CZ281" i="33"/>
  <c r="CY281" i="33"/>
  <c r="CX281" i="33"/>
  <c r="CW281" i="33"/>
  <c r="CV281" i="33"/>
  <c r="CU281" i="33"/>
  <c r="CL281" i="33"/>
  <c r="CK281" i="33"/>
  <c r="CI281" i="33"/>
  <c r="CJ281" i="33" s="1"/>
  <c r="CF281" i="33"/>
  <c r="CE281" i="33"/>
  <c r="AU281" i="33"/>
  <c r="AN281" i="33"/>
  <c r="AI281" i="33"/>
  <c r="AH281" i="33"/>
  <c r="AG281" i="33"/>
  <c r="AF281" i="33"/>
  <c r="AE281" i="33"/>
  <c r="AD281" i="33"/>
  <c r="G281" i="33"/>
  <c r="E281" i="33"/>
  <c r="D281" i="33"/>
  <c r="C281" i="33"/>
  <c r="F281" i="33" s="1"/>
  <c r="B281" i="33"/>
  <c r="CZ280" i="33"/>
  <c r="CY280" i="33"/>
  <c r="CX280" i="33"/>
  <c r="CW280" i="33"/>
  <c r="CL280" i="33" s="1"/>
  <c r="CV280" i="33"/>
  <c r="CU280" i="33"/>
  <c r="CK280" i="33"/>
  <c r="CJ280" i="33"/>
  <c r="CI280" i="33"/>
  <c r="CF280" i="33"/>
  <c r="CE280" i="33"/>
  <c r="AU280" i="33"/>
  <c r="AN280" i="33"/>
  <c r="AJ280" i="33"/>
  <c r="AI280" i="33"/>
  <c r="AH280" i="33"/>
  <c r="AF280" i="33"/>
  <c r="AJ281" i="33" s="1"/>
  <c r="AE280" i="33"/>
  <c r="AD280" i="33"/>
  <c r="D280" i="33"/>
  <c r="C280" i="33"/>
  <c r="F280" i="33" s="1"/>
  <c r="B280" i="33"/>
  <c r="CZ279" i="33"/>
  <c r="CY279" i="33"/>
  <c r="CX279" i="33"/>
  <c r="CW279" i="33"/>
  <c r="CL279" i="33" s="1"/>
  <c r="CV279" i="33"/>
  <c r="CK279" i="33" s="1"/>
  <c r="CU279" i="33"/>
  <c r="CJ279" i="33"/>
  <c r="CI279" i="33"/>
  <c r="CF279" i="33"/>
  <c r="CE279" i="33"/>
  <c r="AU279" i="33"/>
  <c r="AN279" i="33"/>
  <c r="AF279" i="33"/>
  <c r="AE279" i="33"/>
  <c r="AD279" i="33"/>
  <c r="D279" i="33"/>
  <c r="G279" i="33" s="1"/>
  <c r="C279" i="33"/>
  <c r="B279" i="33"/>
  <c r="CZ278" i="33"/>
  <c r="CY278" i="33"/>
  <c r="CX278" i="33"/>
  <c r="CW278" i="33"/>
  <c r="CL278" i="33" s="1"/>
  <c r="CV278" i="33"/>
  <c r="CK278" i="33" s="1"/>
  <c r="CU278" i="33"/>
  <c r="CI278" i="33"/>
  <c r="CJ278" i="33" s="1"/>
  <c r="CF278" i="33"/>
  <c r="CE278" i="33"/>
  <c r="AU278" i="33"/>
  <c r="AN278" i="33"/>
  <c r="AF278" i="33"/>
  <c r="AE278" i="33"/>
  <c r="AI279" i="33" s="1"/>
  <c r="AD278" i="33"/>
  <c r="D278" i="33"/>
  <c r="G278" i="33" s="1"/>
  <c r="C278" i="33"/>
  <c r="B278" i="33"/>
  <c r="CZ277" i="33"/>
  <c r="CY277" i="33"/>
  <c r="CX277" i="33"/>
  <c r="CW277" i="33"/>
  <c r="CV277" i="33"/>
  <c r="CK277" i="33" s="1"/>
  <c r="CU277" i="33"/>
  <c r="CI277" i="33" s="1"/>
  <c r="CJ277" i="33" s="1"/>
  <c r="CL277" i="33"/>
  <c r="CF277" i="33"/>
  <c r="CE277" i="33"/>
  <c r="AU277" i="33"/>
  <c r="AN277" i="33"/>
  <c r="AG277" i="33"/>
  <c r="AF277" i="33"/>
  <c r="AJ277" i="33" s="1"/>
  <c r="AE277" i="33"/>
  <c r="AI277" i="33" s="1"/>
  <c r="AD277" i="33"/>
  <c r="D277" i="33"/>
  <c r="C277" i="33"/>
  <c r="F277" i="33" s="1"/>
  <c r="B277" i="33"/>
  <c r="CZ276" i="33"/>
  <c r="CY276" i="33"/>
  <c r="CX276" i="33"/>
  <c r="CW276" i="33"/>
  <c r="CL276" i="33" s="1"/>
  <c r="CV276" i="33"/>
  <c r="CU276" i="33"/>
  <c r="CI276" i="33" s="1"/>
  <c r="CK276" i="33"/>
  <c r="CF276" i="33"/>
  <c r="CE276" i="33"/>
  <c r="AU276" i="33"/>
  <c r="AN276" i="33"/>
  <c r="AH276" i="33"/>
  <c r="AF276" i="33"/>
  <c r="AG276" i="33" s="1"/>
  <c r="AE276" i="33"/>
  <c r="AI276" i="33" s="1"/>
  <c r="AD276" i="33"/>
  <c r="D276" i="33"/>
  <c r="G277" i="33" s="1"/>
  <c r="C276" i="33"/>
  <c r="B276" i="33"/>
  <c r="E276" i="33" s="1"/>
  <c r="CZ275" i="33"/>
  <c r="CY275" i="33"/>
  <c r="CX275" i="33"/>
  <c r="CW275" i="33"/>
  <c r="CV275" i="33"/>
  <c r="CK275" i="33" s="1"/>
  <c r="CU275" i="33"/>
  <c r="CI275" i="33" s="1"/>
  <c r="CL275" i="33"/>
  <c r="CJ275" i="33"/>
  <c r="CF275" i="33"/>
  <c r="CE275" i="33"/>
  <c r="AU275" i="33"/>
  <c r="AN275" i="33"/>
  <c r="AG275" i="33"/>
  <c r="AF275" i="33"/>
  <c r="AE275" i="33"/>
  <c r="AI275" i="33" s="1"/>
  <c r="AD275" i="33"/>
  <c r="G275" i="33"/>
  <c r="E275" i="33"/>
  <c r="D275" i="33"/>
  <c r="C275" i="33"/>
  <c r="F276" i="33" s="1"/>
  <c r="B275" i="33"/>
  <c r="CZ274" i="33"/>
  <c r="CY274" i="33"/>
  <c r="CX274" i="33"/>
  <c r="CW274" i="33"/>
  <c r="CL274" i="33" s="1"/>
  <c r="CV274" i="33"/>
  <c r="CU274" i="33"/>
  <c r="CI274" i="33" s="1"/>
  <c r="CJ274" i="33" s="1"/>
  <c r="CK274" i="33"/>
  <c r="CF274" i="33"/>
  <c r="CE274" i="33"/>
  <c r="AU274" i="33"/>
  <c r="AN274" i="33"/>
  <c r="AI274" i="33"/>
  <c r="AF274" i="33"/>
  <c r="AE274" i="33"/>
  <c r="AD274" i="33"/>
  <c r="F274" i="33"/>
  <c r="D274" i="33"/>
  <c r="G274" i="33" s="1"/>
  <c r="C274" i="33"/>
  <c r="B274" i="33"/>
  <c r="E274" i="33" s="1"/>
  <c r="CZ273" i="33"/>
  <c r="CY273" i="33"/>
  <c r="CX273" i="33"/>
  <c r="CW273" i="33"/>
  <c r="CV273" i="33"/>
  <c r="CU273" i="33"/>
  <c r="CL273" i="33"/>
  <c r="CK273" i="33"/>
  <c r="CI273" i="33"/>
  <c r="CF273" i="33"/>
  <c r="CE273" i="33"/>
  <c r="AU273" i="33"/>
  <c r="AN273" i="33"/>
  <c r="AJ273" i="33"/>
  <c r="AH273" i="33"/>
  <c r="AF273" i="33"/>
  <c r="AG273" i="33" s="1"/>
  <c r="AE273" i="33"/>
  <c r="AI273" i="33" s="1"/>
  <c r="AD273" i="33"/>
  <c r="F273" i="33"/>
  <c r="D273" i="33"/>
  <c r="G273" i="33" s="1"/>
  <c r="C273" i="33"/>
  <c r="B273" i="33"/>
  <c r="E273" i="33" s="1"/>
  <c r="CZ272" i="33"/>
  <c r="CY272" i="33"/>
  <c r="CX272" i="33"/>
  <c r="CW272" i="33"/>
  <c r="CV272" i="33"/>
  <c r="CK272" i="33" s="1"/>
  <c r="CU272" i="33"/>
  <c r="CI272" i="33" s="1"/>
  <c r="CJ272" i="33" s="1"/>
  <c r="CL272" i="33"/>
  <c r="CF272" i="33"/>
  <c r="CE272" i="33"/>
  <c r="AU272" i="33"/>
  <c r="AN272" i="33"/>
  <c r="AI272" i="33"/>
  <c r="AG272" i="33"/>
  <c r="AF272" i="33"/>
  <c r="AE272" i="33"/>
  <c r="AD272" i="33"/>
  <c r="AH272" i="33" s="1"/>
  <c r="D272" i="33"/>
  <c r="C272" i="33"/>
  <c r="F272" i="33" s="1"/>
  <c r="B272" i="33"/>
  <c r="CZ271" i="33"/>
  <c r="CY271" i="33"/>
  <c r="CX271" i="33"/>
  <c r="CW271" i="33"/>
  <c r="CL271" i="33" s="1"/>
  <c r="CV271" i="33"/>
  <c r="CU271" i="33"/>
  <c r="CK271" i="33"/>
  <c r="CI271" i="33"/>
  <c r="CJ271" i="33" s="1"/>
  <c r="CF271" i="33"/>
  <c r="CE271" i="33"/>
  <c r="AU271" i="33"/>
  <c r="AN271" i="33"/>
  <c r="AH271" i="33"/>
  <c r="AF271" i="33"/>
  <c r="AE271" i="33"/>
  <c r="AD271" i="33"/>
  <c r="D271" i="33"/>
  <c r="C271" i="33"/>
  <c r="B271" i="33"/>
  <c r="E271" i="33" s="1"/>
  <c r="CZ270" i="33"/>
  <c r="CY270" i="33"/>
  <c r="CX270" i="33"/>
  <c r="CW270" i="33"/>
  <c r="CV270" i="33"/>
  <c r="CK270" i="33" s="1"/>
  <c r="CU270" i="33"/>
  <c r="CI270" i="33" s="1"/>
  <c r="CJ270" i="33" s="1"/>
  <c r="CL270" i="33"/>
  <c r="CF270" i="33"/>
  <c r="CE270" i="33"/>
  <c r="AU270" i="33"/>
  <c r="AN270" i="33"/>
  <c r="AI270" i="33"/>
  <c r="AG270" i="33"/>
  <c r="AF270" i="33"/>
  <c r="AE270" i="33"/>
  <c r="AD270" i="33"/>
  <c r="AH270" i="33" s="1"/>
  <c r="D270" i="33"/>
  <c r="C270" i="33"/>
  <c r="F270" i="33" s="1"/>
  <c r="B270" i="33"/>
  <c r="CZ269" i="33"/>
  <c r="CY269" i="33"/>
  <c r="CX269" i="33"/>
  <c r="CW269" i="33"/>
  <c r="CL269" i="33" s="1"/>
  <c r="CV269" i="33"/>
  <c r="CU269" i="33"/>
  <c r="CI269" i="33" s="1"/>
  <c r="CJ269" i="33" s="1"/>
  <c r="CK269" i="33"/>
  <c r="CF269" i="33"/>
  <c r="CE269" i="33"/>
  <c r="AU269" i="33"/>
  <c r="AN269" i="33"/>
  <c r="AH269" i="33"/>
  <c r="AF269" i="33"/>
  <c r="AE269" i="33"/>
  <c r="AI269" i="33" s="1"/>
  <c r="AD269" i="33"/>
  <c r="D269" i="33"/>
  <c r="C269" i="33"/>
  <c r="B269" i="33"/>
  <c r="CZ268" i="33"/>
  <c r="CY268" i="33"/>
  <c r="CX268" i="33"/>
  <c r="CW268" i="33"/>
  <c r="CV268" i="33"/>
  <c r="CK268" i="33" s="1"/>
  <c r="CU268" i="33"/>
  <c r="CI268" i="33" s="1"/>
  <c r="CJ268" i="33" s="1"/>
  <c r="CL268" i="33"/>
  <c r="CF268" i="33"/>
  <c r="CE268" i="33"/>
  <c r="AU268" i="33"/>
  <c r="AN268" i="33"/>
  <c r="AG268" i="33"/>
  <c r="AF268" i="33"/>
  <c r="AE268" i="33"/>
  <c r="AI268" i="33" s="1"/>
  <c r="AD268" i="33"/>
  <c r="AH268" i="33" s="1"/>
  <c r="G268" i="33"/>
  <c r="D268" i="33"/>
  <c r="C268" i="33"/>
  <c r="B268" i="33"/>
  <c r="CZ267" i="33"/>
  <c r="CY267" i="33"/>
  <c r="CX267" i="33"/>
  <c r="CW267" i="33"/>
  <c r="CL267" i="33" s="1"/>
  <c r="CV267" i="33"/>
  <c r="CU267" i="33"/>
  <c r="CI267" i="33" s="1"/>
  <c r="CJ267" i="33" s="1"/>
  <c r="CK267" i="33"/>
  <c r="CF267" i="33"/>
  <c r="CE267" i="33"/>
  <c r="AU267" i="33"/>
  <c r="AN267" i="33"/>
  <c r="AJ267" i="33"/>
  <c r="AF267" i="33"/>
  <c r="AG267" i="33" s="1"/>
  <c r="AE267" i="33"/>
  <c r="AD267" i="33"/>
  <c r="AH267" i="33" s="1"/>
  <c r="F267" i="33"/>
  <c r="D267" i="33"/>
  <c r="G267" i="33" s="1"/>
  <c r="C267" i="33"/>
  <c r="B267" i="33"/>
  <c r="DW266" i="33"/>
  <c r="DX266" i="33" s="1"/>
  <c r="CZ266" i="33"/>
  <c r="CY266" i="33"/>
  <c r="CX266" i="33"/>
  <c r="CW266" i="33"/>
  <c r="CV266" i="33"/>
  <c r="CK266" i="33" s="1"/>
  <c r="CU266" i="33"/>
  <c r="CQ266" i="33"/>
  <c r="CH266" i="33" s="1"/>
  <c r="CL266" i="33"/>
  <c r="CI266" i="33"/>
  <c r="CJ266" i="33" s="1"/>
  <c r="CF266" i="33"/>
  <c r="CE266" i="33"/>
  <c r="AU266" i="33"/>
  <c r="AN266" i="33"/>
  <c r="AG266" i="33"/>
  <c r="AF266" i="33"/>
  <c r="AJ266" i="33" s="1"/>
  <c r="AE266" i="33"/>
  <c r="AD266" i="33"/>
  <c r="AH266" i="33" s="1"/>
  <c r="G266" i="33"/>
  <c r="E266" i="33"/>
  <c r="D266" i="33"/>
  <c r="C266" i="33"/>
  <c r="B266" i="33"/>
  <c r="DX265" i="33"/>
  <c r="D265" i="33" s="1"/>
  <c r="DW265" i="33"/>
  <c r="CQ265" i="33"/>
  <c r="CH265" i="33" s="1"/>
  <c r="CF265" i="33"/>
  <c r="CE265" i="33"/>
  <c r="AU265" i="33"/>
  <c r="AN265" i="33"/>
  <c r="AG265" i="33"/>
  <c r="AF265" i="33"/>
  <c r="AJ265" i="33" s="1"/>
  <c r="AD265" i="33"/>
  <c r="AH265" i="33" s="1"/>
  <c r="E265" i="33"/>
  <c r="C265" i="33"/>
  <c r="B265" i="33"/>
  <c r="DX264" i="33"/>
  <c r="DW264" i="33"/>
  <c r="CQ264" i="33"/>
  <c r="CH264" i="33"/>
  <c r="CF264" i="33"/>
  <c r="CE264" i="33"/>
  <c r="AU264" i="33"/>
  <c r="AN264" i="33"/>
  <c r="AG264" i="33"/>
  <c r="AF264" i="33"/>
  <c r="AJ264" i="33" s="1"/>
  <c r="AD264" i="33"/>
  <c r="C264" i="33"/>
  <c r="B264" i="33"/>
  <c r="DX263" i="33"/>
  <c r="DW263" i="33"/>
  <c r="CQ263" i="33"/>
  <c r="CH263" i="33" s="1"/>
  <c r="CF263" i="33"/>
  <c r="CE263" i="33"/>
  <c r="AU263" i="33"/>
  <c r="AN263" i="33"/>
  <c r="AG263" i="33"/>
  <c r="AF263" i="33"/>
  <c r="AD263" i="33"/>
  <c r="B263" i="33"/>
  <c r="DW262" i="33"/>
  <c r="DX262" i="33" s="1"/>
  <c r="CQ262" i="33"/>
  <c r="CH262" i="33"/>
  <c r="CF262" i="33"/>
  <c r="CE262" i="33"/>
  <c r="AU262" i="33"/>
  <c r="AN262" i="33"/>
  <c r="AJ262" i="33"/>
  <c r="AG262" i="33"/>
  <c r="AF262" i="33"/>
  <c r="AD262" i="33"/>
  <c r="DW261" i="33"/>
  <c r="DX261" i="33" s="1"/>
  <c r="CQ261" i="33"/>
  <c r="CH261" i="33"/>
  <c r="CF261" i="33"/>
  <c r="CE261" i="33"/>
  <c r="AU261" i="33"/>
  <c r="AN261" i="33"/>
  <c r="AF261" i="33"/>
  <c r="DW260" i="33"/>
  <c r="DX260" i="33" s="1"/>
  <c r="CQ260" i="33"/>
  <c r="CH260" i="33"/>
  <c r="CF260" i="33"/>
  <c r="CE260" i="33"/>
  <c r="AU260" i="33"/>
  <c r="AN260" i="33"/>
  <c r="DW259" i="33"/>
  <c r="DX259" i="33" s="1"/>
  <c r="DJ259" i="33"/>
  <c r="DJ258" i="33" s="1"/>
  <c r="DJ257" i="33" s="1"/>
  <c r="DJ256" i="33" s="1"/>
  <c r="DJ255" i="33" s="1"/>
  <c r="DJ254" i="33" s="1"/>
  <c r="DJ253" i="33" s="1"/>
  <c r="DJ252" i="33" s="1"/>
  <c r="DJ251" i="33" s="1"/>
  <c r="DJ250" i="33" s="1"/>
  <c r="DJ249" i="33" s="1"/>
  <c r="DJ248" i="33" s="1"/>
  <c r="DJ247" i="33" s="1"/>
  <c r="DJ246" i="33" s="1"/>
  <c r="DJ245" i="33" s="1"/>
  <c r="DJ244" i="33" s="1"/>
  <c r="DJ243" i="33" s="1"/>
  <c r="DJ242" i="33" s="1"/>
  <c r="DJ241" i="33" s="1"/>
  <c r="DJ240" i="33" s="1"/>
  <c r="DJ239" i="33" s="1"/>
  <c r="DJ238" i="33" s="1"/>
  <c r="CQ259" i="33"/>
  <c r="CH259" i="33"/>
  <c r="CF259" i="33"/>
  <c r="CE259" i="33"/>
  <c r="AU259" i="33"/>
  <c r="AN259" i="33"/>
  <c r="DW258" i="33"/>
  <c r="DX258" i="33" s="1"/>
  <c r="CQ258" i="33"/>
  <c r="CH258" i="33" s="1"/>
  <c r="CF258" i="33"/>
  <c r="CE258" i="33"/>
  <c r="AU258" i="33"/>
  <c r="AN258" i="33"/>
  <c r="DW257" i="33"/>
  <c r="DX257" i="33" s="1"/>
  <c r="CQ257" i="33"/>
  <c r="CH257" i="33" s="1"/>
  <c r="CF257" i="33"/>
  <c r="CE257" i="33"/>
  <c r="AU257" i="33"/>
  <c r="AN257" i="33"/>
  <c r="DW256" i="33"/>
  <c r="DX256" i="33" s="1"/>
  <c r="CQ256" i="33"/>
  <c r="CH256" i="33" s="1"/>
  <c r="CF256" i="33"/>
  <c r="CE256" i="33"/>
  <c r="AU256" i="33"/>
  <c r="AN256" i="33"/>
  <c r="DW255" i="33"/>
  <c r="DX255" i="33" s="1"/>
  <c r="CQ255" i="33"/>
  <c r="CH255" i="33"/>
  <c r="CF255" i="33"/>
  <c r="CE255" i="33"/>
  <c r="AU255" i="33"/>
  <c r="AN255" i="33"/>
  <c r="DW254" i="33"/>
  <c r="DX254" i="33" s="1"/>
  <c r="CQ254" i="33"/>
  <c r="CH254" i="33" s="1"/>
  <c r="CF254" i="33"/>
  <c r="CE254" i="33"/>
  <c r="AU254" i="33"/>
  <c r="AN254" i="33"/>
  <c r="DW253" i="33"/>
  <c r="DX253" i="33" s="1"/>
  <c r="CQ253" i="33"/>
  <c r="CH253" i="33"/>
  <c r="CF253" i="33"/>
  <c r="CE253" i="33"/>
  <c r="AU253" i="33"/>
  <c r="AN253" i="33"/>
  <c r="DX252" i="33"/>
  <c r="DW252" i="33"/>
  <c r="CQ252" i="33"/>
  <c r="CH252" i="33" s="1"/>
  <c r="CF252" i="33"/>
  <c r="CE252" i="33"/>
  <c r="AU252" i="33"/>
  <c r="AN252" i="33"/>
  <c r="DX251" i="33"/>
  <c r="DW251" i="33"/>
  <c r="CQ251" i="33"/>
  <c r="CH251" i="33" s="1"/>
  <c r="CF251" i="33"/>
  <c r="CE251" i="33"/>
  <c r="AU251" i="33"/>
  <c r="AN251" i="33"/>
  <c r="DX250" i="33"/>
  <c r="DW250" i="33"/>
  <c r="CQ250" i="33"/>
  <c r="CH250" i="33" s="1"/>
  <c r="CF250" i="33"/>
  <c r="CE250" i="33"/>
  <c r="AU250" i="33"/>
  <c r="AN250" i="33"/>
  <c r="DX249" i="33"/>
  <c r="DW249" i="33"/>
  <c r="CQ249" i="33"/>
  <c r="CH249" i="33"/>
  <c r="CF249" i="33"/>
  <c r="CE249" i="33"/>
  <c r="AU249" i="33"/>
  <c r="AN249" i="33"/>
  <c r="DX248" i="33"/>
  <c r="DW248" i="33"/>
  <c r="CQ248" i="33"/>
  <c r="CH248" i="33" s="1"/>
  <c r="CF248" i="33"/>
  <c r="CE248" i="33"/>
  <c r="AU248" i="33"/>
  <c r="AN248" i="33"/>
  <c r="DX247" i="33"/>
  <c r="DW247" i="33"/>
  <c r="CQ247" i="33"/>
  <c r="CH247" i="33" s="1"/>
  <c r="CF247" i="33"/>
  <c r="CE247" i="33"/>
  <c r="AU247" i="33"/>
  <c r="AN247" i="33"/>
  <c r="DX246" i="33"/>
  <c r="DW246" i="33"/>
  <c r="CQ246" i="33"/>
  <c r="CH246" i="33" s="1"/>
  <c r="CF246" i="33"/>
  <c r="CE246" i="33"/>
  <c r="AU246" i="33"/>
  <c r="AN246" i="33"/>
  <c r="DX245" i="33"/>
  <c r="DW245" i="33"/>
  <c r="CQ245" i="33"/>
  <c r="CH245" i="33" s="1"/>
  <c r="CF245" i="33"/>
  <c r="CE245" i="33"/>
  <c r="AU245" i="33"/>
  <c r="AN245" i="33"/>
  <c r="DX244" i="33"/>
  <c r="DW244" i="33"/>
  <c r="CQ244" i="33"/>
  <c r="CH244" i="33" s="1"/>
  <c r="CF244" i="33"/>
  <c r="CE244" i="33"/>
  <c r="AU244" i="33"/>
  <c r="AN244" i="33"/>
  <c r="DX243" i="33"/>
  <c r="DW243" i="33"/>
  <c r="CQ243" i="33"/>
  <c r="CH243" i="33" s="1"/>
  <c r="CF243" i="33"/>
  <c r="CE243" i="33"/>
  <c r="AU243" i="33"/>
  <c r="AN243" i="33"/>
  <c r="DX242" i="33"/>
  <c r="DW242" i="33"/>
  <c r="CQ242" i="33"/>
  <c r="CH242" i="33" s="1"/>
  <c r="CF242" i="33"/>
  <c r="CE242" i="33"/>
  <c r="AU242" i="33"/>
  <c r="AN242" i="33"/>
  <c r="DW241" i="33"/>
  <c r="DX241" i="33" s="1"/>
  <c r="CQ241" i="33"/>
  <c r="CH241" i="33"/>
  <c r="CF241" i="33"/>
  <c r="CE241" i="33"/>
  <c r="AU241" i="33"/>
  <c r="AN241" i="33"/>
  <c r="DX240" i="33"/>
  <c r="DW240" i="33"/>
  <c r="CQ240" i="33"/>
  <c r="CH240" i="33" s="1"/>
  <c r="CF240" i="33"/>
  <c r="CE240" i="33"/>
  <c r="AU240" i="33"/>
  <c r="AN240" i="33"/>
  <c r="DW239" i="33"/>
  <c r="DX239" i="33" s="1"/>
  <c r="CQ239" i="33"/>
  <c r="CH239" i="33"/>
  <c r="CF239" i="33"/>
  <c r="CE239" i="33"/>
  <c r="AU239" i="33"/>
  <c r="AN239" i="33"/>
  <c r="DX238" i="33"/>
  <c r="DW238" i="33"/>
  <c r="DR238" i="33"/>
  <c r="CQ238" i="33"/>
  <c r="CH238" i="33"/>
  <c r="CF238" i="33"/>
  <c r="CE238" i="33"/>
  <c r="CC239" i="33" s="1"/>
  <c r="CB238" i="33"/>
  <c r="CA238" i="33"/>
  <c r="BC238" i="33"/>
  <c r="AY238" i="33"/>
  <c r="AU238" i="33"/>
  <c r="AN238" i="33"/>
  <c r="DR237" i="33"/>
  <c r="CF237" i="33"/>
  <c r="CE237" i="33"/>
  <c r="CB237" i="33"/>
  <c r="BC237" i="33"/>
  <c r="AY237" i="33"/>
  <c r="AU237" i="33"/>
  <c r="AN237" i="33"/>
  <c r="DR236" i="33"/>
  <c r="CF236" i="33"/>
  <c r="CE236" i="33"/>
  <c r="CB236" i="33"/>
  <c r="BC236" i="33"/>
  <c r="AY236" i="33"/>
  <c r="AU236" i="33"/>
  <c r="AN236" i="33"/>
  <c r="DR235" i="33"/>
  <c r="CF235" i="33"/>
  <c r="CE235" i="33"/>
  <c r="CB235" i="33"/>
  <c r="BC235" i="33"/>
  <c r="AY235" i="33"/>
  <c r="AU235" i="33"/>
  <c r="AN235" i="33"/>
  <c r="DR234" i="33"/>
  <c r="CF234" i="33"/>
  <c r="CE234" i="33"/>
  <c r="CB234" i="33"/>
  <c r="BC234" i="33"/>
  <c r="AY234" i="33"/>
  <c r="AU234" i="33"/>
  <c r="AN234" i="33"/>
  <c r="DR233" i="33"/>
  <c r="CF233" i="33"/>
  <c r="CE233" i="33"/>
  <c r="CB233" i="33"/>
  <c r="BC233" i="33"/>
  <c r="AY233" i="33"/>
  <c r="AU233" i="33"/>
  <c r="AN233" i="33"/>
  <c r="DR232" i="33"/>
  <c r="CF232" i="33"/>
  <c r="CE232" i="33"/>
  <c r="CB232" i="33"/>
  <c r="CA232" i="33"/>
  <c r="CA233" i="33" s="1"/>
  <c r="CA234" i="33" s="1"/>
  <c r="CA235" i="33" s="1"/>
  <c r="CA236" i="33" s="1"/>
  <c r="CA237" i="33" s="1"/>
  <c r="BC232" i="33"/>
  <c r="AY232" i="33"/>
  <c r="AU232" i="33"/>
  <c r="AN232" i="33"/>
  <c r="DR231" i="33"/>
  <c r="DO231" i="33"/>
  <c r="CF231" i="33"/>
  <c r="CE231" i="33"/>
  <c r="CB231" i="33"/>
  <c r="BU231" i="33"/>
  <c r="BI231" i="33"/>
  <c r="BC231" i="33"/>
  <c r="BF231" i="33" s="1"/>
  <c r="BH231" i="33" s="1"/>
  <c r="BK231" i="33" s="1"/>
  <c r="BB231" i="33"/>
  <c r="AY231" i="33"/>
  <c r="AU231" i="33"/>
  <c r="AT231" i="33"/>
  <c r="AN231" i="33"/>
  <c r="AL231" i="33"/>
  <c r="DO230" i="33"/>
  <c r="CF230" i="33"/>
  <c r="CE230" i="33"/>
  <c r="CB230" i="33"/>
  <c r="BT230" i="33"/>
  <c r="BU230" i="33" s="1"/>
  <c r="BI230" i="33"/>
  <c r="CG230" i="33" s="1"/>
  <c r="BC230" i="33"/>
  <c r="BF230" i="33" s="1"/>
  <c r="BH230" i="33" s="1"/>
  <c r="BK230" i="33" s="1"/>
  <c r="BB230" i="33"/>
  <c r="AY230" i="33"/>
  <c r="AU230" i="33"/>
  <c r="AT230" i="33"/>
  <c r="AN230" i="33"/>
  <c r="AL230" i="33"/>
  <c r="DO229" i="33"/>
  <c r="CF229" i="33"/>
  <c r="CE229" i="33"/>
  <c r="CB229" i="33"/>
  <c r="BT229" i="33"/>
  <c r="BT228" i="33" s="1"/>
  <c r="BT227" i="33" s="1"/>
  <c r="BT226" i="33" s="1"/>
  <c r="BI229" i="33"/>
  <c r="CG229" i="33" s="1"/>
  <c r="BF229" i="33"/>
  <c r="BH229" i="33" s="1"/>
  <c r="BK229" i="33" s="1"/>
  <c r="BC229" i="33"/>
  <c r="BB229" i="33"/>
  <c r="AY229" i="33"/>
  <c r="AU229" i="33"/>
  <c r="AT229" i="33"/>
  <c r="AN229" i="33"/>
  <c r="AL229" i="33"/>
  <c r="DO228" i="33"/>
  <c r="CF228" i="33"/>
  <c r="CE228" i="33"/>
  <c r="CB228" i="33"/>
  <c r="BN228" i="33"/>
  <c r="BI228" i="33"/>
  <c r="CG228" i="33" s="1"/>
  <c r="BC228" i="33"/>
  <c r="BF228" i="33" s="1"/>
  <c r="BH228" i="33" s="1"/>
  <c r="BB228" i="33"/>
  <c r="AY228" i="33"/>
  <c r="AU228" i="33"/>
  <c r="AT228" i="33"/>
  <c r="AN228" i="33"/>
  <c r="AL228" i="33"/>
  <c r="DO227" i="33"/>
  <c r="CF227" i="33"/>
  <c r="CE227" i="33"/>
  <c r="CB227" i="33"/>
  <c r="BI227" i="33"/>
  <c r="BN227" i="33" s="1"/>
  <c r="BP227" i="33" s="1"/>
  <c r="BF227" i="33"/>
  <c r="BH227" i="33" s="1"/>
  <c r="BK227" i="33" s="1"/>
  <c r="BC227" i="33"/>
  <c r="BB227" i="33"/>
  <c r="AY227" i="33"/>
  <c r="AU227" i="33"/>
  <c r="AT227" i="33"/>
  <c r="AN227" i="33"/>
  <c r="AL227" i="33"/>
  <c r="DO226" i="33"/>
  <c r="CF226" i="33"/>
  <c r="CE226" i="33"/>
  <c r="CB226" i="33"/>
  <c r="BI226" i="33"/>
  <c r="BN226" i="33" s="1"/>
  <c r="BC226" i="33"/>
  <c r="BF226" i="33" s="1"/>
  <c r="BH226" i="33" s="1"/>
  <c r="BK226" i="33" s="1"/>
  <c r="BB226" i="33"/>
  <c r="AY226" i="33"/>
  <c r="AU226" i="33"/>
  <c r="AT226" i="33"/>
  <c r="AN226" i="33"/>
  <c r="AL226" i="33"/>
  <c r="DO225" i="33"/>
  <c r="CF225" i="33"/>
  <c r="CE225" i="33"/>
  <c r="CB225" i="33"/>
  <c r="BT225" i="33"/>
  <c r="BT224" i="33" s="1"/>
  <c r="BT223" i="33" s="1"/>
  <c r="BT222" i="33" s="1"/>
  <c r="BT221" i="33" s="1"/>
  <c r="BT220" i="33" s="1"/>
  <c r="BT219" i="33" s="1"/>
  <c r="BT218" i="33" s="1"/>
  <c r="BT217" i="33" s="1"/>
  <c r="BT216" i="33" s="1"/>
  <c r="BT215" i="33" s="1"/>
  <c r="BT214" i="33" s="1"/>
  <c r="BT213" i="33" s="1"/>
  <c r="BT212" i="33" s="1"/>
  <c r="BT211" i="33" s="1"/>
  <c r="BT210" i="33" s="1"/>
  <c r="BT209" i="33" s="1"/>
  <c r="BT208" i="33" s="1"/>
  <c r="BT207" i="33" s="1"/>
  <c r="BT206" i="33" s="1"/>
  <c r="BI225" i="33"/>
  <c r="BN225" i="33" s="1"/>
  <c r="BF225" i="33"/>
  <c r="BH225" i="33" s="1"/>
  <c r="BK225" i="33" s="1"/>
  <c r="BC225" i="33"/>
  <c r="BB225" i="33"/>
  <c r="AY225" i="33"/>
  <c r="AU225" i="33"/>
  <c r="AT225" i="33"/>
  <c r="AN225" i="33"/>
  <c r="AL225" i="33"/>
  <c r="DO224" i="33"/>
  <c r="CF224" i="33"/>
  <c r="CE224" i="33"/>
  <c r="CB224" i="33"/>
  <c r="BI224" i="33"/>
  <c r="CG224" i="33" s="1"/>
  <c r="BH224" i="33"/>
  <c r="BK224" i="33" s="1"/>
  <c r="BF224" i="33"/>
  <c r="BC224" i="33"/>
  <c r="BB224" i="33"/>
  <c r="AY224" i="33"/>
  <c r="AU224" i="33"/>
  <c r="AT224" i="33"/>
  <c r="AN224" i="33"/>
  <c r="AL224" i="33"/>
  <c r="DO223" i="33"/>
  <c r="CF223" i="33"/>
  <c r="CE223" i="33"/>
  <c r="CB223" i="33"/>
  <c r="BI223" i="33"/>
  <c r="BC223" i="33"/>
  <c r="BF223" i="33" s="1"/>
  <c r="BH223" i="33" s="1"/>
  <c r="BB223" i="33"/>
  <c r="AY223" i="33"/>
  <c r="AU223" i="33"/>
  <c r="AT223" i="33"/>
  <c r="AN223" i="33"/>
  <c r="AL223" i="33"/>
  <c r="DO222" i="33"/>
  <c r="CF222" i="33"/>
  <c r="CE222" i="33"/>
  <c r="CB222" i="33"/>
  <c r="BI222" i="33"/>
  <c r="CG222" i="33" s="1"/>
  <c r="BC222" i="33"/>
  <c r="BF222" i="33" s="1"/>
  <c r="BH222" i="33" s="1"/>
  <c r="BK222" i="33" s="1"/>
  <c r="BB222" i="33"/>
  <c r="AY222" i="33"/>
  <c r="AU222" i="33"/>
  <c r="AT222" i="33"/>
  <c r="AN222" i="33"/>
  <c r="AL222" i="33"/>
  <c r="DO221" i="33"/>
  <c r="CF221" i="33"/>
  <c r="CE221" i="33"/>
  <c r="CB221" i="33"/>
  <c r="BI221" i="33"/>
  <c r="CG221" i="33" s="1"/>
  <c r="BF221" i="33"/>
  <c r="BH221" i="33" s="1"/>
  <c r="BK221" i="33" s="1"/>
  <c r="BC221" i="33"/>
  <c r="BB221" i="33"/>
  <c r="AY221" i="33"/>
  <c r="AU221" i="33"/>
  <c r="AT221" i="33"/>
  <c r="AN221" i="33"/>
  <c r="AL221" i="33"/>
  <c r="DO220" i="33"/>
  <c r="CF220" i="33"/>
  <c r="CE220" i="33"/>
  <c r="CB220" i="33"/>
  <c r="BN220" i="33"/>
  <c r="BP220" i="33" s="1"/>
  <c r="BI220" i="33"/>
  <c r="CG220" i="33" s="1"/>
  <c r="BC220" i="33"/>
  <c r="BF220" i="33" s="1"/>
  <c r="BH220" i="33" s="1"/>
  <c r="BK220" i="33" s="1"/>
  <c r="BB220" i="33"/>
  <c r="AY220" i="33"/>
  <c r="AU220" i="33"/>
  <c r="AT220" i="33"/>
  <c r="AN220" i="33"/>
  <c r="AL220" i="33"/>
  <c r="DO219" i="33"/>
  <c r="CF219" i="33"/>
  <c r="CE219" i="33"/>
  <c r="CB219" i="33"/>
  <c r="BI219" i="33"/>
  <c r="BN219" i="33" s="1"/>
  <c r="BP219" i="33" s="1"/>
  <c r="BF219" i="33"/>
  <c r="BH219" i="33" s="1"/>
  <c r="BK219" i="33" s="1"/>
  <c r="BC219" i="33"/>
  <c r="BB219" i="33"/>
  <c r="AY219" i="33"/>
  <c r="AU219" i="33"/>
  <c r="AT219" i="33"/>
  <c r="AN219" i="33"/>
  <c r="AL219" i="33"/>
  <c r="DO218" i="33"/>
  <c r="CF218" i="33"/>
  <c r="CE218" i="33"/>
  <c r="CB218" i="33"/>
  <c r="BI218" i="33"/>
  <c r="BN218" i="33" s="1"/>
  <c r="BH218" i="33"/>
  <c r="BK218" i="33" s="1"/>
  <c r="BC218" i="33"/>
  <c r="BF218" i="33" s="1"/>
  <c r="BB218" i="33"/>
  <c r="AY218" i="33"/>
  <c r="AU218" i="33"/>
  <c r="AT218" i="33"/>
  <c r="AN218" i="33"/>
  <c r="AL218" i="33"/>
  <c r="DO217" i="33"/>
  <c r="CF217" i="33"/>
  <c r="CE217" i="33"/>
  <c r="CB217" i="33"/>
  <c r="BI217" i="33"/>
  <c r="BN217" i="33" s="1"/>
  <c r="BF217" i="33"/>
  <c r="BH217" i="33" s="1"/>
  <c r="BK217" i="33" s="1"/>
  <c r="BC217" i="33"/>
  <c r="BB217" i="33"/>
  <c r="AY217" i="33"/>
  <c r="AU217" i="33"/>
  <c r="AT217" i="33"/>
  <c r="AN217" i="33"/>
  <c r="AL217" i="33"/>
  <c r="DO216" i="33"/>
  <c r="CF216" i="33"/>
  <c r="CE216" i="33"/>
  <c r="CB216" i="33"/>
  <c r="BN216" i="33"/>
  <c r="BK216" i="33"/>
  <c r="BI216" i="33"/>
  <c r="CG216" i="33" s="1"/>
  <c r="BH216" i="33"/>
  <c r="BF216" i="33"/>
  <c r="BC216" i="33"/>
  <c r="BB216" i="33"/>
  <c r="BQ216" i="33" s="1"/>
  <c r="AY216" i="33"/>
  <c r="AU216" i="33"/>
  <c r="AT216" i="33"/>
  <c r="AN216" i="33"/>
  <c r="AL216" i="33"/>
  <c r="DO215" i="33"/>
  <c r="CF215" i="33"/>
  <c r="CE215" i="33"/>
  <c r="CB215" i="33"/>
  <c r="BP215" i="33"/>
  <c r="BI215" i="33"/>
  <c r="BN215" i="33" s="1"/>
  <c r="BC215" i="33"/>
  <c r="BF215" i="33" s="1"/>
  <c r="BH215" i="33" s="1"/>
  <c r="BK215" i="33" s="1"/>
  <c r="BB215" i="33"/>
  <c r="BQ215" i="33" s="1"/>
  <c r="AY215" i="33"/>
  <c r="AU215" i="33"/>
  <c r="AT215" i="33"/>
  <c r="AN215" i="33"/>
  <c r="AL215" i="33"/>
  <c r="DO214" i="33"/>
  <c r="CF214" i="33"/>
  <c r="CE214" i="33"/>
  <c r="CB214" i="33"/>
  <c r="BN214" i="33"/>
  <c r="BI214" i="33"/>
  <c r="CG214" i="33" s="1"/>
  <c r="BC214" i="33"/>
  <c r="BF214" i="33" s="1"/>
  <c r="BH214" i="33" s="1"/>
  <c r="BK214" i="33" s="1"/>
  <c r="BB214" i="33"/>
  <c r="AY214" i="33"/>
  <c r="AU214" i="33"/>
  <c r="AT214" i="33"/>
  <c r="AN214" i="33"/>
  <c r="AL214" i="33"/>
  <c r="DO213" i="33"/>
  <c r="CF213" i="33"/>
  <c r="CE213" i="33"/>
  <c r="CB213" i="33"/>
  <c r="BN213" i="33"/>
  <c r="BP213" i="33" s="1"/>
  <c r="BI213" i="33"/>
  <c r="CG213" i="33" s="1"/>
  <c r="BF213" i="33"/>
  <c r="BH213" i="33" s="1"/>
  <c r="BK213" i="33" s="1"/>
  <c r="BC213" i="33"/>
  <c r="BB213" i="33"/>
  <c r="BQ213" i="33" s="1"/>
  <c r="AY213" i="33"/>
  <c r="AU213" i="33"/>
  <c r="AT213" i="33"/>
  <c r="AN213" i="33"/>
  <c r="AL213" i="33"/>
  <c r="DO212" i="33"/>
  <c r="CF212" i="33"/>
  <c r="CE212" i="33"/>
  <c r="CB212" i="33"/>
  <c r="BN212" i="33"/>
  <c r="BI212" i="33"/>
  <c r="CG212" i="33" s="1"/>
  <c r="BC212" i="33"/>
  <c r="BF212" i="33" s="1"/>
  <c r="BH212" i="33" s="1"/>
  <c r="BK212" i="33" s="1"/>
  <c r="BB212" i="33"/>
  <c r="AY212" i="33"/>
  <c r="AU212" i="33"/>
  <c r="AT212" i="33"/>
  <c r="AN212" i="33"/>
  <c r="AL212" i="33"/>
  <c r="DO211" i="33"/>
  <c r="CG211" i="33"/>
  <c r="CF211" i="33"/>
  <c r="CE211" i="33"/>
  <c r="CB211" i="33"/>
  <c r="BI211" i="33"/>
  <c r="BN211" i="33" s="1"/>
  <c r="BC211" i="33"/>
  <c r="BF211" i="33" s="1"/>
  <c r="BH211" i="33" s="1"/>
  <c r="BB211" i="33"/>
  <c r="AY211" i="33"/>
  <c r="AU211" i="33"/>
  <c r="AT211" i="33"/>
  <c r="AN211" i="33"/>
  <c r="AL211" i="33"/>
  <c r="DO210" i="33"/>
  <c r="CF210" i="33"/>
  <c r="CE210" i="33"/>
  <c r="CB210" i="33"/>
  <c r="BN210" i="33"/>
  <c r="BK210" i="33"/>
  <c r="BI210" i="33"/>
  <c r="CG210" i="33" s="1"/>
  <c r="BC210" i="33"/>
  <c r="BF210" i="33" s="1"/>
  <c r="BH210" i="33" s="1"/>
  <c r="BB210" i="33"/>
  <c r="AY210" i="33"/>
  <c r="AU210" i="33"/>
  <c r="AT210" i="33"/>
  <c r="AN210" i="33"/>
  <c r="AL210" i="33"/>
  <c r="DO209" i="33"/>
  <c r="CF209" i="33"/>
  <c r="CE209" i="33"/>
  <c r="CB209" i="33"/>
  <c r="BN209" i="33"/>
  <c r="BI209" i="33"/>
  <c r="CG209" i="33" s="1"/>
  <c r="BF209" i="33"/>
  <c r="BH209" i="33" s="1"/>
  <c r="BK209" i="33" s="1"/>
  <c r="BC209" i="33"/>
  <c r="BB209" i="33"/>
  <c r="AY209" i="33"/>
  <c r="AU209" i="33"/>
  <c r="AT209" i="33"/>
  <c r="AN209" i="33"/>
  <c r="AL209" i="33"/>
  <c r="DO208" i="33"/>
  <c r="CF208" i="33"/>
  <c r="CE208" i="33"/>
  <c r="CB208" i="33"/>
  <c r="BN208" i="33"/>
  <c r="BI208" i="33"/>
  <c r="CG208" i="33" s="1"/>
  <c r="BC208" i="33"/>
  <c r="BF208" i="33" s="1"/>
  <c r="BH208" i="33" s="1"/>
  <c r="BK208" i="33" s="1"/>
  <c r="BB208" i="33"/>
  <c r="AY208" i="33"/>
  <c r="AU208" i="33"/>
  <c r="AT208" i="33"/>
  <c r="AN208" i="33"/>
  <c r="AL208" i="33"/>
  <c r="DO207" i="33"/>
  <c r="CF207" i="33"/>
  <c r="CE207" i="33"/>
  <c r="CB207" i="33"/>
  <c r="BP207" i="33"/>
  <c r="BI207" i="33"/>
  <c r="BN207" i="33" s="1"/>
  <c r="BC207" i="33"/>
  <c r="BF207" i="33" s="1"/>
  <c r="BH207" i="33" s="1"/>
  <c r="BK207" i="33" s="1"/>
  <c r="BB207" i="33"/>
  <c r="BQ207" i="33" s="1"/>
  <c r="AY207" i="33"/>
  <c r="AU207" i="33"/>
  <c r="AT207" i="33"/>
  <c r="AN207" i="33"/>
  <c r="AL207" i="33"/>
  <c r="DO206" i="33"/>
  <c r="CF206" i="33"/>
  <c r="CE206" i="33"/>
  <c r="CB206" i="33"/>
  <c r="BQ206" i="33"/>
  <c r="BI206" i="33"/>
  <c r="BN206" i="33" s="1"/>
  <c r="BP206" i="33" s="1"/>
  <c r="BC206" i="33"/>
  <c r="BF206" i="33" s="1"/>
  <c r="BH206" i="33" s="1"/>
  <c r="BK206" i="33" s="1"/>
  <c r="BB206" i="33"/>
  <c r="AY206" i="33"/>
  <c r="AU206" i="33"/>
  <c r="AT206" i="33"/>
  <c r="AN206" i="33"/>
  <c r="AL206" i="33"/>
  <c r="DO205" i="33"/>
  <c r="CF205" i="33"/>
  <c r="CE205" i="33"/>
  <c r="CB205" i="33"/>
  <c r="BT205" i="33"/>
  <c r="BT204" i="33" s="1"/>
  <c r="BT203" i="33" s="1"/>
  <c r="BT202" i="33" s="1"/>
  <c r="BT201" i="33" s="1"/>
  <c r="BT200" i="33" s="1"/>
  <c r="BT199" i="33" s="1"/>
  <c r="BT198" i="33" s="1"/>
  <c r="BT197" i="33" s="1"/>
  <c r="BT196" i="33" s="1"/>
  <c r="BN205" i="33"/>
  <c r="BI205" i="33"/>
  <c r="CG205" i="33" s="1"/>
  <c r="BF205" i="33"/>
  <c r="BH205" i="33" s="1"/>
  <c r="BK205" i="33" s="1"/>
  <c r="BC205" i="33"/>
  <c r="BB205" i="33"/>
  <c r="BQ205" i="33" s="1"/>
  <c r="AY205" i="33"/>
  <c r="AU205" i="33"/>
  <c r="AT205" i="33"/>
  <c r="AN205" i="33"/>
  <c r="AL205" i="33"/>
  <c r="DO204" i="33"/>
  <c r="CF204" i="33"/>
  <c r="CE204" i="33"/>
  <c r="CB204" i="33"/>
  <c r="BN204" i="33"/>
  <c r="BI204" i="33"/>
  <c r="CG204" i="33" s="1"/>
  <c r="BC204" i="33"/>
  <c r="BF204" i="33" s="1"/>
  <c r="BB204" i="33"/>
  <c r="AY204" i="33"/>
  <c r="AU204" i="33"/>
  <c r="AT204" i="33"/>
  <c r="AN204" i="33"/>
  <c r="AL204" i="33"/>
  <c r="DO203" i="33"/>
  <c r="CF203" i="33"/>
  <c r="CE203" i="33"/>
  <c r="CB203" i="33"/>
  <c r="BI203" i="33"/>
  <c r="CG203" i="33" s="1"/>
  <c r="BF203" i="33"/>
  <c r="BC203" i="33"/>
  <c r="BB203" i="33"/>
  <c r="AY203" i="33"/>
  <c r="AU203" i="33"/>
  <c r="AT203" i="33"/>
  <c r="AN203" i="33"/>
  <c r="AL203" i="33"/>
  <c r="DO202" i="33"/>
  <c r="CF202" i="33"/>
  <c r="CE202" i="33"/>
  <c r="CB202" i="33"/>
  <c r="BN202" i="33"/>
  <c r="BI202" i="33"/>
  <c r="CG202" i="33" s="1"/>
  <c r="BC202" i="33"/>
  <c r="BF202" i="33" s="1"/>
  <c r="BB202" i="33"/>
  <c r="AY202" i="33"/>
  <c r="AU202" i="33"/>
  <c r="AT202" i="33"/>
  <c r="AN202" i="33"/>
  <c r="AL202" i="33"/>
  <c r="DO201" i="33"/>
  <c r="CF201" i="33"/>
  <c r="CE201" i="33"/>
  <c r="CB201" i="33"/>
  <c r="BI201" i="33"/>
  <c r="BN201" i="33" s="1"/>
  <c r="BF201" i="33"/>
  <c r="BC201" i="33"/>
  <c r="BB201" i="33"/>
  <c r="AY201" i="33"/>
  <c r="AU201" i="33"/>
  <c r="AT201" i="33"/>
  <c r="AN201" i="33"/>
  <c r="AL201" i="33"/>
  <c r="DO200" i="33"/>
  <c r="CF200" i="33"/>
  <c r="CE200" i="33"/>
  <c r="CB200" i="33"/>
  <c r="BN200" i="33"/>
  <c r="BI200" i="33"/>
  <c r="CG200" i="33" s="1"/>
  <c r="BC200" i="33"/>
  <c r="BF200" i="33" s="1"/>
  <c r="BB200" i="33"/>
  <c r="AY200" i="33"/>
  <c r="AU200" i="33"/>
  <c r="AT200" i="33"/>
  <c r="AN200" i="33"/>
  <c r="AL200" i="33"/>
  <c r="DO199" i="33"/>
  <c r="CF199" i="33"/>
  <c r="CE199" i="33"/>
  <c r="CB199" i="33"/>
  <c r="BI199" i="33"/>
  <c r="CG199" i="33" s="1"/>
  <c r="BF199" i="33"/>
  <c r="BC199" i="33"/>
  <c r="BB199" i="33"/>
  <c r="AY199" i="33"/>
  <c r="AU199" i="33"/>
  <c r="AT199" i="33"/>
  <c r="AN199" i="33"/>
  <c r="AL199" i="33"/>
  <c r="DO198" i="33"/>
  <c r="CF198" i="33"/>
  <c r="CE198" i="33"/>
  <c r="CB198" i="33"/>
  <c r="BN198" i="33"/>
  <c r="BI198" i="33"/>
  <c r="CG198" i="33" s="1"/>
  <c r="BC198" i="33"/>
  <c r="BF198" i="33" s="1"/>
  <c r="BB198" i="33"/>
  <c r="AY198" i="33"/>
  <c r="AU198" i="33"/>
  <c r="AT198" i="33"/>
  <c r="AN198" i="33"/>
  <c r="AL198" i="33"/>
  <c r="DO197" i="33"/>
  <c r="CF197" i="33"/>
  <c r="CE197" i="33"/>
  <c r="CB197" i="33"/>
  <c r="BI197" i="33"/>
  <c r="BN197" i="33" s="1"/>
  <c r="BF197" i="33"/>
  <c r="BC197" i="33"/>
  <c r="BB197" i="33"/>
  <c r="AY197" i="33"/>
  <c r="AU197" i="33"/>
  <c r="AT197" i="33"/>
  <c r="AN197" i="33"/>
  <c r="AL197" i="33"/>
  <c r="DO196" i="33"/>
  <c r="CF196" i="33"/>
  <c r="CE196" i="33"/>
  <c r="CB196" i="33"/>
  <c r="BI196" i="33"/>
  <c r="BN196" i="33" s="1"/>
  <c r="BC196" i="33"/>
  <c r="BF196" i="33" s="1"/>
  <c r="BB196" i="33"/>
  <c r="AY196" i="33"/>
  <c r="AU196" i="33"/>
  <c r="AT196" i="33"/>
  <c r="AN196" i="33"/>
  <c r="AL196" i="33"/>
  <c r="DO195" i="33"/>
  <c r="CF195" i="33"/>
  <c r="CE195" i="33"/>
  <c r="CB195" i="33"/>
  <c r="BT195" i="33"/>
  <c r="BT194" i="33" s="1"/>
  <c r="BI195" i="33"/>
  <c r="BF195" i="33"/>
  <c r="BC195" i="33"/>
  <c r="BB195" i="33"/>
  <c r="AY195" i="33"/>
  <c r="AU195" i="33"/>
  <c r="AT195" i="33"/>
  <c r="AN195" i="33"/>
  <c r="AL195" i="33"/>
  <c r="DO194" i="33"/>
  <c r="CF194" i="33"/>
  <c r="CE194" i="33"/>
  <c r="CB194" i="33"/>
  <c r="BI194" i="33"/>
  <c r="BN194" i="33" s="1"/>
  <c r="BC194" i="33"/>
  <c r="BF194" i="33" s="1"/>
  <c r="BB194" i="33"/>
  <c r="AY194" i="33"/>
  <c r="AU194" i="33"/>
  <c r="AT194" i="33"/>
  <c r="AN194" i="33"/>
  <c r="AL194" i="33"/>
  <c r="DO193" i="33"/>
  <c r="CF193" i="33"/>
  <c r="CE193" i="33"/>
  <c r="CB193" i="33"/>
  <c r="BT193" i="33"/>
  <c r="BT192" i="33" s="1"/>
  <c r="BT191" i="33" s="1"/>
  <c r="BT190" i="33" s="1"/>
  <c r="BT189" i="33" s="1"/>
  <c r="BT188" i="33" s="1"/>
  <c r="BI193" i="33"/>
  <c r="BN193" i="33" s="1"/>
  <c r="BC193" i="33"/>
  <c r="BF193" i="33" s="1"/>
  <c r="BB193" i="33"/>
  <c r="AY193" i="33"/>
  <c r="AU193" i="33"/>
  <c r="AT193" i="33"/>
  <c r="AN193" i="33"/>
  <c r="AL193" i="33"/>
  <c r="DO192" i="33"/>
  <c r="CF192" i="33"/>
  <c r="CE192" i="33"/>
  <c r="CB192" i="33"/>
  <c r="BI192" i="33"/>
  <c r="BN192" i="33" s="1"/>
  <c r="BC192" i="33"/>
  <c r="BF192" i="33" s="1"/>
  <c r="BB192" i="33"/>
  <c r="AY192" i="33"/>
  <c r="AU192" i="33"/>
  <c r="AT192" i="33"/>
  <c r="AN192" i="33"/>
  <c r="AL192" i="33"/>
  <c r="DO191" i="33"/>
  <c r="CF191" i="33"/>
  <c r="CE191" i="33"/>
  <c r="CB191" i="33"/>
  <c r="BN191" i="33"/>
  <c r="BI191" i="33"/>
  <c r="CG191" i="33" s="1"/>
  <c r="BG191" i="33"/>
  <c r="BG192" i="33" s="1"/>
  <c r="BG193" i="33" s="1"/>
  <c r="BG194" i="33" s="1"/>
  <c r="BG195" i="33" s="1"/>
  <c r="BG196" i="33" s="1"/>
  <c r="BG197" i="33" s="1"/>
  <c r="BG198" i="33" s="1"/>
  <c r="BG199" i="33" s="1"/>
  <c r="BG200" i="33" s="1"/>
  <c r="BG201" i="33" s="1"/>
  <c r="BG202" i="33" s="1"/>
  <c r="BG203" i="33" s="1"/>
  <c r="BG204" i="33" s="1"/>
  <c r="BH204" i="33" s="1"/>
  <c r="BF191" i="33"/>
  <c r="BC191" i="33"/>
  <c r="BB191" i="33"/>
  <c r="AY191" i="33"/>
  <c r="AU191" i="33"/>
  <c r="AT191" i="33"/>
  <c r="AN191" i="33"/>
  <c r="AL191" i="33"/>
  <c r="DO190" i="33"/>
  <c r="CF190" i="33"/>
  <c r="CE190" i="33"/>
  <c r="CB190" i="33"/>
  <c r="BI190" i="33"/>
  <c r="BN190" i="33" s="1"/>
  <c r="BF190" i="33"/>
  <c r="BC190" i="33"/>
  <c r="BB190" i="33"/>
  <c r="AY190" i="33"/>
  <c r="AU190" i="33"/>
  <c r="AT190" i="33"/>
  <c r="AN190" i="33"/>
  <c r="AL190" i="33"/>
  <c r="DO189" i="33"/>
  <c r="CF189" i="33"/>
  <c r="CE189" i="33"/>
  <c r="CB189" i="33"/>
  <c r="BI189" i="33"/>
  <c r="BN189" i="33" s="1"/>
  <c r="BG189" i="33"/>
  <c r="BG190" i="33" s="1"/>
  <c r="BC189" i="33"/>
  <c r="BF189" i="33" s="1"/>
  <c r="BB189" i="33"/>
  <c r="AY189" i="33"/>
  <c r="AU189" i="33"/>
  <c r="AT189" i="33"/>
  <c r="AN189" i="33"/>
  <c r="AL189" i="33"/>
  <c r="DO188" i="33"/>
  <c r="CF188" i="33"/>
  <c r="CE188" i="33"/>
  <c r="CB188" i="33"/>
  <c r="BI188" i="33"/>
  <c r="BF188" i="33"/>
  <c r="BC188" i="33"/>
  <c r="BB188" i="33"/>
  <c r="AY188" i="33"/>
  <c r="AU188" i="33"/>
  <c r="AT188" i="33"/>
  <c r="AN188" i="33"/>
  <c r="AM188" i="33"/>
  <c r="AL188" i="33"/>
  <c r="DO187" i="33"/>
  <c r="CG187" i="33"/>
  <c r="CF187" i="33"/>
  <c r="CE187" i="33"/>
  <c r="CB187" i="33"/>
  <c r="BI187" i="33"/>
  <c r="BN187" i="33" s="1"/>
  <c r="BC187" i="33"/>
  <c r="BF187" i="33" s="1"/>
  <c r="AY187" i="33"/>
  <c r="AU187" i="33"/>
  <c r="AT187" i="33"/>
  <c r="AR187" i="33"/>
  <c r="AN187" i="33"/>
  <c r="AM187" i="33"/>
  <c r="AL187" i="33"/>
  <c r="DO186" i="33"/>
  <c r="CF186" i="33"/>
  <c r="CE186" i="33"/>
  <c r="CB186" i="33"/>
  <c r="BI186" i="33"/>
  <c r="CG186" i="33" s="1"/>
  <c r="BC186" i="33"/>
  <c r="BF186" i="33" s="1"/>
  <c r="AY186" i="33"/>
  <c r="AU186" i="33"/>
  <c r="AT186" i="33"/>
  <c r="AR186" i="33"/>
  <c r="AN186" i="33"/>
  <c r="AM186" i="33"/>
  <c r="AL186" i="33"/>
  <c r="DO185" i="33"/>
  <c r="CG185" i="33"/>
  <c r="CF185" i="33"/>
  <c r="CE185" i="33"/>
  <c r="CB185" i="33"/>
  <c r="BN185" i="33"/>
  <c r="BI185" i="33"/>
  <c r="BF185" i="33"/>
  <c r="BC185" i="33"/>
  <c r="AY185" i="33"/>
  <c r="AU185" i="33"/>
  <c r="AT185" i="33"/>
  <c r="AR185" i="33"/>
  <c r="AN185" i="33"/>
  <c r="AM185" i="33"/>
  <c r="AL185" i="33"/>
  <c r="DO184" i="33"/>
  <c r="CG184" i="33"/>
  <c r="CF184" i="33"/>
  <c r="CE184" i="33"/>
  <c r="CB184" i="33"/>
  <c r="BN184" i="33"/>
  <c r="BI184" i="33"/>
  <c r="BF184" i="33"/>
  <c r="BC184" i="33"/>
  <c r="AY184" i="33"/>
  <c r="AU184" i="33"/>
  <c r="AT184" i="33"/>
  <c r="AR184" i="33"/>
  <c r="AN184" i="33"/>
  <c r="AM184" i="33"/>
  <c r="AL184" i="33"/>
  <c r="DO183" i="33"/>
  <c r="CF183" i="33"/>
  <c r="CE183" i="33"/>
  <c r="CB183" i="33"/>
  <c r="BN183" i="33"/>
  <c r="BI183" i="33"/>
  <c r="CG183" i="33" s="1"/>
  <c r="BC183" i="33"/>
  <c r="BF183" i="33" s="1"/>
  <c r="AY183" i="33"/>
  <c r="AU183" i="33"/>
  <c r="AT183" i="33"/>
  <c r="AR183" i="33"/>
  <c r="AN183" i="33"/>
  <c r="AM183" i="33"/>
  <c r="AO183" i="33" s="1"/>
  <c r="AL183" i="33"/>
  <c r="DO182" i="33"/>
  <c r="CF182" i="33"/>
  <c r="CE182" i="33"/>
  <c r="CB182" i="33"/>
  <c r="BI182" i="33"/>
  <c r="BF182" i="33"/>
  <c r="BC182" i="33"/>
  <c r="AY182" i="33"/>
  <c r="AU182" i="33"/>
  <c r="AT182" i="33"/>
  <c r="AR182" i="33"/>
  <c r="AN182" i="33"/>
  <c r="AM182" i="33"/>
  <c r="AL182" i="33"/>
  <c r="DO181" i="33"/>
  <c r="CF181" i="33"/>
  <c r="CE181" i="33"/>
  <c r="CB181" i="33"/>
  <c r="BN181" i="33"/>
  <c r="BI181" i="33"/>
  <c r="CG181" i="33" s="1"/>
  <c r="BF181" i="33"/>
  <c r="BC181" i="33"/>
  <c r="AY181" i="33"/>
  <c r="AU181" i="33"/>
  <c r="AT181" i="33"/>
  <c r="AR181" i="33"/>
  <c r="AO181" i="33"/>
  <c r="AN181" i="33"/>
  <c r="AM181" i="33"/>
  <c r="AL181" i="33"/>
  <c r="DO180" i="33"/>
  <c r="CF180" i="33"/>
  <c r="CE180" i="33"/>
  <c r="CB180" i="33"/>
  <c r="BN180" i="33"/>
  <c r="BI180" i="33"/>
  <c r="CG180" i="33" s="1"/>
  <c r="BC180" i="33"/>
  <c r="BF180" i="33" s="1"/>
  <c r="AY180" i="33"/>
  <c r="AU180" i="33"/>
  <c r="AT180" i="33"/>
  <c r="AR180" i="33"/>
  <c r="AN180" i="33"/>
  <c r="AM180" i="33"/>
  <c r="AO180" i="33" s="1"/>
  <c r="AL180" i="33"/>
  <c r="DO179" i="33"/>
  <c r="CF179" i="33"/>
  <c r="CE179" i="33"/>
  <c r="CB179" i="33"/>
  <c r="BI179" i="33"/>
  <c r="BF179" i="33"/>
  <c r="BC179" i="33"/>
  <c r="AY179" i="33"/>
  <c r="AU179" i="33"/>
  <c r="AT179" i="33"/>
  <c r="AR179" i="33"/>
  <c r="AN179" i="33"/>
  <c r="AM179" i="33"/>
  <c r="AO179" i="33" s="1"/>
  <c r="AL179" i="33"/>
  <c r="DO178" i="33"/>
  <c r="CF178" i="33"/>
  <c r="CE178" i="33"/>
  <c r="CB178" i="33"/>
  <c r="BN178" i="33"/>
  <c r="BI178" i="33"/>
  <c r="CG178" i="33" s="1"/>
  <c r="BC178" i="33"/>
  <c r="BF178" i="33" s="1"/>
  <c r="AY178" i="33"/>
  <c r="AU178" i="33"/>
  <c r="AT178" i="33"/>
  <c r="AR178" i="33"/>
  <c r="AN178" i="33"/>
  <c r="AM178" i="33"/>
  <c r="AL178" i="33"/>
  <c r="DO177" i="33"/>
  <c r="CG177" i="33"/>
  <c r="CF177" i="33"/>
  <c r="CE177" i="33"/>
  <c r="CB177" i="33"/>
  <c r="BN177" i="33"/>
  <c r="BI177" i="33"/>
  <c r="BC177" i="33"/>
  <c r="BF177" i="33" s="1"/>
  <c r="AY177" i="33"/>
  <c r="AU177" i="33"/>
  <c r="AT177" i="33"/>
  <c r="AR177" i="33"/>
  <c r="AN177" i="33"/>
  <c r="AO177" i="33" s="1"/>
  <c r="AM177" i="33"/>
  <c r="AL177" i="33"/>
  <c r="DO176" i="33"/>
  <c r="CG176" i="33"/>
  <c r="CF176" i="33"/>
  <c r="CE176" i="33"/>
  <c r="CB176" i="33"/>
  <c r="BI176" i="33"/>
  <c r="BN176" i="33" s="1"/>
  <c r="BC176" i="33"/>
  <c r="BF176" i="33" s="1"/>
  <c r="AY176" i="33"/>
  <c r="AU176" i="33"/>
  <c r="AT176" i="33"/>
  <c r="AR176" i="33"/>
  <c r="AN176" i="33"/>
  <c r="AM176" i="33"/>
  <c r="AL176" i="33"/>
  <c r="DO175" i="33"/>
  <c r="CG175" i="33"/>
  <c r="CF175" i="33"/>
  <c r="CE175" i="33"/>
  <c r="CB175" i="33"/>
  <c r="BI175" i="33"/>
  <c r="BN175" i="33" s="1"/>
  <c r="BC175" i="33"/>
  <c r="BF175" i="33" s="1"/>
  <c r="AY175" i="33"/>
  <c r="AU175" i="33"/>
  <c r="AT175" i="33"/>
  <c r="AR175" i="33"/>
  <c r="AN175" i="33"/>
  <c r="AM175" i="33"/>
  <c r="AO175" i="33" s="1"/>
  <c r="AL175" i="33"/>
  <c r="DO174" i="33"/>
  <c r="CG174" i="33"/>
  <c r="CF174" i="33"/>
  <c r="CE174" i="33"/>
  <c r="CB174" i="33"/>
  <c r="BN174" i="33"/>
  <c r="BI174" i="33"/>
  <c r="BC174" i="33"/>
  <c r="BF174" i="33" s="1"/>
  <c r="AY174" i="33"/>
  <c r="AU174" i="33"/>
  <c r="AT174" i="33"/>
  <c r="AR174" i="33"/>
  <c r="AO174" i="33"/>
  <c r="AN174" i="33"/>
  <c r="AM174" i="33"/>
  <c r="AL174" i="33"/>
  <c r="DO173" i="33"/>
  <c r="CF173" i="33"/>
  <c r="CE173" i="33"/>
  <c r="CB173" i="33"/>
  <c r="BN173" i="33"/>
  <c r="BI173" i="33"/>
  <c r="CG173" i="33" s="1"/>
  <c r="BF173" i="33"/>
  <c r="BC173" i="33"/>
  <c r="AY173" i="33"/>
  <c r="AU173" i="33"/>
  <c r="AT173" i="33"/>
  <c r="AR173" i="33"/>
  <c r="AO173" i="33"/>
  <c r="AN173" i="33"/>
  <c r="AM173" i="33"/>
  <c r="AL173" i="33"/>
  <c r="DO172" i="33"/>
  <c r="CF172" i="33"/>
  <c r="CE172" i="33"/>
  <c r="CB172" i="33"/>
  <c r="BI172" i="33"/>
  <c r="CG172" i="33" s="1"/>
  <c r="BF172" i="33"/>
  <c r="BC172" i="33"/>
  <c r="AY172" i="33"/>
  <c r="AU172" i="33"/>
  <c r="AT172" i="33"/>
  <c r="AR172" i="33"/>
  <c r="AN172" i="33"/>
  <c r="AM172" i="33"/>
  <c r="AO172" i="33" s="1"/>
  <c r="DO171" i="33"/>
  <c r="CF171" i="33"/>
  <c r="CE171" i="33"/>
  <c r="CB171" i="33"/>
  <c r="BI171" i="33"/>
  <c r="CG171" i="33" s="1"/>
  <c r="BF171" i="33"/>
  <c r="BC171" i="33"/>
  <c r="AY171" i="33"/>
  <c r="AU171" i="33"/>
  <c r="AT171" i="33"/>
  <c r="AR171" i="33"/>
  <c r="AN171" i="33"/>
  <c r="AM171" i="33"/>
  <c r="DO170" i="33"/>
  <c r="CF170" i="33"/>
  <c r="CE170" i="33"/>
  <c r="CB170" i="33"/>
  <c r="BI170" i="33"/>
  <c r="CG170" i="33" s="1"/>
  <c r="BC170" i="33"/>
  <c r="BF170" i="33" s="1"/>
  <c r="AY170" i="33"/>
  <c r="AU170" i="33"/>
  <c r="AT170" i="33"/>
  <c r="AR170" i="33"/>
  <c r="AN170" i="33"/>
  <c r="AO170" i="33" s="1"/>
  <c r="AM170" i="33"/>
  <c r="DO169" i="33"/>
  <c r="CG169" i="33"/>
  <c r="CF169" i="33"/>
  <c r="CE169" i="33"/>
  <c r="CB169" i="33"/>
  <c r="BI169" i="33"/>
  <c r="BC169" i="33"/>
  <c r="BF169" i="33" s="1"/>
  <c r="AY169" i="33"/>
  <c r="AU169" i="33"/>
  <c r="AT169" i="33"/>
  <c r="AR169" i="33"/>
  <c r="AN169" i="33"/>
  <c r="AM169" i="33"/>
  <c r="DO168" i="33"/>
  <c r="CF168" i="33"/>
  <c r="CE168" i="33"/>
  <c r="CB168" i="33"/>
  <c r="BI168" i="33"/>
  <c r="CG168" i="33" s="1"/>
  <c r="BF168" i="33"/>
  <c r="BC168" i="33"/>
  <c r="AY168" i="33"/>
  <c r="AU168" i="33"/>
  <c r="AT168" i="33"/>
  <c r="AR168" i="33"/>
  <c r="AN168" i="33"/>
  <c r="AM168" i="33"/>
  <c r="AO168" i="33" s="1"/>
  <c r="DO167" i="33"/>
  <c r="CF167" i="33"/>
  <c r="CE167" i="33"/>
  <c r="CB167" i="33"/>
  <c r="BI167" i="33"/>
  <c r="CG167" i="33" s="1"/>
  <c r="BF167" i="33"/>
  <c r="BC167" i="33"/>
  <c r="AY167" i="33"/>
  <c r="AU167" i="33"/>
  <c r="AT167" i="33"/>
  <c r="AR167" i="33"/>
  <c r="AN167" i="33"/>
  <c r="AM167" i="33"/>
  <c r="AO167" i="33" s="1"/>
  <c r="DO166" i="33"/>
  <c r="CF166" i="33"/>
  <c r="CE166" i="33"/>
  <c r="CB166" i="33"/>
  <c r="BI166" i="33"/>
  <c r="CG166" i="33" s="1"/>
  <c r="BC166" i="33"/>
  <c r="BF166" i="33" s="1"/>
  <c r="AY166" i="33"/>
  <c r="AU166" i="33"/>
  <c r="AT166" i="33"/>
  <c r="AR166" i="33"/>
  <c r="AN166" i="33"/>
  <c r="AM166" i="33"/>
  <c r="DO165" i="33"/>
  <c r="CG165" i="33"/>
  <c r="CF165" i="33"/>
  <c r="CE165" i="33"/>
  <c r="CB165" i="33"/>
  <c r="BI165" i="33"/>
  <c r="BC165" i="33"/>
  <c r="BF165" i="33" s="1"/>
  <c r="AY165" i="33"/>
  <c r="AU165" i="33"/>
  <c r="AT165" i="33"/>
  <c r="AR165" i="33"/>
  <c r="AN165" i="33"/>
  <c r="AO165" i="33" s="1"/>
  <c r="AM165" i="33"/>
  <c r="DO164" i="33"/>
  <c r="CF164" i="33"/>
  <c r="CE164" i="33"/>
  <c r="CB164" i="33"/>
  <c r="BI164" i="33"/>
  <c r="CG164" i="33" s="1"/>
  <c r="BF164" i="33"/>
  <c r="BC164" i="33"/>
  <c r="AY164" i="33"/>
  <c r="AU164" i="33"/>
  <c r="AT164" i="33"/>
  <c r="AR164" i="33"/>
  <c r="AN164" i="33"/>
  <c r="AM164" i="33"/>
  <c r="AO164" i="33" s="1"/>
  <c r="DO163" i="33"/>
  <c r="CF163" i="33"/>
  <c r="CE163" i="33"/>
  <c r="CB163" i="33"/>
  <c r="BI163" i="33"/>
  <c r="CG163" i="33" s="1"/>
  <c r="BF163" i="33"/>
  <c r="BC163" i="33"/>
  <c r="AY163" i="33"/>
  <c r="AU163" i="33"/>
  <c r="AT163" i="33"/>
  <c r="AR163" i="33"/>
  <c r="AN163" i="33"/>
  <c r="AM163" i="33"/>
  <c r="AO163" i="33" s="1"/>
  <c r="DO162" i="33"/>
  <c r="CF162" i="33"/>
  <c r="CE162" i="33"/>
  <c r="CB162" i="33"/>
  <c r="BI162" i="33"/>
  <c r="CG162" i="33" s="1"/>
  <c r="BC162" i="33"/>
  <c r="BF162" i="33" s="1"/>
  <c r="AY162" i="33"/>
  <c r="AU162" i="33"/>
  <c r="AT162" i="33"/>
  <c r="AR162" i="33"/>
  <c r="AO162" i="33"/>
  <c r="AN162" i="33"/>
  <c r="AM162" i="33"/>
  <c r="DO161" i="33"/>
  <c r="CG161" i="33"/>
  <c r="CF161" i="33"/>
  <c r="CE161" i="33"/>
  <c r="CB161" i="33"/>
  <c r="BI161" i="33"/>
  <c r="BC161" i="33"/>
  <c r="BF161" i="33" s="1"/>
  <c r="AY161" i="33"/>
  <c r="AU161" i="33"/>
  <c r="AT161" i="33"/>
  <c r="AR161" i="33"/>
  <c r="AN161" i="33"/>
  <c r="AO161" i="33" s="1"/>
  <c r="AM161" i="33"/>
  <c r="DO160" i="33"/>
  <c r="CG160" i="33"/>
  <c r="CF160" i="33"/>
  <c r="CE160" i="33"/>
  <c r="CB160" i="33"/>
  <c r="BI160" i="33"/>
  <c r="BF160" i="33"/>
  <c r="BC160" i="33"/>
  <c r="AY160" i="33"/>
  <c r="AU160" i="33"/>
  <c r="AT160" i="33"/>
  <c r="AR160" i="33"/>
  <c r="AN160" i="33"/>
  <c r="AM160" i="33"/>
  <c r="AO160" i="33" s="1"/>
  <c r="DO159" i="33"/>
  <c r="CF159" i="33"/>
  <c r="CE159" i="33"/>
  <c r="CB159" i="33"/>
  <c r="BI159" i="33"/>
  <c r="CG159" i="33" s="1"/>
  <c r="BF159" i="33"/>
  <c r="BC159" i="33"/>
  <c r="AY159" i="33"/>
  <c r="AU159" i="33"/>
  <c r="AR159" i="33"/>
  <c r="AN159" i="33"/>
  <c r="AO159" i="33" s="1"/>
  <c r="AQ159" i="33" s="1"/>
  <c r="AM159" i="33"/>
  <c r="DO158" i="33"/>
  <c r="CF158" i="33"/>
  <c r="CE158" i="33"/>
  <c r="CB158" i="33"/>
  <c r="BI158" i="33"/>
  <c r="BC158" i="33"/>
  <c r="BF158" i="33" s="1"/>
  <c r="AY158" i="33"/>
  <c r="AU158" i="33"/>
  <c r="AR158" i="33"/>
  <c r="AN158" i="33"/>
  <c r="AM158" i="33"/>
  <c r="AO158" i="33" s="1"/>
  <c r="DO157" i="33"/>
  <c r="CF157" i="33"/>
  <c r="CE157" i="33"/>
  <c r="CB157" i="33"/>
  <c r="BI157" i="33"/>
  <c r="BF157" i="33"/>
  <c r="BC157" i="33"/>
  <c r="AY157" i="33"/>
  <c r="AU157" i="33"/>
  <c r="AR157" i="33"/>
  <c r="AO157" i="33"/>
  <c r="AN157" i="33"/>
  <c r="AM157" i="33"/>
  <c r="DO156" i="33"/>
  <c r="CF156" i="33"/>
  <c r="CE156" i="33"/>
  <c r="CB156" i="33"/>
  <c r="BI156" i="33"/>
  <c r="BC156" i="33"/>
  <c r="BF156" i="33" s="1"/>
  <c r="AY156" i="33"/>
  <c r="AU156" i="33"/>
  <c r="AR156" i="33"/>
  <c r="AN156" i="33"/>
  <c r="AM156" i="33"/>
  <c r="AO156" i="33" s="1"/>
  <c r="AQ156" i="33" s="1"/>
  <c r="DO155" i="33"/>
  <c r="CF155" i="33"/>
  <c r="CE155" i="33"/>
  <c r="CB155" i="33"/>
  <c r="BI155" i="33"/>
  <c r="BF155" i="33"/>
  <c r="BC155" i="33"/>
  <c r="AY155" i="33"/>
  <c r="AU155" i="33"/>
  <c r="AR155" i="33"/>
  <c r="AN155" i="33"/>
  <c r="AO155" i="33" s="1"/>
  <c r="AQ155" i="33" s="1"/>
  <c r="AM155" i="33"/>
  <c r="DO154" i="33"/>
  <c r="CF154" i="33"/>
  <c r="CE154" i="33"/>
  <c r="CB154" i="33"/>
  <c r="BI154" i="33"/>
  <c r="BC154" i="33"/>
  <c r="BF154" i="33" s="1"/>
  <c r="AY154" i="33"/>
  <c r="AU154" i="33"/>
  <c r="AR154" i="33"/>
  <c r="AN154" i="33"/>
  <c r="AM154" i="33"/>
  <c r="AO154" i="33" s="1"/>
  <c r="DO153" i="33"/>
  <c r="CF153" i="33"/>
  <c r="CE153" i="33"/>
  <c r="CB153" i="33"/>
  <c r="BI153" i="33"/>
  <c r="BF153" i="33"/>
  <c r="BC153" i="33"/>
  <c r="AY153" i="33"/>
  <c r="AU153" i="33"/>
  <c r="AR153" i="33"/>
  <c r="AN153" i="33"/>
  <c r="AO153" i="33" s="1"/>
  <c r="AM153" i="33"/>
  <c r="DO152" i="33"/>
  <c r="CF152" i="33"/>
  <c r="CE152" i="33"/>
  <c r="CB152" i="33"/>
  <c r="BI152" i="33"/>
  <c r="BC152" i="33"/>
  <c r="BF152" i="33" s="1"/>
  <c r="AY152" i="33"/>
  <c r="AU152" i="33"/>
  <c r="AR152" i="33"/>
  <c r="AN152" i="33"/>
  <c r="AM152" i="33"/>
  <c r="AO152" i="33" s="1"/>
  <c r="AQ152" i="33" s="1"/>
  <c r="DO151" i="33"/>
  <c r="CF151" i="33"/>
  <c r="CE151" i="33"/>
  <c r="CB151" i="33"/>
  <c r="BI151" i="33"/>
  <c r="BF151" i="33"/>
  <c r="BC151" i="33"/>
  <c r="AY151" i="33"/>
  <c r="AU151" i="33"/>
  <c r="AR151" i="33"/>
  <c r="AO151" i="33"/>
  <c r="AN151" i="33"/>
  <c r="AM151" i="33"/>
  <c r="DO150" i="33"/>
  <c r="CF150" i="33"/>
  <c r="CE150" i="33"/>
  <c r="CB150" i="33"/>
  <c r="BI150" i="33"/>
  <c r="BC150" i="33"/>
  <c r="BF150" i="33" s="1"/>
  <c r="AY150" i="33"/>
  <c r="AU150" i="33"/>
  <c r="AR150" i="33"/>
  <c r="AN150" i="33"/>
  <c r="AM150" i="33"/>
  <c r="AO150" i="33" s="1"/>
  <c r="DO149" i="33"/>
  <c r="CF149" i="33"/>
  <c r="CE149" i="33"/>
  <c r="CB149" i="33"/>
  <c r="BI149" i="33"/>
  <c r="BF149" i="33"/>
  <c r="BC149" i="33"/>
  <c r="AY149" i="33"/>
  <c r="AU149" i="33"/>
  <c r="AR149" i="33"/>
  <c r="AN149" i="33"/>
  <c r="AO149" i="33" s="1"/>
  <c r="AQ149" i="33" s="1"/>
  <c r="AM149" i="33"/>
  <c r="DO148" i="33"/>
  <c r="CF148" i="33"/>
  <c r="CE148" i="33"/>
  <c r="CB148" i="33"/>
  <c r="BI148" i="33"/>
  <c r="BC148" i="33"/>
  <c r="BF148" i="33" s="1"/>
  <c r="AY148" i="33"/>
  <c r="AU148" i="33"/>
  <c r="AR148" i="33"/>
  <c r="AN148" i="33"/>
  <c r="AM148" i="33"/>
  <c r="AO148" i="33" s="1"/>
  <c r="CF147" i="33"/>
  <c r="CE147" i="33"/>
  <c r="CB147" i="33"/>
  <c r="AY147" i="33"/>
  <c r="AU147" i="33"/>
  <c r="AR147" i="33"/>
  <c r="AN147" i="33"/>
  <c r="AO147" i="33" s="1"/>
  <c r="AQ147" i="33" s="1"/>
  <c r="AM147" i="33"/>
  <c r="CF146" i="33"/>
  <c r="CE146" i="33"/>
  <c r="CB146" i="33"/>
  <c r="AY146" i="33"/>
  <c r="AU146" i="33"/>
  <c r="AR146" i="33"/>
  <c r="AN146" i="33"/>
  <c r="AM146" i="33"/>
  <c r="AO146" i="33" s="1"/>
  <c r="CF145" i="33"/>
  <c r="CE145" i="33"/>
  <c r="CB145" i="33"/>
  <c r="AY145" i="33"/>
  <c r="AU145" i="33"/>
  <c r="AR145" i="33"/>
  <c r="AN145" i="33"/>
  <c r="AO145" i="33" s="1"/>
  <c r="AQ145" i="33" s="1"/>
  <c r="AM145" i="33"/>
  <c r="CF144" i="33"/>
  <c r="CE144" i="33"/>
  <c r="CB144" i="33"/>
  <c r="AY144" i="33"/>
  <c r="AU144" i="33"/>
  <c r="AR144" i="33"/>
  <c r="AN144" i="33"/>
  <c r="AM144" i="33"/>
  <c r="AO144" i="33" s="1"/>
  <c r="AQ144" i="33" s="1"/>
  <c r="CF143" i="33"/>
  <c r="CE143" i="33"/>
  <c r="CB143" i="33"/>
  <c r="AY143" i="33"/>
  <c r="AU143" i="33"/>
  <c r="AR143" i="33"/>
  <c r="AN143" i="33"/>
  <c r="AO143" i="33" s="1"/>
  <c r="AQ143" i="33" s="1"/>
  <c r="AM143" i="33"/>
  <c r="CF142" i="33"/>
  <c r="CE142" i="33"/>
  <c r="CB142" i="33"/>
  <c r="AY142" i="33"/>
  <c r="AU142" i="33"/>
  <c r="AR142" i="33"/>
  <c r="AQ142" i="33"/>
  <c r="AN142" i="33"/>
  <c r="AM142" i="33"/>
  <c r="AO142" i="33" s="1"/>
  <c r="CF141" i="33"/>
  <c r="CE141" i="33"/>
  <c r="CB141" i="33"/>
  <c r="AY141" i="33"/>
  <c r="AU141" i="33"/>
  <c r="AR141" i="33"/>
  <c r="AN141" i="33"/>
  <c r="AO141" i="33" s="1"/>
  <c r="AQ141" i="33" s="1"/>
  <c r="AM141" i="33"/>
  <c r="CF140" i="33"/>
  <c r="CE140" i="33"/>
  <c r="CB140" i="33"/>
  <c r="AY140" i="33"/>
  <c r="AU140" i="33"/>
  <c r="AR140" i="33"/>
  <c r="AN140" i="33"/>
  <c r="AM140" i="33"/>
  <c r="AO140" i="33" s="1"/>
  <c r="CF139" i="33"/>
  <c r="CE139" i="33"/>
  <c r="CB139" i="33"/>
  <c r="AY139" i="33"/>
  <c r="AU139" i="33"/>
  <c r="AR139" i="33"/>
  <c r="AN139" i="33"/>
  <c r="AO139" i="33" s="1"/>
  <c r="AM139" i="33"/>
  <c r="CF138" i="33"/>
  <c r="CE138" i="33"/>
  <c r="CB138" i="33"/>
  <c r="AY138" i="33"/>
  <c r="AU138" i="33"/>
  <c r="AR138" i="33"/>
  <c r="AN138" i="33"/>
  <c r="AM138" i="33"/>
  <c r="AO138" i="33" s="1"/>
  <c r="AQ138" i="33" s="1"/>
  <c r="CF137" i="33"/>
  <c r="CE137" i="33"/>
  <c r="CB137" i="33"/>
  <c r="AY137" i="33"/>
  <c r="AU137" i="33"/>
  <c r="AR137" i="33"/>
  <c r="AN137" i="33"/>
  <c r="AO137" i="33" s="1"/>
  <c r="AM137" i="33"/>
  <c r="CF136" i="33"/>
  <c r="CE136" i="33"/>
  <c r="CB136" i="33"/>
  <c r="AY136" i="33"/>
  <c r="AU136" i="33"/>
  <c r="AR136" i="33"/>
  <c r="AN136" i="33"/>
  <c r="AM136" i="33"/>
  <c r="CF135" i="33"/>
  <c r="CE135" i="33"/>
  <c r="CB135" i="33"/>
  <c r="AY135" i="33"/>
  <c r="AU135" i="33"/>
  <c r="AR135" i="33"/>
  <c r="AN135" i="33"/>
  <c r="AO135" i="33" s="1"/>
  <c r="AM135" i="33"/>
  <c r="CF134" i="33"/>
  <c r="CE134" i="33"/>
  <c r="CB134" i="33"/>
  <c r="AY134" i="33"/>
  <c r="AU134" i="33"/>
  <c r="AR134" i="33"/>
  <c r="AN134" i="33"/>
  <c r="AM134" i="33"/>
  <c r="AO134" i="33" s="1"/>
  <c r="AQ134" i="33" s="1"/>
  <c r="CF133" i="33"/>
  <c r="CE133" i="33"/>
  <c r="CB133" i="33"/>
  <c r="AY133" i="33"/>
  <c r="AU133" i="33"/>
  <c r="AR133" i="33"/>
  <c r="AN133" i="33"/>
  <c r="AO133" i="33" s="1"/>
  <c r="AM133" i="33"/>
  <c r="CF132" i="33"/>
  <c r="CE132" i="33"/>
  <c r="CB132" i="33"/>
  <c r="AY132" i="33"/>
  <c r="AU132" i="33"/>
  <c r="AR132" i="33"/>
  <c r="AO132" i="33"/>
  <c r="AQ132" i="33" s="1"/>
  <c r="AN132" i="33"/>
  <c r="AM132" i="33"/>
  <c r="CF131" i="33"/>
  <c r="CE131" i="33"/>
  <c r="CB131" i="33"/>
  <c r="AY131" i="33"/>
  <c r="AU131" i="33"/>
  <c r="AR131" i="33"/>
  <c r="AO131" i="33"/>
  <c r="AN131" i="33"/>
  <c r="AM131" i="33"/>
  <c r="CF130" i="33"/>
  <c r="CE130" i="33"/>
  <c r="CB130" i="33"/>
  <c r="AY130" i="33"/>
  <c r="AU130" i="33"/>
  <c r="AR130" i="33"/>
  <c r="AN130" i="33"/>
  <c r="AO130" i="33" s="1"/>
  <c r="AQ130" i="33" s="1"/>
  <c r="AM130" i="33"/>
  <c r="CF129" i="33"/>
  <c r="CE129" i="33"/>
  <c r="CB129" i="33"/>
  <c r="AY129" i="33"/>
  <c r="AU129" i="33"/>
  <c r="AR129" i="33"/>
  <c r="AO129" i="33"/>
  <c r="AN129" i="33"/>
  <c r="AM129" i="33"/>
  <c r="CF128" i="33"/>
  <c r="CE128" i="33"/>
  <c r="CB128" i="33"/>
  <c r="AY128" i="33"/>
  <c r="AU128" i="33"/>
  <c r="AR128" i="33"/>
  <c r="AO128" i="33"/>
  <c r="AN128" i="33"/>
  <c r="AM128" i="33"/>
  <c r="CF127" i="33"/>
  <c r="CE127" i="33"/>
  <c r="CB127" i="33"/>
  <c r="AY127" i="33"/>
  <c r="AU127" i="33"/>
  <c r="AR127" i="33"/>
  <c r="AO127" i="33"/>
  <c r="AQ127" i="33" s="1"/>
  <c r="AN127" i="33"/>
  <c r="AM127" i="33"/>
  <c r="CF126" i="33"/>
  <c r="CE126" i="33"/>
  <c r="CB126" i="33"/>
  <c r="AY126" i="33"/>
  <c r="AU126" i="33"/>
  <c r="AR126" i="33"/>
  <c r="AN126" i="33"/>
  <c r="AM126" i="33"/>
  <c r="AO126" i="33" s="1"/>
  <c r="CF125" i="33"/>
  <c r="CE125" i="33"/>
  <c r="CB125" i="33"/>
  <c r="AY125" i="33"/>
  <c r="AU125" i="33"/>
  <c r="AR125" i="33"/>
  <c r="AN125" i="33"/>
  <c r="AO125" i="33" s="1"/>
  <c r="AM125" i="33"/>
  <c r="CF124" i="33"/>
  <c r="CE124" i="33"/>
  <c r="CB124" i="33"/>
  <c r="AY124" i="33"/>
  <c r="AU124" i="33"/>
  <c r="AR124" i="33"/>
  <c r="AN124" i="33"/>
  <c r="AM124" i="33"/>
  <c r="AO124" i="33" s="1"/>
  <c r="AQ124" i="33" s="1"/>
  <c r="CF123" i="33"/>
  <c r="CE123" i="33"/>
  <c r="CB123" i="33"/>
  <c r="AY123" i="33"/>
  <c r="AU123" i="33"/>
  <c r="AR123" i="33"/>
  <c r="AN123" i="33"/>
  <c r="AM123" i="33"/>
  <c r="AO123" i="33" s="1"/>
  <c r="CF122" i="33"/>
  <c r="CE122" i="33"/>
  <c r="CB122" i="33"/>
  <c r="AY122" i="33"/>
  <c r="AU122" i="33"/>
  <c r="AR122" i="33"/>
  <c r="AN122" i="33"/>
  <c r="AM122" i="33"/>
  <c r="AO122" i="33" s="1"/>
  <c r="AQ122" i="33" s="1"/>
  <c r="CF121" i="33"/>
  <c r="CE121" i="33"/>
  <c r="CB121" i="33"/>
  <c r="AY121" i="33"/>
  <c r="AU121" i="33"/>
  <c r="AR121" i="33"/>
  <c r="AN121" i="33"/>
  <c r="AM121" i="33"/>
  <c r="AO121" i="33" s="1"/>
  <c r="CF120" i="33"/>
  <c r="CE120" i="33"/>
  <c r="CB120" i="33"/>
  <c r="AY120" i="33"/>
  <c r="AU120" i="33"/>
  <c r="AR120" i="33"/>
  <c r="AN120" i="33"/>
  <c r="AM120" i="33"/>
  <c r="AO120" i="33" s="1"/>
  <c r="AQ120" i="33" s="1"/>
  <c r="CF119" i="33"/>
  <c r="CE119" i="33"/>
  <c r="CB119" i="33"/>
  <c r="AY119" i="33"/>
  <c r="AU119" i="33"/>
  <c r="AR119" i="33"/>
  <c r="AQ119" i="33"/>
  <c r="AN119" i="33"/>
  <c r="AO119" i="33" s="1"/>
  <c r="AM119" i="33"/>
  <c r="AY118" i="33"/>
  <c r="AU118" i="33"/>
  <c r="AR118" i="33"/>
  <c r="AO118" i="33"/>
  <c r="AQ118" i="33" s="1"/>
  <c r="AN118" i="33"/>
  <c r="AM118" i="33"/>
  <c r="AY117" i="33"/>
  <c r="AU117" i="33"/>
  <c r="AR117" i="33"/>
  <c r="AN117" i="33"/>
  <c r="AM117" i="33"/>
  <c r="AO117" i="33" s="1"/>
  <c r="AY116" i="33"/>
  <c r="AU116" i="33"/>
  <c r="AR116" i="33"/>
  <c r="AN116" i="33"/>
  <c r="AM116" i="33"/>
  <c r="AY115" i="33"/>
  <c r="AU115" i="33"/>
  <c r="AR115" i="33"/>
  <c r="AO115" i="33"/>
  <c r="AN115" i="33"/>
  <c r="AM115" i="33"/>
  <c r="AY114" i="33"/>
  <c r="AU114" i="33"/>
  <c r="AR114" i="33"/>
  <c r="AO114" i="33"/>
  <c r="AN114" i="33"/>
  <c r="AM114" i="33"/>
  <c r="AY113" i="33"/>
  <c r="AU113" i="33"/>
  <c r="AR113" i="33"/>
  <c r="AN113" i="33"/>
  <c r="AM113" i="33"/>
  <c r="AO113" i="33" s="1"/>
  <c r="AQ113" i="33" s="1"/>
  <c r="AY112" i="33"/>
  <c r="AU112" i="33"/>
  <c r="AR112" i="33"/>
  <c r="AN112" i="33"/>
  <c r="AM112" i="33"/>
  <c r="AO112" i="33" s="1"/>
  <c r="AQ112" i="33" s="1"/>
  <c r="AY111" i="33"/>
  <c r="AU111" i="33"/>
  <c r="AR111" i="33"/>
  <c r="AO111" i="33"/>
  <c r="AN111" i="33"/>
  <c r="AM111" i="33"/>
  <c r="AY110" i="33"/>
  <c r="AU110" i="33"/>
  <c r="AR110" i="33"/>
  <c r="AN110" i="33"/>
  <c r="AM110" i="33"/>
  <c r="AO110" i="33" s="1"/>
  <c r="AQ110" i="33" s="1"/>
  <c r="AY109" i="33"/>
  <c r="AU109" i="33"/>
  <c r="AR109" i="33"/>
  <c r="AN109" i="33"/>
  <c r="AM109" i="33"/>
  <c r="AO109" i="33" s="1"/>
  <c r="AY108" i="33"/>
  <c r="AU108" i="33"/>
  <c r="AR108" i="33"/>
  <c r="AN108" i="33"/>
  <c r="AM108" i="33"/>
  <c r="AO108" i="33" s="1"/>
  <c r="AY107" i="33"/>
  <c r="AU107" i="33"/>
  <c r="AR107" i="33"/>
  <c r="AN107" i="33"/>
  <c r="AO107" i="33" s="1"/>
  <c r="AM107" i="33"/>
  <c r="AY106" i="33"/>
  <c r="AU106" i="33"/>
  <c r="AR106" i="33"/>
  <c r="AO106" i="33"/>
  <c r="AN106" i="33"/>
  <c r="AM106" i="33"/>
  <c r="AY105" i="33"/>
  <c r="AU105" i="33"/>
  <c r="AR105" i="33"/>
  <c r="AN105" i="33"/>
  <c r="AM105" i="33"/>
  <c r="AO105" i="33" s="1"/>
  <c r="AQ105" i="33" s="1"/>
  <c r="AY104" i="33"/>
  <c r="AU104" i="33"/>
  <c r="AR104" i="33"/>
  <c r="AN104" i="33"/>
  <c r="AM104" i="33"/>
  <c r="AO104" i="33" s="1"/>
  <c r="AY103" i="33"/>
  <c r="AU103" i="33"/>
  <c r="AR103" i="33"/>
  <c r="AN103" i="33"/>
  <c r="AM103" i="33"/>
  <c r="AO103" i="33" s="1"/>
  <c r="AQ103" i="33" s="1"/>
  <c r="AY102" i="33"/>
  <c r="AU102" i="33"/>
  <c r="AN102" i="33"/>
  <c r="AM102" i="33"/>
  <c r="AO102" i="33" s="1"/>
  <c r="AQ102" i="33" s="1"/>
  <c r="AY101" i="33"/>
  <c r="AU101" i="33"/>
  <c r="AN101" i="33"/>
  <c r="AM101" i="33"/>
  <c r="AO101" i="33" s="1"/>
  <c r="AY100" i="33"/>
  <c r="AU100" i="33"/>
  <c r="AQ100" i="33"/>
  <c r="AN100" i="33"/>
  <c r="AM100" i="33"/>
  <c r="AO100" i="33" s="1"/>
  <c r="AY99" i="33"/>
  <c r="AU99" i="33"/>
  <c r="AQ99" i="33"/>
  <c r="AN99" i="33"/>
  <c r="AM99" i="33"/>
  <c r="AO99" i="33" s="1"/>
  <c r="AY98" i="33"/>
  <c r="AU98" i="33"/>
  <c r="AQ98" i="33"/>
  <c r="AN98" i="33"/>
  <c r="AM98" i="33"/>
  <c r="AO98" i="33" s="1"/>
  <c r="AY97" i="33"/>
  <c r="AU97" i="33"/>
  <c r="AQ97" i="33"/>
  <c r="AN97" i="33"/>
  <c r="AM97" i="33"/>
  <c r="AO97" i="33" s="1"/>
  <c r="AY96" i="33"/>
  <c r="AU96" i="33"/>
  <c r="AQ96" i="33"/>
  <c r="AN96" i="33"/>
  <c r="AM96" i="33"/>
  <c r="AO96" i="33" s="1"/>
  <c r="AY95" i="33"/>
  <c r="AU95" i="33"/>
  <c r="AQ95" i="33"/>
  <c r="AN95" i="33"/>
  <c r="AM95" i="33"/>
  <c r="AO95" i="33" s="1"/>
  <c r="AY94" i="33"/>
  <c r="AU94" i="33"/>
  <c r="AQ94" i="33"/>
  <c r="AN94" i="33"/>
  <c r="AM94" i="33"/>
  <c r="AO94" i="33" s="1"/>
  <c r="AY93" i="33"/>
  <c r="AU93" i="33"/>
  <c r="AQ93" i="33"/>
  <c r="AN93" i="33"/>
  <c r="AM93" i="33"/>
  <c r="AO93" i="33" s="1"/>
  <c r="AY92" i="33"/>
  <c r="AU92" i="33"/>
  <c r="AN92" i="33"/>
  <c r="AM92" i="33"/>
  <c r="AO92" i="33" s="1"/>
  <c r="AY91" i="33"/>
  <c r="AU91" i="33"/>
  <c r="AN91" i="33"/>
  <c r="AM91" i="33"/>
  <c r="AO91" i="33" s="1"/>
  <c r="AY90" i="33"/>
  <c r="AU90" i="33"/>
  <c r="AQ90" i="33"/>
  <c r="AN90" i="33"/>
  <c r="AM90" i="33"/>
  <c r="AO90" i="33" s="1"/>
  <c r="AY89" i="33"/>
  <c r="AU89" i="33"/>
  <c r="AQ89" i="33"/>
  <c r="AN89" i="33"/>
  <c r="AM89" i="33"/>
  <c r="AO89" i="33" s="1"/>
  <c r="AY88" i="33"/>
  <c r="AU88" i="33"/>
  <c r="AQ88" i="33"/>
  <c r="AN88" i="33"/>
  <c r="AM88" i="33"/>
  <c r="AO88" i="33" s="1"/>
  <c r="AY87" i="33"/>
  <c r="AU87" i="33"/>
  <c r="AN87" i="33"/>
  <c r="AM87" i="33"/>
  <c r="AO87" i="33" s="1"/>
  <c r="AY86" i="33"/>
  <c r="AU86" i="33"/>
  <c r="AN86" i="33"/>
  <c r="AM86" i="33"/>
  <c r="AO86" i="33" s="1"/>
  <c r="AQ87" i="33" s="1"/>
  <c r="AY85" i="33"/>
  <c r="AU85" i="33"/>
  <c r="AN85" i="33"/>
  <c r="AM85" i="33"/>
  <c r="AY84" i="33"/>
  <c r="AU84" i="33"/>
  <c r="AN84" i="33"/>
  <c r="AM84" i="33"/>
  <c r="AO84" i="33" s="1"/>
  <c r="AY83" i="33"/>
  <c r="AU83" i="33"/>
  <c r="AN83" i="33"/>
  <c r="AM83" i="33"/>
  <c r="AO83" i="33" s="1"/>
  <c r="AY82" i="33"/>
  <c r="AU82" i="33"/>
  <c r="AN82" i="33"/>
  <c r="AM82" i="33"/>
  <c r="AY81" i="33"/>
  <c r="AU81" i="33"/>
  <c r="AN81" i="33"/>
  <c r="AM81" i="33"/>
  <c r="AY80" i="33"/>
  <c r="AU80" i="33"/>
  <c r="AN80" i="33"/>
  <c r="AM80" i="33"/>
  <c r="AO80" i="33" s="1"/>
  <c r="AY79" i="33"/>
  <c r="AU79" i="33"/>
  <c r="AN79" i="33"/>
  <c r="AM79" i="33"/>
  <c r="AY78" i="33"/>
  <c r="AU78" i="33"/>
  <c r="AN78" i="33"/>
  <c r="AM78" i="33"/>
  <c r="AO78" i="33" s="1"/>
  <c r="AY77" i="33"/>
  <c r="AU77" i="33"/>
  <c r="AN77" i="33"/>
  <c r="AM77" i="33"/>
  <c r="AO77" i="33" s="1"/>
  <c r="AY76" i="33"/>
  <c r="AU76" i="33"/>
  <c r="AN76" i="33"/>
  <c r="AM76" i="33"/>
  <c r="AY75" i="33"/>
  <c r="AU75" i="33"/>
  <c r="AN75" i="33"/>
  <c r="AM75" i="33"/>
  <c r="AO75" i="33" s="1"/>
  <c r="AY74" i="33"/>
  <c r="AU74" i="33"/>
  <c r="AN74" i="33"/>
  <c r="AM74" i="33"/>
  <c r="AO74" i="33" s="1"/>
  <c r="AQ75" i="33" s="1"/>
  <c r="AY73" i="33"/>
  <c r="AU73" i="33"/>
  <c r="AN73" i="33"/>
  <c r="AM73" i="33"/>
  <c r="AO73" i="33" s="1"/>
  <c r="AY72" i="33"/>
  <c r="AU72" i="33"/>
  <c r="AN72" i="33"/>
  <c r="AM72" i="33"/>
  <c r="AY71" i="33"/>
  <c r="AU71" i="33"/>
  <c r="AN71" i="33"/>
  <c r="AO71" i="33" s="1"/>
  <c r="AQ71" i="33" s="1"/>
  <c r="AM71" i="33"/>
  <c r="AY70" i="33"/>
  <c r="AU70" i="33"/>
  <c r="AN70" i="33"/>
  <c r="AO70" i="33" s="1"/>
  <c r="AM70" i="33"/>
  <c r="AY69" i="33"/>
  <c r="AU69" i="33"/>
  <c r="AN69" i="33"/>
  <c r="AM69" i="33"/>
  <c r="AO69" i="33" s="1"/>
  <c r="AQ69" i="33" s="1"/>
  <c r="AY68" i="33"/>
  <c r="AU68" i="33"/>
  <c r="AQ68" i="33"/>
  <c r="AN68" i="33"/>
  <c r="AM68" i="33"/>
  <c r="AO68" i="33" s="1"/>
  <c r="AY67" i="33"/>
  <c r="AU67" i="33"/>
  <c r="AN67" i="33"/>
  <c r="AM67" i="33"/>
  <c r="AO67" i="33" s="1"/>
  <c r="AQ67" i="33" s="1"/>
  <c r="AY66" i="33"/>
  <c r="AU66" i="33"/>
  <c r="AN66" i="33"/>
  <c r="AM66" i="33"/>
  <c r="AO66" i="33" s="1"/>
  <c r="AY65" i="33"/>
  <c r="AU65" i="33"/>
  <c r="AN65" i="33"/>
  <c r="AM65" i="33"/>
  <c r="AO65" i="33" s="1"/>
  <c r="AQ66" i="33" s="1"/>
  <c r="AY64" i="33"/>
  <c r="AU64" i="33"/>
  <c r="AQ64" i="33"/>
  <c r="AN64" i="33"/>
  <c r="AM64" i="33"/>
  <c r="AO64" i="33" s="1"/>
  <c r="AY63" i="33"/>
  <c r="AU63" i="33"/>
  <c r="AN63" i="33"/>
  <c r="AM63" i="33"/>
  <c r="AO63" i="33" s="1"/>
  <c r="AQ63" i="33" s="1"/>
  <c r="AY62" i="33"/>
  <c r="AU62" i="33"/>
  <c r="AN62" i="33"/>
  <c r="AM62" i="33"/>
  <c r="AO62" i="33" s="1"/>
  <c r="AY61" i="33"/>
  <c r="AU61" i="33"/>
  <c r="AN61" i="33"/>
  <c r="AM61" i="33"/>
  <c r="AO61" i="33" s="1"/>
  <c r="AQ62" i="33" s="1"/>
  <c r="AY60" i="33"/>
  <c r="AU60" i="33"/>
  <c r="AQ60" i="33"/>
  <c r="AN60" i="33"/>
  <c r="AM60" i="33"/>
  <c r="AO60" i="33" s="1"/>
  <c r="AY59" i="33"/>
  <c r="AU59" i="33"/>
  <c r="AN59" i="33"/>
  <c r="AM59" i="33"/>
  <c r="AO59" i="33" s="1"/>
  <c r="AQ59" i="33" s="1"/>
  <c r="AY58" i="33"/>
  <c r="AU58" i="33"/>
  <c r="AN58" i="33"/>
  <c r="AM58" i="33"/>
  <c r="AO58" i="33" s="1"/>
  <c r="AY57" i="33"/>
  <c r="AU57" i="33"/>
  <c r="AN57" i="33"/>
  <c r="AM57" i="33"/>
  <c r="AO57" i="33" s="1"/>
  <c r="AQ58" i="33" s="1"/>
  <c r="AY56" i="33"/>
  <c r="AU56" i="33"/>
  <c r="AQ56" i="33"/>
  <c r="AN56" i="33"/>
  <c r="AM56" i="33"/>
  <c r="AO56" i="33" s="1"/>
  <c r="AY55" i="33"/>
  <c r="AU55" i="33"/>
  <c r="AN55" i="33"/>
  <c r="AM55" i="33"/>
  <c r="AO55" i="33" s="1"/>
  <c r="AQ55" i="33" s="1"/>
  <c r="AY54" i="33"/>
  <c r="AU54" i="33"/>
  <c r="AN54" i="33"/>
  <c r="AM54" i="33"/>
  <c r="AO54" i="33" s="1"/>
  <c r="AY53" i="33"/>
  <c r="AU53" i="33"/>
  <c r="AN53" i="33"/>
  <c r="AM53" i="33"/>
  <c r="AO53" i="33" s="1"/>
  <c r="AQ54" i="33" s="1"/>
  <c r="AY52" i="33"/>
  <c r="AU52" i="33"/>
  <c r="AQ52" i="33"/>
  <c r="AN52" i="33"/>
  <c r="AM52" i="33"/>
  <c r="AO52" i="33" s="1"/>
  <c r="AY51" i="33"/>
  <c r="AU51" i="33"/>
  <c r="AN51" i="33"/>
  <c r="AM51" i="33"/>
  <c r="AO51" i="33" s="1"/>
  <c r="AQ51" i="33" s="1"/>
  <c r="AY50" i="33"/>
  <c r="AU50" i="33"/>
  <c r="AN50" i="33"/>
  <c r="AM50" i="33"/>
  <c r="AO50" i="33" s="1"/>
  <c r="AY49" i="33"/>
  <c r="AU49" i="33"/>
  <c r="AN49" i="33"/>
  <c r="AM49" i="33"/>
  <c r="AO49" i="33" s="1"/>
  <c r="AQ50" i="33" s="1"/>
  <c r="AY48" i="33"/>
  <c r="AU48" i="33"/>
  <c r="AQ48" i="33"/>
  <c r="AN48" i="33"/>
  <c r="AM48" i="33"/>
  <c r="AO48" i="33" s="1"/>
  <c r="AY47" i="33"/>
  <c r="AU47" i="33"/>
  <c r="AN47" i="33"/>
  <c r="AM47" i="33"/>
  <c r="AO47" i="33" s="1"/>
  <c r="AQ47" i="33" s="1"/>
  <c r="AY46" i="33"/>
  <c r="AU46" i="33"/>
  <c r="AN46" i="33"/>
  <c r="AM46" i="33"/>
  <c r="AO46" i="33" s="1"/>
  <c r="AY45" i="33"/>
  <c r="AU45" i="33"/>
  <c r="AN45" i="33"/>
  <c r="AM45" i="33"/>
  <c r="AO45" i="33" s="1"/>
  <c r="AQ46" i="33" s="1"/>
  <c r="AY44" i="33"/>
  <c r="AU44" i="33"/>
  <c r="AN44" i="33"/>
  <c r="AM44" i="33"/>
  <c r="AO44" i="33" s="1"/>
  <c r="AY43" i="33"/>
  <c r="AU43" i="33"/>
  <c r="AN43" i="33"/>
  <c r="AM43" i="33"/>
  <c r="AO43" i="33" s="1"/>
  <c r="AY42" i="33"/>
  <c r="AU42" i="33"/>
  <c r="AN42" i="33"/>
  <c r="AM42" i="33"/>
  <c r="AY41" i="33"/>
  <c r="AU41" i="33"/>
  <c r="AN41" i="33"/>
  <c r="AM41" i="33"/>
  <c r="AO41" i="33" s="1"/>
  <c r="AQ41" i="33" s="1"/>
  <c r="AY40" i="33"/>
  <c r="AU40" i="33"/>
  <c r="AN40" i="33"/>
  <c r="AM40" i="33"/>
  <c r="AO40" i="33" s="1"/>
  <c r="AQ40" i="33" s="1"/>
  <c r="AY39" i="33"/>
  <c r="AU39" i="33"/>
  <c r="AN39" i="33"/>
  <c r="AM39" i="33"/>
  <c r="AO39" i="33" s="1"/>
  <c r="AQ39" i="33" s="1"/>
  <c r="AY38" i="33"/>
  <c r="AU38" i="33"/>
  <c r="AN38" i="33"/>
  <c r="AM38" i="33"/>
  <c r="AO38" i="33" s="1"/>
  <c r="AQ38" i="33" s="1"/>
  <c r="AY37" i="33"/>
  <c r="AU37" i="33"/>
  <c r="AN37" i="33"/>
  <c r="AM37" i="33"/>
  <c r="AO37" i="33" s="1"/>
  <c r="AQ37" i="33" s="1"/>
  <c r="AY36" i="33"/>
  <c r="AU36" i="33"/>
  <c r="AN36" i="33"/>
  <c r="AM36" i="33"/>
  <c r="AO36" i="33" s="1"/>
  <c r="AQ36" i="33" s="1"/>
  <c r="AY35" i="33"/>
  <c r="AU35" i="33"/>
  <c r="AN35" i="33"/>
  <c r="AM35" i="33"/>
  <c r="AO35" i="33" s="1"/>
  <c r="AY34" i="33"/>
  <c r="AU34" i="33"/>
  <c r="AN34" i="33"/>
  <c r="AM34" i="33"/>
  <c r="AY33" i="33"/>
  <c r="AU33" i="33"/>
  <c r="AN33" i="33"/>
  <c r="AM33" i="33"/>
  <c r="AY32" i="33"/>
  <c r="AU32" i="33"/>
  <c r="AN32" i="33"/>
  <c r="AM32" i="33"/>
  <c r="AO32" i="33" s="1"/>
  <c r="AY31" i="33"/>
  <c r="AU31" i="33"/>
  <c r="AN31" i="33"/>
  <c r="AM31" i="33"/>
  <c r="AO31" i="33" s="1"/>
  <c r="AQ31" i="33" s="1"/>
  <c r="AY30" i="33"/>
  <c r="AU30" i="33"/>
  <c r="AO30" i="33"/>
  <c r="AQ30" i="33" s="1"/>
  <c r="AN30" i="33"/>
  <c r="AM30" i="33"/>
  <c r="AY29" i="33"/>
  <c r="AU29" i="33"/>
  <c r="AQ29" i="33"/>
  <c r="AO29" i="33"/>
  <c r="AN29" i="33"/>
  <c r="AM29" i="33"/>
  <c r="AY28" i="33"/>
  <c r="AU28" i="33"/>
  <c r="AQ28" i="33"/>
  <c r="AO28" i="33"/>
  <c r="AN28" i="33"/>
  <c r="AM28" i="33"/>
  <c r="AY27" i="33"/>
  <c r="AU27" i="33"/>
  <c r="AQ27" i="33"/>
  <c r="AO27" i="33"/>
  <c r="AN27" i="33"/>
  <c r="AM27" i="33"/>
  <c r="AY26" i="33"/>
  <c r="AU26" i="33"/>
  <c r="AQ26" i="33"/>
  <c r="AO26" i="33"/>
  <c r="AN26" i="33"/>
  <c r="AM26" i="33"/>
  <c r="AY25" i="33"/>
  <c r="AU25" i="33"/>
  <c r="AQ25" i="33"/>
  <c r="AO25" i="33"/>
  <c r="AN25" i="33"/>
  <c r="AM25" i="33"/>
  <c r="AY24" i="33"/>
  <c r="AU24" i="33"/>
  <c r="AQ24" i="33"/>
  <c r="AO24" i="33"/>
  <c r="AN24" i="33"/>
  <c r="AM24" i="33"/>
  <c r="AY23" i="33"/>
  <c r="AU23" i="33"/>
  <c r="AQ23" i="33"/>
  <c r="AO23" i="33"/>
  <c r="AN23" i="33"/>
  <c r="AM23" i="33"/>
  <c r="AY22" i="33"/>
  <c r="AU22" i="33"/>
  <c r="AQ22" i="33"/>
  <c r="AO22" i="33"/>
  <c r="AN22" i="33"/>
  <c r="AM22" i="33"/>
  <c r="AY21" i="33"/>
  <c r="AU21" i="33"/>
  <c r="AQ21" i="33"/>
  <c r="AO21" i="33"/>
  <c r="AN21" i="33"/>
  <c r="AM21" i="33"/>
  <c r="AY20" i="33"/>
  <c r="AU20" i="33"/>
  <c r="AQ20" i="33"/>
  <c r="AO20" i="33"/>
  <c r="AN20" i="33"/>
  <c r="AM20" i="33"/>
  <c r="AY19" i="33"/>
  <c r="AU19" i="33"/>
  <c r="AO19" i="33"/>
  <c r="AN19" i="33"/>
  <c r="AM19" i="33"/>
  <c r="AY18" i="33"/>
  <c r="AU18" i="33"/>
  <c r="AN18" i="33"/>
  <c r="AM18" i="33"/>
  <c r="AD134" i="4" l="1"/>
  <c r="AD144" i="4" s="1"/>
  <c r="AD130" i="4"/>
  <c r="AF138" i="4"/>
  <c r="AF146" i="4" s="1"/>
  <c r="AF136" i="4"/>
  <c r="AF145" i="4" s="1"/>
  <c r="AF130" i="4"/>
  <c r="AF133" i="4"/>
  <c r="AF132" i="4"/>
  <c r="AF131" i="4"/>
  <c r="AF134" i="4"/>
  <c r="AF129" i="4"/>
  <c r="AE129" i="4"/>
  <c r="AE125" i="4"/>
  <c r="AE134" i="4"/>
  <c r="AE135" i="4"/>
  <c r="AE130" i="4"/>
  <c r="AE136" i="4"/>
  <c r="AE138" i="4"/>
  <c r="AD132" i="4"/>
  <c r="AD135" i="4"/>
  <c r="AE131" i="4"/>
  <c r="AE143" i="4" s="1"/>
  <c r="AE137" i="4"/>
  <c r="AE146" i="4" s="1"/>
  <c r="AE133" i="4"/>
  <c r="AD125" i="4"/>
  <c r="AD136" i="4"/>
  <c r="AD129" i="4"/>
  <c r="AD131" i="4"/>
  <c r="AD137" i="4"/>
  <c r="AD138" i="4"/>
  <c r="AG125" i="4"/>
  <c r="AG132" i="4"/>
  <c r="AG134" i="4"/>
  <c r="AG137" i="4"/>
  <c r="AG135" i="4"/>
  <c r="AG138" i="4"/>
  <c r="AG133" i="4"/>
  <c r="AG131" i="4"/>
  <c r="AG130" i="4"/>
  <c r="AG142" i="4" s="1"/>
  <c r="AG136" i="4"/>
  <c r="AQ32" i="33"/>
  <c r="AQ44" i="33"/>
  <c r="DI238" i="33"/>
  <c r="AA239" i="33"/>
  <c r="AO18" i="33"/>
  <c r="AQ19" i="33" s="1"/>
  <c r="AO34" i="33"/>
  <c r="AQ35" i="33" s="1"/>
  <c r="AO42" i="33"/>
  <c r="AQ42" i="33" s="1"/>
  <c r="AQ45" i="33"/>
  <c r="AQ49" i="33"/>
  <c r="AQ53" i="33"/>
  <c r="AQ57" i="33"/>
  <c r="AQ61" i="33"/>
  <c r="AQ65" i="33"/>
  <c r="AO33" i="33"/>
  <c r="AQ33" i="33" s="1"/>
  <c r="AQ70" i="33"/>
  <c r="AQ92" i="33"/>
  <c r="AQ91" i="33"/>
  <c r="AQ84" i="33"/>
  <c r="AQ83" i="33"/>
  <c r="AQ111" i="33"/>
  <c r="AQ121" i="33"/>
  <c r="AO85" i="33"/>
  <c r="AQ109" i="33"/>
  <c r="AQ114" i="33"/>
  <c r="AQ125" i="33"/>
  <c r="AO79" i="33"/>
  <c r="AQ79" i="33" s="1"/>
  <c r="AQ115" i="33"/>
  <c r="AQ74" i="33"/>
  <c r="AQ78" i="33"/>
  <c r="AQ106" i="33"/>
  <c r="AQ117" i="33"/>
  <c r="AO81" i="33"/>
  <c r="AQ81" i="33" s="1"/>
  <c r="AQ104" i="33"/>
  <c r="AQ107" i="33"/>
  <c r="AO72" i="33"/>
  <c r="AQ72" i="33" s="1"/>
  <c r="AO76" i="33"/>
  <c r="AQ76" i="33" s="1"/>
  <c r="AO82" i="33"/>
  <c r="AQ82" i="33" s="1"/>
  <c r="AQ101" i="33"/>
  <c r="AQ108" i="33"/>
  <c r="AQ123" i="33"/>
  <c r="AQ128" i="33"/>
  <c r="AQ133" i="33"/>
  <c r="AQ140" i="33"/>
  <c r="AQ153" i="33"/>
  <c r="AQ154" i="33"/>
  <c r="AQ146" i="33"/>
  <c r="AO116" i="33"/>
  <c r="AQ116" i="33" s="1"/>
  <c r="AQ139" i="33"/>
  <c r="AQ126" i="33"/>
  <c r="AQ135" i="33"/>
  <c r="AQ157" i="33"/>
  <c r="AQ158" i="33"/>
  <c r="AQ131" i="33"/>
  <c r="AQ148" i="33"/>
  <c r="AQ150" i="33"/>
  <c r="AX174" i="33"/>
  <c r="CG188" i="33"/>
  <c r="BN188" i="33"/>
  <c r="AO136" i="33"/>
  <c r="AQ136" i="33" s="1"/>
  <c r="AQ129" i="33"/>
  <c r="AQ151" i="33"/>
  <c r="AT159" i="33"/>
  <c r="AX160" i="33"/>
  <c r="AV160" i="33"/>
  <c r="AS160" i="33"/>
  <c r="AS103" i="33" s="1"/>
  <c r="AO188" i="33"/>
  <c r="AO184" i="33"/>
  <c r="AO169" i="33"/>
  <c r="AV171" i="33"/>
  <c r="AX177" i="33"/>
  <c r="AV188" i="33"/>
  <c r="AX165" i="33"/>
  <c r="AO166" i="33"/>
  <c r="BN182" i="33"/>
  <c r="CG182" i="33"/>
  <c r="AV170" i="33"/>
  <c r="AO171" i="33"/>
  <c r="AO178" i="33"/>
  <c r="AX208" i="33"/>
  <c r="AX182" i="33"/>
  <c r="BH203" i="33"/>
  <c r="BK204" i="33"/>
  <c r="BN179" i="33"/>
  <c r="CG179" i="33"/>
  <c r="AV180" i="33"/>
  <c r="AO185" i="33"/>
  <c r="AV189" i="33"/>
  <c r="AV198" i="33"/>
  <c r="AO176" i="33"/>
  <c r="AV179" i="33"/>
  <c r="AX184" i="33"/>
  <c r="AO186" i="33"/>
  <c r="CG190" i="33"/>
  <c r="AX195" i="33"/>
  <c r="AV195" i="33"/>
  <c r="AV203" i="33"/>
  <c r="AX181" i="33"/>
  <c r="AV181" i="33"/>
  <c r="AX185" i="33"/>
  <c r="AO187" i="33"/>
  <c r="CG194" i="33"/>
  <c r="BQ210" i="33"/>
  <c r="BP210" i="33"/>
  <c r="AV165" i="33"/>
  <c r="AV169" i="33"/>
  <c r="AX175" i="33"/>
  <c r="AX178" i="33"/>
  <c r="AV178" i="33"/>
  <c r="AX179" i="33"/>
  <c r="AX191" i="33"/>
  <c r="AV191" i="33"/>
  <c r="CG192" i="33"/>
  <c r="BP209" i="33"/>
  <c r="AX212" i="33"/>
  <c r="AV212" i="33"/>
  <c r="AV173" i="33"/>
  <c r="AX186" i="33"/>
  <c r="AV186" i="33"/>
  <c r="AX200" i="33"/>
  <c r="AV175" i="33"/>
  <c r="AO182" i="33"/>
  <c r="AX193" i="33"/>
  <c r="AV193" i="33"/>
  <c r="AV200" i="33"/>
  <c r="BQ214" i="33"/>
  <c r="BN186" i="33"/>
  <c r="CG189" i="33"/>
  <c r="CG193" i="33"/>
  <c r="AX196" i="33"/>
  <c r="BK211" i="33"/>
  <c r="BQ211" i="33" s="1"/>
  <c r="AV199" i="33"/>
  <c r="BQ208" i="33"/>
  <c r="AV209" i="33"/>
  <c r="BP211" i="33"/>
  <c r="BQ212" i="33"/>
  <c r="BP214" i="33"/>
  <c r="AV219" i="33"/>
  <c r="BN223" i="33"/>
  <c r="CG223" i="33"/>
  <c r="BU229" i="33"/>
  <c r="AX190" i="33"/>
  <c r="AX194" i="33"/>
  <c r="CG195" i="33"/>
  <c r="BN195" i="33"/>
  <c r="BP204" i="33"/>
  <c r="AX216" i="33"/>
  <c r="AV216" i="33"/>
  <c r="AX202" i="33"/>
  <c r="AX207" i="33"/>
  <c r="BP208" i="33"/>
  <c r="AV215" i="33"/>
  <c r="AV202" i="33"/>
  <c r="AV204" i="33"/>
  <c r="BP205" i="33"/>
  <c r="AV207" i="33"/>
  <c r="BQ209" i="33"/>
  <c r="AV211" i="33"/>
  <c r="BP212" i="33"/>
  <c r="CG196" i="33"/>
  <c r="BK232" i="33"/>
  <c r="BN199" i="33"/>
  <c r="BN203" i="33"/>
  <c r="BP216" i="33"/>
  <c r="BQ219" i="33"/>
  <c r="AV221" i="33"/>
  <c r="BQ225" i="33"/>
  <c r="AV229" i="33"/>
  <c r="CG231" i="33"/>
  <c r="BI232" i="33"/>
  <c r="BN224" i="33"/>
  <c r="BP224" i="33" s="1"/>
  <c r="BN231" i="33"/>
  <c r="BP231" i="33" s="1"/>
  <c r="BN230" i="33"/>
  <c r="BP230" i="33" s="1"/>
  <c r="BN222" i="33"/>
  <c r="BP222" i="33" s="1"/>
  <c r="BN229" i="33"/>
  <c r="BP229" i="33" s="1"/>
  <c r="BN221" i="33"/>
  <c r="BP221" i="33" s="1"/>
  <c r="AV197" i="33"/>
  <c r="CG197" i="33"/>
  <c r="AV201" i="33"/>
  <c r="CG201" i="33"/>
  <c r="AV205" i="33"/>
  <c r="CG206" i="33"/>
  <c r="AV213" i="33"/>
  <c r="CG217" i="33"/>
  <c r="BQ220" i="33"/>
  <c r="BK228" i="33"/>
  <c r="AX197" i="33"/>
  <c r="CG207" i="33"/>
  <c r="BQ217" i="33"/>
  <c r="AV223" i="33"/>
  <c r="AX227" i="33"/>
  <c r="BP217" i="33"/>
  <c r="BP218" i="33"/>
  <c r="AX224" i="33"/>
  <c r="AV224" i="33"/>
  <c r="BP225" i="33"/>
  <c r="AV227" i="33"/>
  <c r="BP228" i="33"/>
  <c r="AT232" i="33"/>
  <c r="AV208" i="33"/>
  <c r="CG215" i="33"/>
  <c r="BQ218" i="33"/>
  <c r="BP226" i="33"/>
  <c r="BQ229" i="33"/>
  <c r="AV231" i="33"/>
  <c r="AX218" i="33"/>
  <c r="AV218" i="33"/>
  <c r="AX219" i="33"/>
  <c r="AX220" i="33"/>
  <c r="BK223" i="33"/>
  <c r="BQ223" i="33" s="1"/>
  <c r="BQ226" i="33"/>
  <c r="BQ227" i="33"/>
  <c r="AX228" i="33"/>
  <c r="CG225" i="33"/>
  <c r="CC240" i="33"/>
  <c r="CC241" i="33" s="1"/>
  <c r="CC242" i="33" s="1"/>
  <c r="CC243" i="33" s="1"/>
  <c r="CC244" i="33" s="1"/>
  <c r="CC245" i="33" s="1"/>
  <c r="CC246" i="33" s="1"/>
  <c r="CC247" i="33" s="1"/>
  <c r="CC248" i="33" s="1"/>
  <c r="CC249" i="33" s="1"/>
  <c r="CC250" i="33" s="1"/>
  <c r="CC251" i="33" s="1"/>
  <c r="CC252" i="33" s="1"/>
  <c r="CC253" i="33" s="1"/>
  <c r="CC254" i="33" s="1"/>
  <c r="CC255" i="33" s="1"/>
  <c r="CC256" i="33" s="1"/>
  <c r="CC257" i="33" s="1"/>
  <c r="CC258" i="33" s="1"/>
  <c r="CC259" i="33" s="1"/>
  <c r="CC260" i="33" s="1"/>
  <c r="CC261" i="33" s="1"/>
  <c r="CC262" i="33" s="1"/>
  <c r="CC263" i="33" s="1"/>
  <c r="CC264" i="33" s="1"/>
  <c r="CC265" i="33" s="1"/>
  <c r="CC266" i="33" s="1"/>
  <c r="CC267" i="33" s="1"/>
  <c r="CC268" i="33" s="1"/>
  <c r="CC269" i="33" s="1"/>
  <c r="CC270" i="33" s="1"/>
  <c r="CC271" i="33" s="1"/>
  <c r="CC272" i="33" s="1"/>
  <c r="CC273" i="33" s="1"/>
  <c r="CC274" i="33" s="1"/>
  <c r="CC275" i="33" s="1"/>
  <c r="CC276" i="33" s="1"/>
  <c r="CC277" i="33" s="1"/>
  <c r="CC278" i="33" s="1"/>
  <c r="CC279" i="33" s="1"/>
  <c r="CC280" i="33" s="1"/>
  <c r="CC281" i="33" s="1"/>
  <c r="CC282" i="33" s="1"/>
  <c r="CC283" i="33" s="1"/>
  <c r="CC284" i="33" s="1"/>
  <c r="CC285" i="33" s="1"/>
  <c r="CC286" i="33" s="1"/>
  <c r="CC287" i="33" s="1"/>
  <c r="CC288" i="33" s="1"/>
  <c r="CC289" i="33" s="1"/>
  <c r="CC290" i="33" s="1"/>
  <c r="CC291" i="33" s="1"/>
  <c r="CC292" i="33" s="1"/>
  <c r="CC293" i="33" s="1"/>
  <c r="CC294" i="33" s="1"/>
  <c r="CC295" i="33" s="1"/>
  <c r="CC296" i="33" s="1"/>
  <c r="CC297" i="33" s="1"/>
  <c r="CC298" i="33" s="1"/>
  <c r="CC299" i="33" s="1"/>
  <c r="CC300" i="33" s="1"/>
  <c r="CC301" i="33" s="1"/>
  <c r="CC302" i="33" s="1"/>
  <c r="CC303" i="33" s="1"/>
  <c r="CC304" i="33" s="1"/>
  <c r="CC305" i="33" s="1"/>
  <c r="CC306" i="33" s="1"/>
  <c r="CC307" i="33" s="1"/>
  <c r="CC308" i="33" s="1"/>
  <c r="CC309" i="33" s="1"/>
  <c r="CC310" i="33" s="1"/>
  <c r="CC311" i="33" s="1"/>
  <c r="CC312" i="33" s="1"/>
  <c r="CC313" i="33" s="1"/>
  <c r="CC314" i="33" s="1"/>
  <c r="CC315" i="33" s="1"/>
  <c r="CC316" i="33" s="1"/>
  <c r="CC317" i="33" s="1"/>
  <c r="CC318" i="33" s="1"/>
  <c r="CC319" i="33" s="1"/>
  <c r="CC320" i="33" s="1"/>
  <c r="CC321" i="33" s="1"/>
  <c r="CC322" i="33" s="1"/>
  <c r="CC323" i="33" s="1"/>
  <c r="CC324" i="33" s="1"/>
  <c r="CC325" i="33" s="1"/>
  <c r="CC326" i="33" s="1"/>
  <c r="CC327" i="33" s="1"/>
  <c r="CC328" i="33" s="1"/>
  <c r="CC329" i="33" s="1"/>
  <c r="CC330" i="33" s="1"/>
  <c r="AH279" i="33"/>
  <c r="AH278" i="33"/>
  <c r="AV217" i="33"/>
  <c r="CG218" i="33"/>
  <c r="AV225" i="33"/>
  <c r="CG226" i="33"/>
  <c r="CG219" i="33"/>
  <c r="AV226" i="33"/>
  <c r="CG227" i="33"/>
  <c r="DX237" i="33"/>
  <c r="DX236" i="33" s="1"/>
  <c r="DX235" i="33" s="1"/>
  <c r="DX234" i="33" s="1"/>
  <c r="DX233" i="33" s="1"/>
  <c r="DX232" i="33" s="1"/>
  <c r="DX231" i="33" s="1"/>
  <c r="DX230" i="33" s="1"/>
  <c r="DX229" i="33" s="1"/>
  <c r="DX228" i="33" s="1"/>
  <c r="DX227" i="33" s="1"/>
  <c r="DX226" i="33" s="1"/>
  <c r="DX225" i="33" s="1"/>
  <c r="DX224" i="33" s="1"/>
  <c r="DX223" i="33" s="1"/>
  <c r="DX222" i="33" s="1"/>
  <c r="DX221" i="33" s="1"/>
  <c r="DX220" i="33" s="1"/>
  <c r="DX219" i="33" s="1"/>
  <c r="DX218" i="33" s="1"/>
  <c r="DX217" i="33" s="1"/>
  <c r="DX216" i="33" s="1"/>
  <c r="DX215" i="33" s="1"/>
  <c r="DX214" i="33" s="1"/>
  <c r="DX213" i="33" s="1"/>
  <c r="DX212" i="33" s="1"/>
  <c r="DX211" i="33" s="1"/>
  <c r="DX210" i="33" s="1"/>
  <c r="DX209" i="33" s="1"/>
  <c r="DX208" i="33" s="1"/>
  <c r="DX207" i="33" s="1"/>
  <c r="DX206" i="33" s="1"/>
  <c r="DX205" i="33" s="1"/>
  <c r="DX204" i="33" s="1"/>
  <c r="DX203" i="33" s="1"/>
  <c r="DX202" i="33" s="1"/>
  <c r="DX201" i="33" s="1"/>
  <c r="DX200" i="33" s="1"/>
  <c r="DX199" i="33" s="1"/>
  <c r="DX198" i="33" s="1"/>
  <c r="DX197" i="33" s="1"/>
  <c r="DX196" i="33" s="1"/>
  <c r="DX195" i="33" s="1"/>
  <c r="DX194" i="33" s="1"/>
  <c r="DX193" i="33" s="1"/>
  <c r="DX192" i="33" s="1"/>
  <c r="DX191" i="33" s="1"/>
  <c r="DX190" i="33" s="1"/>
  <c r="DX189" i="33" s="1"/>
  <c r="DX188" i="33" s="1"/>
  <c r="DX187" i="33" s="1"/>
  <c r="DX186" i="33" s="1"/>
  <c r="DX185" i="33" s="1"/>
  <c r="DX184" i="33" s="1"/>
  <c r="DX183" i="33" s="1"/>
  <c r="DX182" i="33" s="1"/>
  <c r="DX181" i="33" s="1"/>
  <c r="DX180" i="33" s="1"/>
  <c r="DX179" i="33" s="1"/>
  <c r="DX178" i="33" s="1"/>
  <c r="DX177" i="33" s="1"/>
  <c r="DX176" i="33" s="1"/>
  <c r="DX175" i="33" s="1"/>
  <c r="DX174" i="33" s="1"/>
  <c r="DX173" i="33" s="1"/>
  <c r="DX172" i="33" s="1"/>
  <c r="DX171" i="33" s="1"/>
  <c r="DX170" i="33" s="1"/>
  <c r="DX169" i="33" s="1"/>
  <c r="DX168" i="33" s="1"/>
  <c r="DX167" i="33" s="1"/>
  <c r="DX166" i="33" s="1"/>
  <c r="DX165" i="33" s="1"/>
  <c r="DX164" i="33" s="1"/>
  <c r="DX163" i="33" s="1"/>
  <c r="DX162" i="33" s="1"/>
  <c r="DX161" i="33" s="1"/>
  <c r="DX160" i="33" s="1"/>
  <c r="DX159" i="33" s="1"/>
  <c r="DX158" i="33" s="1"/>
  <c r="DX157" i="33" s="1"/>
  <c r="DX156" i="33" s="1"/>
  <c r="DX155" i="33" s="1"/>
  <c r="DX154" i="33" s="1"/>
  <c r="DX153" i="33" s="1"/>
  <c r="DX152" i="33" s="1"/>
  <c r="DX151" i="33" s="1"/>
  <c r="DX150" i="33" s="1"/>
  <c r="DX149" i="33" s="1"/>
  <c r="DX148" i="33" s="1"/>
  <c r="DX147" i="33" s="1"/>
  <c r="DX146" i="33" s="1"/>
  <c r="DX145" i="33" s="1"/>
  <c r="DX144" i="33" s="1"/>
  <c r="DX143" i="33" s="1"/>
  <c r="DX142" i="33" s="1"/>
  <c r="DX141" i="33" s="1"/>
  <c r="DX140" i="33" s="1"/>
  <c r="DX139" i="33" s="1"/>
  <c r="DX138" i="33" s="1"/>
  <c r="DX137" i="33" s="1"/>
  <c r="DX136" i="33" s="1"/>
  <c r="DX135" i="33" s="1"/>
  <c r="DX134" i="33" s="1"/>
  <c r="DX133" i="33" s="1"/>
  <c r="DX132" i="33" s="1"/>
  <c r="DX131" i="33" s="1"/>
  <c r="DX130" i="33" s="1"/>
  <c r="DX129" i="33" s="1"/>
  <c r="DX128" i="33" s="1"/>
  <c r="DX127" i="33" s="1"/>
  <c r="DX126" i="33" s="1"/>
  <c r="DX125" i="33" s="1"/>
  <c r="DX124" i="33" s="1"/>
  <c r="DX123" i="33" s="1"/>
  <c r="DX122" i="33" s="1"/>
  <c r="DX121" i="33" s="1"/>
  <c r="DX120" i="33" s="1"/>
  <c r="DX119" i="33" s="1"/>
  <c r="AX226" i="33"/>
  <c r="AV220" i="33"/>
  <c r="AV228" i="33"/>
  <c r="E269" i="33"/>
  <c r="E270" i="33"/>
  <c r="CJ273" i="33"/>
  <c r="B262" i="33"/>
  <c r="E263" i="33" s="1"/>
  <c r="E264" i="33"/>
  <c r="C263" i="33"/>
  <c r="E279" i="33"/>
  <c r="E280" i="33"/>
  <c r="AH262" i="33"/>
  <c r="AD261" i="33"/>
  <c r="AH264" i="33"/>
  <c r="AH263" i="33"/>
  <c r="G271" i="33"/>
  <c r="G272" i="33"/>
  <c r="AG271" i="33"/>
  <c r="AJ271" i="33"/>
  <c r="CJ284" i="33"/>
  <c r="AF260" i="33"/>
  <c r="AG261" i="33"/>
  <c r="G269" i="33"/>
  <c r="G270" i="33"/>
  <c r="CJ294" i="33"/>
  <c r="AE265" i="33"/>
  <c r="CJ265" i="33"/>
  <c r="CK265" i="33" s="1"/>
  <c r="AI292" i="33"/>
  <c r="AI291" i="33"/>
  <c r="E267" i="33"/>
  <c r="E268" i="33"/>
  <c r="AG274" i="33"/>
  <c r="AJ274" i="33"/>
  <c r="AJ275" i="33"/>
  <c r="F265" i="33"/>
  <c r="AJ272" i="33"/>
  <c r="D264" i="33"/>
  <c r="AG269" i="33"/>
  <c r="AJ269" i="33"/>
  <c r="AJ270" i="33"/>
  <c r="CJ276" i="33"/>
  <c r="F282" i="33"/>
  <c r="AJ289" i="33"/>
  <c r="AG288" i="33"/>
  <c r="AJ288" i="33"/>
  <c r="AI267" i="33"/>
  <c r="AJ278" i="33"/>
  <c r="AG278" i="33"/>
  <c r="AJ287" i="33"/>
  <c r="AG287" i="33"/>
  <c r="F266" i="33"/>
  <c r="E272" i="33"/>
  <c r="AH274" i="33"/>
  <c r="G276" i="33"/>
  <c r="E288" i="33"/>
  <c r="F289" i="33"/>
  <c r="CJ290" i="33"/>
  <c r="CJ302" i="33"/>
  <c r="F268" i="33"/>
  <c r="F269" i="33"/>
  <c r="F286" i="33"/>
  <c r="AJ286" i="33"/>
  <c r="AG286" i="33"/>
  <c r="CJ293" i="33"/>
  <c r="CJ300" i="33"/>
  <c r="AJ263" i="33"/>
  <c r="AJ268" i="33"/>
  <c r="F271" i="33"/>
  <c r="AI271" i="33"/>
  <c r="AJ279" i="33"/>
  <c r="AG279" i="33"/>
  <c r="E277" i="33"/>
  <c r="E278" i="33"/>
  <c r="F279" i="33"/>
  <c r="F278" i="33"/>
  <c r="AI284" i="33"/>
  <c r="AI294" i="33"/>
  <c r="AH275" i="33"/>
  <c r="G280" i="33"/>
  <c r="AG280" i="33"/>
  <c r="AH283" i="33"/>
  <c r="AH285" i="33"/>
  <c r="AI286" i="33"/>
  <c r="AJ294" i="33"/>
  <c r="AG294" i="33"/>
  <c r="AH301" i="33"/>
  <c r="F275" i="33"/>
  <c r="E285" i="33"/>
  <c r="E286" i="33"/>
  <c r="F287" i="33"/>
  <c r="CJ298" i="33"/>
  <c r="G306" i="33"/>
  <c r="G307" i="33"/>
  <c r="AJ276" i="33"/>
  <c r="AH277" i="33"/>
  <c r="AI278" i="33"/>
  <c r="G288" i="33"/>
  <c r="AH291" i="33"/>
  <c r="F293" i="33"/>
  <c r="F292" i="33"/>
  <c r="AI296" i="33"/>
  <c r="G297" i="33"/>
  <c r="AJ297" i="33"/>
  <c r="AI302" i="33"/>
  <c r="F306" i="33"/>
  <c r="CJ306" i="33"/>
  <c r="AH292" i="33"/>
  <c r="AH295" i="33"/>
  <c r="F296" i="33"/>
  <c r="AJ296" i="33"/>
  <c r="AG296" i="33"/>
  <c r="AJ302" i="33"/>
  <c r="AG302" i="33"/>
  <c r="CJ310" i="33"/>
  <c r="E295" i="33"/>
  <c r="AI304" i="33"/>
  <c r="AH303" i="33"/>
  <c r="F304" i="33"/>
  <c r="AJ304" i="33"/>
  <c r="AG304" i="33"/>
  <c r="G305" i="33"/>
  <c r="AJ305" i="33"/>
  <c r="AH309" i="33"/>
  <c r="CJ309" i="33"/>
  <c r="F301" i="33"/>
  <c r="AJ301" i="33"/>
  <c r="AJ309" i="33"/>
  <c r="AJ334" i="33"/>
  <c r="AH311" i="33"/>
  <c r="AJ333" i="33"/>
  <c r="AG333" i="33"/>
  <c r="AG310" i="33"/>
  <c r="E311" i="33"/>
  <c r="AJ311" i="33"/>
  <c r="CJ313" i="33"/>
  <c r="AI316" i="33"/>
  <c r="AI317" i="33"/>
  <c r="AJ317" i="33"/>
  <c r="AJ318" i="33"/>
  <c r="AG317" i="33"/>
  <c r="F327" i="33"/>
  <c r="CJ331" i="33"/>
  <c r="AH315" i="33"/>
  <c r="CJ315" i="33"/>
  <c r="E317" i="33"/>
  <c r="E318" i="33"/>
  <c r="F319" i="33"/>
  <c r="AJ325" i="33"/>
  <c r="AG325" i="33"/>
  <c r="G311" i="33"/>
  <c r="N331" i="33"/>
  <c r="CJ323" i="33"/>
  <c r="AH321" i="33"/>
  <c r="AI322" i="33"/>
  <c r="F323" i="33"/>
  <c r="AJ323" i="33"/>
  <c r="AJ331" i="33"/>
  <c r="AJ314" i="33"/>
  <c r="AJ322" i="33"/>
  <c r="AJ330" i="33"/>
  <c r="AG316" i="33"/>
  <c r="AH317" i="33"/>
  <c r="AG324" i="33"/>
  <c r="AG332" i="33"/>
  <c r="AF143" i="4" l="1"/>
  <c r="AD142" i="4"/>
  <c r="AF144" i="4"/>
  <c r="AE142" i="4"/>
  <c r="AF139" i="4"/>
  <c r="AF142" i="4"/>
  <c r="AF147" i="4" s="1"/>
  <c r="AD143" i="4"/>
  <c r="AE144" i="4"/>
  <c r="AD145" i="4"/>
  <c r="AE139" i="4"/>
  <c r="AE145" i="4"/>
  <c r="AD139" i="4"/>
  <c r="AD146" i="4"/>
  <c r="AG145" i="4"/>
  <c r="AG146" i="4"/>
  <c r="AG143" i="4"/>
  <c r="AG139" i="4"/>
  <c r="AG144" i="4"/>
  <c r="CC331" i="33"/>
  <c r="CC332" i="33" s="1"/>
  <c r="AF259" i="33"/>
  <c r="AG260" i="33"/>
  <c r="BU228" i="33"/>
  <c r="AA240" i="33"/>
  <c r="AB239" i="33"/>
  <c r="AJ261" i="33"/>
  <c r="BQ230" i="33"/>
  <c r="D263" i="33"/>
  <c r="G265" i="33"/>
  <c r="AV232" i="33"/>
  <c r="BQ231" i="33"/>
  <c r="BH202" i="33"/>
  <c r="BK203" i="33"/>
  <c r="AX225" i="33"/>
  <c r="AX217" i="33"/>
  <c r="AX231" i="33"/>
  <c r="AX223" i="33"/>
  <c r="AX230" i="33"/>
  <c r="AX222" i="33"/>
  <c r="AX214" i="33"/>
  <c r="AX206" i="33"/>
  <c r="AX229" i="33"/>
  <c r="AX221" i="33"/>
  <c r="AV214" i="33"/>
  <c r="AX213" i="33"/>
  <c r="AV206" i="33"/>
  <c r="AX205" i="33"/>
  <c r="AX201" i="33"/>
  <c r="AV230" i="33"/>
  <c r="AX215" i="33"/>
  <c r="AX211" i="33"/>
  <c r="AX204" i="33"/>
  <c r="AV222" i="33"/>
  <c r="AX210" i="33"/>
  <c r="AX209" i="33"/>
  <c r="AX199" i="33"/>
  <c r="AV210" i="33"/>
  <c r="AX203" i="33"/>
  <c r="AV194" i="33"/>
  <c r="AV190" i="33"/>
  <c r="AV184" i="33"/>
  <c r="AV196" i="33"/>
  <c r="AX189" i="33"/>
  <c r="AX180" i="33"/>
  <c r="AX192" i="33"/>
  <c r="AV187" i="33"/>
  <c r="AX176" i="33"/>
  <c r="AX170" i="33"/>
  <c r="AV192" i="33"/>
  <c r="AX187" i="33"/>
  <c r="AX163" i="33"/>
  <c r="AX162" i="33"/>
  <c r="AV161" i="33"/>
  <c r="AX183" i="33"/>
  <c r="AV176" i="33"/>
  <c r="AV177" i="33"/>
  <c r="AX171" i="33"/>
  <c r="AX166" i="33"/>
  <c r="AX159" i="33"/>
  <c r="AV159" i="33"/>
  <c r="AT158" i="33"/>
  <c r="AX188" i="33"/>
  <c r="AX167" i="33"/>
  <c r="AX164" i="33"/>
  <c r="BN232" i="33"/>
  <c r="BP232" i="33" s="1"/>
  <c r="CG232" i="33"/>
  <c r="BI233" i="33"/>
  <c r="BK233" i="33"/>
  <c r="BQ232" i="33"/>
  <c r="BT232" i="33" s="1"/>
  <c r="BQ224" i="33"/>
  <c r="BQ222" i="33"/>
  <c r="AV163" i="33"/>
  <c r="AQ85" i="33"/>
  <c r="AQ86" i="33"/>
  <c r="AQ77" i="33"/>
  <c r="AQ43" i="33"/>
  <c r="F263" i="33"/>
  <c r="C262" i="33"/>
  <c r="AD260" i="33"/>
  <c r="F264" i="33"/>
  <c r="BQ221" i="33"/>
  <c r="BP203" i="33"/>
  <c r="BP223" i="33"/>
  <c r="BQ204" i="33"/>
  <c r="AX198" i="33"/>
  <c r="AV162" i="33"/>
  <c r="AV185" i="33"/>
  <c r="AX169" i="33"/>
  <c r="AV174" i="33"/>
  <c r="AQ73" i="33"/>
  <c r="CL265" i="33"/>
  <c r="CL264" i="33" s="1"/>
  <c r="CL263" i="33" s="1"/>
  <c r="CL262" i="33" s="1"/>
  <c r="CL261" i="33" s="1"/>
  <c r="CL260" i="33" s="1"/>
  <c r="CL259" i="33" s="1"/>
  <c r="CL258" i="33" s="1"/>
  <c r="CL257" i="33" s="1"/>
  <c r="CL256" i="33" s="1"/>
  <c r="CL255" i="33" s="1"/>
  <c r="CL254" i="33" s="1"/>
  <c r="CL253" i="33" s="1"/>
  <c r="CL252" i="33" s="1"/>
  <c r="CL251" i="33" s="1"/>
  <c r="CL250" i="33" s="1"/>
  <c r="CL249" i="33" s="1"/>
  <c r="CL248" i="33" s="1"/>
  <c r="CL247" i="33" s="1"/>
  <c r="CL246" i="33" s="1"/>
  <c r="CL245" i="33" s="1"/>
  <c r="CL244" i="33" s="1"/>
  <c r="CL243" i="33" s="1"/>
  <c r="CL242" i="33" s="1"/>
  <c r="CL241" i="33" s="1"/>
  <c r="CL240" i="33" s="1"/>
  <c r="CL239" i="33" s="1"/>
  <c r="CL238" i="33" s="1"/>
  <c r="CJ264" i="33"/>
  <c r="CJ263" i="33" s="1"/>
  <c r="CJ262" i="33" s="1"/>
  <c r="CJ261" i="33" s="1"/>
  <c r="CJ260" i="33" s="1"/>
  <c r="CJ259" i="33" s="1"/>
  <c r="CJ258" i="33" s="1"/>
  <c r="CJ257" i="33" s="1"/>
  <c r="CJ256" i="33" s="1"/>
  <c r="CJ255" i="33" s="1"/>
  <c r="CJ254" i="33" s="1"/>
  <c r="CJ253" i="33" s="1"/>
  <c r="CJ252" i="33" s="1"/>
  <c r="CJ251" i="33" s="1"/>
  <c r="CJ250" i="33" s="1"/>
  <c r="CJ249" i="33" s="1"/>
  <c r="CJ248" i="33" s="1"/>
  <c r="CJ247" i="33" s="1"/>
  <c r="CJ246" i="33" s="1"/>
  <c r="CJ245" i="33" s="1"/>
  <c r="CJ244" i="33" s="1"/>
  <c r="CJ243" i="33" s="1"/>
  <c r="CJ242" i="33" s="1"/>
  <c r="CJ241" i="33" s="1"/>
  <c r="CJ240" i="33" s="1"/>
  <c r="CJ239" i="33" s="1"/>
  <c r="CJ238" i="33" s="1"/>
  <c r="AV183" i="33"/>
  <c r="AV172" i="33"/>
  <c r="AX168" i="33"/>
  <c r="AQ34" i="33"/>
  <c r="AE264" i="33"/>
  <c r="AI265" i="33" s="1"/>
  <c r="BQ228" i="33"/>
  <c r="AV182" i="33"/>
  <c r="AV166" i="33"/>
  <c r="AX173" i="33"/>
  <c r="AX161" i="33"/>
  <c r="AX172" i="33"/>
  <c r="AV164" i="33"/>
  <c r="AI266" i="33"/>
  <c r="B261" i="33"/>
  <c r="E262" i="33" s="1"/>
  <c r="AV168" i="33"/>
  <c r="AV167" i="33"/>
  <c r="AQ137" i="33"/>
  <c r="AQ80" i="33"/>
  <c r="AD147" i="4" l="1"/>
  <c r="AE147" i="4"/>
  <c r="AG147" i="4"/>
  <c r="C261" i="33"/>
  <c r="F262" i="33"/>
  <c r="AT157" i="33"/>
  <c r="AV158" i="33"/>
  <c r="BI234" i="33"/>
  <c r="BN233" i="33"/>
  <c r="BP233" i="33" s="1"/>
  <c r="CG233" i="33"/>
  <c r="AT233" i="33"/>
  <c r="AF258" i="33"/>
  <c r="AG259" i="33"/>
  <c r="CC333" i="33"/>
  <c r="CC334" i="33" s="1"/>
  <c r="I332" i="33"/>
  <c r="AE263" i="33"/>
  <c r="AW159" i="33"/>
  <c r="I330" i="33"/>
  <c r="AX158" i="33"/>
  <c r="AX157" i="33" s="1"/>
  <c r="BQ203" i="33"/>
  <c r="D262" i="33"/>
  <c r="AB240" i="33"/>
  <c r="AA241" i="33"/>
  <c r="CK264" i="33"/>
  <c r="CK263" i="33" s="1"/>
  <c r="CK262" i="33" s="1"/>
  <c r="CK261" i="33" s="1"/>
  <c r="CK260" i="33" s="1"/>
  <c r="CK259" i="33" s="1"/>
  <c r="CK258" i="33" s="1"/>
  <c r="CK257" i="33" s="1"/>
  <c r="CK256" i="33" s="1"/>
  <c r="CK255" i="33" s="1"/>
  <c r="CK254" i="33" s="1"/>
  <c r="CK253" i="33" s="1"/>
  <c r="CK252" i="33" s="1"/>
  <c r="CK251" i="33" s="1"/>
  <c r="CK250" i="33" s="1"/>
  <c r="CK249" i="33" s="1"/>
  <c r="CK248" i="33" s="1"/>
  <c r="CK247" i="33" s="1"/>
  <c r="CK246" i="33" s="1"/>
  <c r="CK245" i="33" s="1"/>
  <c r="CK244" i="33" s="1"/>
  <c r="CK243" i="33" s="1"/>
  <c r="CK242" i="33" s="1"/>
  <c r="CK241" i="33" s="1"/>
  <c r="CK240" i="33" s="1"/>
  <c r="CK239" i="33" s="1"/>
  <c r="CK238" i="33" s="1"/>
  <c r="BK202" i="33"/>
  <c r="BH201" i="33"/>
  <c r="G264" i="33"/>
  <c r="BU227" i="33"/>
  <c r="AD259" i="33"/>
  <c r="BU232" i="33"/>
  <c r="B260" i="33"/>
  <c r="AH261" i="33"/>
  <c r="BK234" i="33"/>
  <c r="BQ233" i="33"/>
  <c r="BT233" i="33" s="1"/>
  <c r="AJ260" i="33"/>
  <c r="CG234" i="33" l="1"/>
  <c r="BN234" i="33"/>
  <c r="BP234" i="33" s="1"/>
  <c r="BI235" i="33"/>
  <c r="N332" i="33"/>
  <c r="K332" i="33"/>
  <c r="I333" i="33"/>
  <c r="J332" i="33"/>
  <c r="J333" i="33" s="1"/>
  <c r="AD258" i="33"/>
  <c r="AH259" i="33"/>
  <c r="AA242" i="33"/>
  <c r="AB241" i="33"/>
  <c r="N330" i="33"/>
  <c r="K330" i="33"/>
  <c r="I329" i="33"/>
  <c r="J330" i="33"/>
  <c r="AG258" i="33"/>
  <c r="AF257" i="33"/>
  <c r="CG158" i="33"/>
  <c r="BQ234" i="33"/>
  <c r="BT234" i="33" s="1"/>
  <c r="BK235" i="33"/>
  <c r="AH260" i="33"/>
  <c r="AJ259" i="33"/>
  <c r="AV157" i="33"/>
  <c r="AW158" i="33" s="1"/>
  <c r="AT156" i="33"/>
  <c r="AX156" i="33" s="1"/>
  <c r="BK201" i="33"/>
  <c r="BH200" i="33"/>
  <c r="BU233" i="33"/>
  <c r="D261" i="33"/>
  <c r="AV233" i="33"/>
  <c r="AT234" i="33"/>
  <c r="G263" i="33"/>
  <c r="AE262" i="33"/>
  <c r="AI263" i="33"/>
  <c r="C260" i="33"/>
  <c r="E260" i="33"/>
  <c r="B259" i="33"/>
  <c r="BQ202" i="33"/>
  <c r="BP202" i="33"/>
  <c r="BU226" i="33"/>
  <c r="E261" i="33"/>
  <c r="AI264" i="33"/>
  <c r="I328" i="33" l="1"/>
  <c r="N329" i="33"/>
  <c r="K329" i="33"/>
  <c r="L331" i="33"/>
  <c r="I334" i="33"/>
  <c r="N334" i="33" s="1"/>
  <c r="N333" i="33"/>
  <c r="P330" i="33"/>
  <c r="O330" i="33"/>
  <c r="O329" i="33" s="1"/>
  <c r="L332" i="33"/>
  <c r="K333" i="33"/>
  <c r="AT155" i="33"/>
  <c r="AV156" i="33"/>
  <c r="D260" i="33"/>
  <c r="G261" i="33"/>
  <c r="G262" i="33"/>
  <c r="O332" i="33"/>
  <c r="O333" i="33" s="1"/>
  <c r="O334" i="33" s="1"/>
  <c r="P332" i="33"/>
  <c r="AE261" i="33"/>
  <c r="BU234" i="33"/>
  <c r="AG257" i="33"/>
  <c r="AF256" i="33"/>
  <c r="AA243" i="33"/>
  <c r="AB242" i="33"/>
  <c r="BN235" i="33"/>
  <c r="BP235" i="33" s="1"/>
  <c r="BI236" i="33"/>
  <c r="CG235" i="33"/>
  <c r="C259" i="33"/>
  <c r="F260" i="33"/>
  <c r="F261" i="33"/>
  <c r="CG157" i="33"/>
  <c r="B258" i="33"/>
  <c r="E259" i="33" s="1"/>
  <c r="BH199" i="33"/>
  <c r="BK200" i="33"/>
  <c r="AJ258" i="33"/>
  <c r="AD257" i="33"/>
  <c r="AH258" i="33" s="1"/>
  <c r="BU225" i="33"/>
  <c r="AT235" i="33"/>
  <c r="AV234" i="33"/>
  <c r="BQ201" i="33"/>
  <c r="BP201" i="33"/>
  <c r="BK236" i="33"/>
  <c r="BQ235" i="33"/>
  <c r="BT235" i="33" s="1"/>
  <c r="J329" i="33"/>
  <c r="J328" i="33" s="1"/>
  <c r="AG256" i="33" l="1"/>
  <c r="AF255" i="33"/>
  <c r="P333" i="33"/>
  <c r="Q332" i="33"/>
  <c r="AW156" i="33"/>
  <c r="AV155" i="33"/>
  <c r="AT154" i="33"/>
  <c r="L329" i="33"/>
  <c r="K328" i="33"/>
  <c r="AV235" i="33"/>
  <c r="AT236" i="33"/>
  <c r="C258" i="33"/>
  <c r="L333" i="33"/>
  <c r="K334" i="33"/>
  <c r="L334" i="33" s="1"/>
  <c r="L330" i="33"/>
  <c r="BH198" i="33"/>
  <c r="BK199" i="33"/>
  <c r="AJ257" i="33"/>
  <c r="BK237" i="33"/>
  <c r="BQ236" i="33"/>
  <c r="BT236" i="33" s="1"/>
  <c r="BU224" i="33"/>
  <c r="J334" i="33"/>
  <c r="BP200" i="33"/>
  <c r="BQ200" i="33"/>
  <c r="B257" i="33"/>
  <c r="CG236" i="33"/>
  <c r="BI237" i="33"/>
  <c r="BN236" i="33"/>
  <c r="BP236" i="33" s="1"/>
  <c r="BU235" i="33"/>
  <c r="AE260" i="33"/>
  <c r="G260" i="33"/>
  <c r="D259" i="33"/>
  <c r="Q330" i="33"/>
  <c r="P329" i="33"/>
  <c r="Q331" i="33"/>
  <c r="I327" i="33"/>
  <c r="J327" i="33" s="1"/>
  <c r="N328" i="33"/>
  <c r="O328" i="33" s="1"/>
  <c r="AI262" i="33"/>
  <c r="AD256" i="33"/>
  <c r="CG156" i="33"/>
  <c r="AA244" i="33"/>
  <c r="AB243" i="33"/>
  <c r="AW157" i="33"/>
  <c r="AX155" i="33"/>
  <c r="AX154" i="33" s="1"/>
  <c r="BU223" i="33" l="1"/>
  <c r="B256" i="33"/>
  <c r="E258" i="33"/>
  <c r="K327" i="33"/>
  <c r="Q333" i="33"/>
  <c r="P334" i="33"/>
  <c r="Q334" i="33" s="1"/>
  <c r="AF254" i="33"/>
  <c r="AJ255" i="33" s="1"/>
  <c r="AG255" i="33"/>
  <c r="CG155" i="33"/>
  <c r="BU236" i="33"/>
  <c r="BK238" i="33"/>
  <c r="F258" i="33"/>
  <c r="C257" i="33"/>
  <c r="AT153" i="33"/>
  <c r="AV154" i="33"/>
  <c r="AJ256" i="33"/>
  <c r="I326" i="33"/>
  <c r="N327" i="33"/>
  <c r="O327" i="33" s="1"/>
  <c r="P328" i="33"/>
  <c r="F259" i="33"/>
  <c r="AA245" i="33"/>
  <c r="AB244" i="33"/>
  <c r="BQ199" i="33"/>
  <c r="BP199" i="33"/>
  <c r="AX153" i="33"/>
  <c r="AE259" i="33"/>
  <c r="AI261" i="33"/>
  <c r="AD255" i="33"/>
  <c r="AH256" i="33"/>
  <c r="AH257" i="33"/>
  <c r="D258" i="33"/>
  <c r="BI238" i="33"/>
  <c r="CG237" i="33"/>
  <c r="BN237" i="33"/>
  <c r="BP237" i="33" s="1"/>
  <c r="BK198" i="33"/>
  <c r="BH197" i="33"/>
  <c r="AT237" i="33"/>
  <c r="AV236" i="33"/>
  <c r="BK197" i="33" l="1"/>
  <c r="BH196" i="33"/>
  <c r="B255" i="33"/>
  <c r="BQ198" i="33"/>
  <c r="BP198" i="33"/>
  <c r="AD254" i="33"/>
  <c r="N326" i="33"/>
  <c r="O326" i="33" s="1"/>
  <c r="I325" i="33"/>
  <c r="BQ237" i="33"/>
  <c r="BT237" i="33" s="1"/>
  <c r="E257" i="33"/>
  <c r="AF253" i="33"/>
  <c r="AG254" i="33"/>
  <c r="AE258" i="33"/>
  <c r="AA246" i="33"/>
  <c r="AB245" i="33"/>
  <c r="BU222" i="33"/>
  <c r="CG238" i="33"/>
  <c r="BN238" i="33"/>
  <c r="BP238" i="33" s="1"/>
  <c r="AI260" i="33"/>
  <c r="BU237" i="33"/>
  <c r="D257" i="33"/>
  <c r="AX152" i="33"/>
  <c r="P327" i="33"/>
  <c r="L327" i="33"/>
  <c r="K326" i="33"/>
  <c r="AV237" i="33"/>
  <c r="AT238" i="33"/>
  <c r="G259" i="33"/>
  <c r="AW155" i="33"/>
  <c r="Q329" i="33"/>
  <c r="AV153" i="33"/>
  <c r="AW154" i="33" s="1"/>
  <c r="AT152" i="33"/>
  <c r="L328" i="33"/>
  <c r="J326" i="33"/>
  <c r="J325" i="33" s="1"/>
  <c r="C256" i="33"/>
  <c r="CG154" i="33"/>
  <c r="C255" i="33" l="1"/>
  <c r="F256" i="33" s="1"/>
  <c r="AJ253" i="33"/>
  <c r="AF252" i="33"/>
  <c r="AG253" i="33"/>
  <c r="F257" i="33"/>
  <c r="AA247" i="33"/>
  <c r="AB246" i="33"/>
  <c r="P326" i="33"/>
  <c r="AE257" i="33"/>
  <c r="B254" i="33"/>
  <c r="AV238" i="33"/>
  <c r="Z231" i="33"/>
  <c r="AB231" i="33" s="1"/>
  <c r="Z223" i="33"/>
  <c r="AB223" i="33" s="1"/>
  <c r="Z230" i="33"/>
  <c r="Z222" i="33"/>
  <c r="Z238" i="33"/>
  <c r="Z229" i="33"/>
  <c r="Z221" i="33"/>
  <c r="Z211" i="33"/>
  <c r="Z204" i="33"/>
  <c r="Z200" i="33"/>
  <c r="Z219" i="33"/>
  <c r="Z215" i="33"/>
  <c r="Z192" i="33"/>
  <c r="Z227" i="33"/>
  <c r="Z207" i="33"/>
  <c r="Z202" i="33"/>
  <c r="Z188" i="33"/>
  <c r="Z196" i="33"/>
  <c r="Z198" i="33"/>
  <c r="Z176" i="33"/>
  <c r="Z172" i="33"/>
  <c r="Z164" i="33"/>
  <c r="Z185" i="33"/>
  <c r="Z184" i="33"/>
  <c r="Z170" i="33"/>
  <c r="AB170" i="33" s="1"/>
  <c r="Z175" i="33"/>
  <c r="Z163" i="33"/>
  <c r="Z167" i="33"/>
  <c r="AB167" i="33" s="1"/>
  <c r="Z162" i="33"/>
  <c r="Z166" i="33"/>
  <c r="Z171" i="33"/>
  <c r="Z160" i="33"/>
  <c r="Z226" i="33"/>
  <c r="Z199" i="33"/>
  <c r="AB199" i="33" s="1"/>
  <c r="Z161" i="33"/>
  <c r="Z182" i="33"/>
  <c r="Z197" i="33"/>
  <c r="Z190" i="33"/>
  <c r="Z194" i="33"/>
  <c r="Z191" i="33"/>
  <c r="AB191" i="33" s="1"/>
  <c r="Z214" i="33"/>
  <c r="AB214" i="33" s="1"/>
  <c r="Z203" i="33"/>
  <c r="AB203" i="33" s="1"/>
  <c r="Z168" i="33"/>
  <c r="AB168" i="33" s="1"/>
  <c r="Z213" i="33"/>
  <c r="Z206" i="33"/>
  <c r="Z216" i="33"/>
  <c r="AB216" i="33" s="1"/>
  <c r="Z220" i="33"/>
  <c r="AB220" i="33" s="1"/>
  <c r="Z174" i="33"/>
  <c r="Z177" i="33"/>
  <c r="AB177" i="33" s="1"/>
  <c r="Z205" i="33"/>
  <c r="AB205" i="33" s="1"/>
  <c r="Z179" i="33"/>
  <c r="Z165" i="33"/>
  <c r="AB165" i="33" s="1"/>
  <c r="Z210" i="33"/>
  <c r="Z193" i="33"/>
  <c r="AB193" i="33" s="1"/>
  <c r="Z201" i="33"/>
  <c r="AB201" i="33" s="1"/>
  <c r="Z209" i="33"/>
  <c r="Z224" i="33"/>
  <c r="AB224" i="33" s="1"/>
  <c r="Z228" i="33"/>
  <c r="AB228" i="33" s="1"/>
  <c r="Z189" i="33"/>
  <c r="AB189" i="33" s="1"/>
  <c r="Z195" i="33"/>
  <c r="AB195" i="33" s="1"/>
  <c r="Z169" i="33"/>
  <c r="AB169" i="33" s="1"/>
  <c r="Z186" i="33"/>
  <c r="AB186" i="33" s="1"/>
  <c r="Z217" i="33"/>
  <c r="AB217" i="33" s="1"/>
  <c r="Z181" i="33"/>
  <c r="AB181" i="33" s="1"/>
  <c r="Z173" i="33"/>
  <c r="AB173" i="33" s="1"/>
  <c r="Z187" i="33"/>
  <c r="AB187" i="33" s="1"/>
  <c r="Z180" i="33"/>
  <c r="AB180" i="33" s="1"/>
  <c r="Z218" i="33"/>
  <c r="AB218" i="33" s="1"/>
  <c r="Z225" i="33"/>
  <c r="Z178" i="33"/>
  <c r="Z212" i="33"/>
  <c r="AB212" i="33" s="1"/>
  <c r="Z183" i="33"/>
  <c r="AB183" i="33" s="1"/>
  <c r="Z208" i="33"/>
  <c r="AB208" i="33" s="1"/>
  <c r="Z232" i="33"/>
  <c r="AB232" i="33" s="1"/>
  <c r="Z159" i="33"/>
  <c r="Z158" i="33"/>
  <c r="Z157" i="33"/>
  <c r="Z233" i="33"/>
  <c r="AB233" i="33" s="1"/>
  <c r="Z156" i="33"/>
  <c r="Z234" i="33"/>
  <c r="AB234" i="33" s="1"/>
  <c r="Z155" i="33"/>
  <c r="AB155" i="33" s="1"/>
  <c r="Z235" i="33"/>
  <c r="Z236" i="33"/>
  <c r="Z154" i="33"/>
  <c r="Q328" i="33"/>
  <c r="AI259" i="33"/>
  <c r="N325" i="33"/>
  <c r="O325" i="33" s="1"/>
  <c r="I324" i="33"/>
  <c r="E256" i="33"/>
  <c r="CJ237" i="33"/>
  <c r="BH195" i="33"/>
  <c r="BK196" i="33"/>
  <c r="Z153" i="33"/>
  <c r="AB153" i="33" s="1"/>
  <c r="D256" i="33"/>
  <c r="G257" i="33" s="1"/>
  <c r="BU221" i="33"/>
  <c r="AD253" i="33"/>
  <c r="AH254" i="33"/>
  <c r="BQ197" i="33"/>
  <c r="BP197" i="33"/>
  <c r="AT151" i="33"/>
  <c r="AV152" i="33"/>
  <c r="Z152" i="33"/>
  <c r="Z237" i="33"/>
  <c r="AB237" i="33" s="1"/>
  <c r="G258" i="33"/>
  <c r="AH255" i="33"/>
  <c r="CG153" i="33"/>
  <c r="AW153" i="33"/>
  <c r="K325" i="33"/>
  <c r="BQ238" i="33"/>
  <c r="BT238" i="33" s="1"/>
  <c r="BU238" i="33" s="1"/>
  <c r="AJ254" i="33"/>
  <c r="S237" i="33" l="1"/>
  <c r="O324" i="33"/>
  <c r="AT150" i="33"/>
  <c r="Z151" i="33"/>
  <c r="AV151" i="33"/>
  <c r="N324" i="33"/>
  <c r="I323" i="33"/>
  <c r="AB175" i="33"/>
  <c r="AB196" i="33"/>
  <c r="AB200" i="33"/>
  <c r="P325" i="33"/>
  <c r="Q326" i="33" s="1"/>
  <c r="AB226" i="33"/>
  <c r="AB188" i="33"/>
  <c r="AB204" i="33"/>
  <c r="Q327" i="33"/>
  <c r="AB156" i="33"/>
  <c r="AB209" i="33"/>
  <c r="AB174" i="33"/>
  <c r="AB160" i="33"/>
  <c r="AB184" i="33"/>
  <c r="AB202" i="33"/>
  <c r="AB211" i="33"/>
  <c r="J324" i="33"/>
  <c r="J323" i="33" s="1"/>
  <c r="BP196" i="33"/>
  <c r="BQ196" i="33"/>
  <c r="AB178" i="33"/>
  <c r="AB194" i="33"/>
  <c r="AB171" i="33"/>
  <c r="AB185" i="33"/>
  <c r="AB207" i="33"/>
  <c r="AB221" i="33"/>
  <c r="B253" i="33"/>
  <c r="BK195" i="33"/>
  <c r="BH194" i="33"/>
  <c r="AB157" i="33"/>
  <c r="AB225" i="33"/>
  <c r="AB190" i="33"/>
  <c r="AB166" i="33"/>
  <c r="AB164" i="33"/>
  <c r="AB227" i="33"/>
  <c r="AB229" i="33"/>
  <c r="E255" i="33"/>
  <c r="AA248" i="33"/>
  <c r="AB247" i="33"/>
  <c r="L325" i="33"/>
  <c r="K324" i="33"/>
  <c r="AD252" i="33"/>
  <c r="AH253" i="33" s="1"/>
  <c r="CJ236" i="33"/>
  <c r="CJ235" i="33" s="1"/>
  <c r="CJ234" i="33" s="1"/>
  <c r="CJ233" i="33" s="1"/>
  <c r="CJ232" i="33" s="1"/>
  <c r="CJ231" i="33" s="1"/>
  <c r="CJ230" i="33" s="1"/>
  <c r="CJ229" i="33" s="1"/>
  <c r="CJ228" i="33" s="1"/>
  <c r="CJ227" i="33" s="1"/>
  <c r="CJ226" i="33" s="1"/>
  <c r="CJ225" i="33" s="1"/>
  <c r="CJ224" i="33" s="1"/>
  <c r="CJ223" i="33" s="1"/>
  <c r="CJ222" i="33" s="1"/>
  <c r="CJ221" i="33" s="1"/>
  <c r="CJ220" i="33" s="1"/>
  <c r="CJ219" i="33" s="1"/>
  <c r="CJ218" i="33" s="1"/>
  <c r="CJ217" i="33" s="1"/>
  <c r="CJ216" i="33" s="1"/>
  <c r="CJ215" i="33" s="1"/>
  <c r="CJ214" i="33" s="1"/>
  <c r="CJ213" i="33" s="1"/>
  <c r="CJ212" i="33" s="1"/>
  <c r="CJ211" i="33" s="1"/>
  <c r="CJ210" i="33" s="1"/>
  <c r="CJ209" i="33" s="1"/>
  <c r="CJ208" i="33" s="1"/>
  <c r="CJ207" i="33" s="1"/>
  <c r="CJ206" i="33" s="1"/>
  <c r="CJ205" i="33" s="1"/>
  <c r="CJ204" i="33" s="1"/>
  <c r="CJ203" i="33" s="1"/>
  <c r="CJ202" i="33" s="1"/>
  <c r="CJ201" i="33" s="1"/>
  <c r="CJ200" i="33" s="1"/>
  <c r="CJ199" i="33" s="1"/>
  <c r="CJ198" i="33" s="1"/>
  <c r="CJ197" i="33" s="1"/>
  <c r="CJ196" i="33" s="1"/>
  <c r="CJ195" i="33" s="1"/>
  <c r="CJ194" i="33" s="1"/>
  <c r="CJ193" i="33" s="1"/>
  <c r="CJ192" i="33" s="1"/>
  <c r="CJ191" i="33" s="1"/>
  <c r="CJ190" i="33" s="1"/>
  <c r="CJ189" i="33" s="1"/>
  <c r="CJ188" i="33" s="1"/>
  <c r="CJ187" i="33" s="1"/>
  <c r="CJ186" i="33" s="1"/>
  <c r="CJ185" i="33" s="1"/>
  <c r="CJ184" i="33" s="1"/>
  <c r="CJ183" i="33" s="1"/>
  <c r="CJ182" i="33" s="1"/>
  <c r="CJ181" i="33" s="1"/>
  <c r="CJ180" i="33" s="1"/>
  <c r="CJ179" i="33" s="1"/>
  <c r="CJ178" i="33" s="1"/>
  <c r="CJ177" i="33" s="1"/>
  <c r="CJ176" i="33" s="1"/>
  <c r="CJ175" i="33" s="1"/>
  <c r="CJ174" i="33" s="1"/>
  <c r="CJ173" i="33" s="1"/>
  <c r="CJ172" i="33" s="1"/>
  <c r="CJ171" i="33" s="1"/>
  <c r="CJ170" i="33" s="1"/>
  <c r="CJ169" i="33" s="1"/>
  <c r="CJ168" i="33" s="1"/>
  <c r="CJ167" i="33" s="1"/>
  <c r="CJ166" i="33" s="1"/>
  <c r="CJ165" i="33" s="1"/>
  <c r="CJ164" i="33" s="1"/>
  <c r="CJ163" i="33" s="1"/>
  <c r="CJ162" i="33" s="1"/>
  <c r="CJ161" i="33" s="1"/>
  <c r="CJ160" i="33" s="1"/>
  <c r="CJ159" i="33" s="1"/>
  <c r="CJ158" i="33" s="1"/>
  <c r="CJ157" i="33" s="1"/>
  <c r="CJ156" i="33" s="1"/>
  <c r="CJ155" i="33" s="1"/>
  <c r="CJ154" i="33" s="1"/>
  <c r="CJ153" i="33" s="1"/>
  <c r="CJ152" i="33" s="1"/>
  <c r="CL237" i="33"/>
  <c r="CK237" i="33"/>
  <c r="AB154" i="33"/>
  <c r="AB158" i="33"/>
  <c r="AB210" i="33"/>
  <c r="AB206" i="33"/>
  <c r="AB197" i="33"/>
  <c r="AB162" i="33"/>
  <c r="AB172" i="33"/>
  <c r="AB192" i="33"/>
  <c r="AB238" i="33"/>
  <c r="C254" i="33"/>
  <c r="D255" i="33"/>
  <c r="G256" i="33" s="1"/>
  <c r="L326" i="33"/>
  <c r="AB152" i="33"/>
  <c r="BU220" i="33"/>
  <c r="AX151" i="33"/>
  <c r="AX150" i="33" s="1"/>
  <c r="AB236" i="33"/>
  <c r="AB159" i="33"/>
  <c r="AB213" i="33"/>
  <c r="AB182" i="33"/>
  <c r="AB176" i="33"/>
  <c r="AB215" i="33"/>
  <c r="AB222" i="33"/>
  <c r="AE256" i="33"/>
  <c r="AI257" i="33" s="1"/>
  <c r="CG152" i="33"/>
  <c r="AW152" i="33"/>
  <c r="AB235" i="33"/>
  <c r="AB179" i="33"/>
  <c r="AB161" i="33"/>
  <c r="AB163" i="33"/>
  <c r="AB198" i="33"/>
  <c r="AB219" i="33"/>
  <c r="AB230" i="33"/>
  <c r="AI258" i="33"/>
  <c r="AF251" i="33"/>
  <c r="AG252" i="33"/>
  <c r="BQ195" i="33" l="1"/>
  <c r="BP195" i="33"/>
  <c r="BK194" i="33"/>
  <c r="BH193" i="33"/>
  <c r="CG151" i="33"/>
  <c r="B252" i="33"/>
  <c r="E253" i="33"/>
  <c r="P324" i="33"/>
  <c r="Q325" i="33" s="1"/>
  <c r="C253" i="33"/>
  <c r="E254" i="33"/>
  <c r="AT149" i="33"/>
  <c r="AV150" i="33"/>
  <c r="AW151" i="33" s="1"/>
  <c r="Z150" i="33"/>
  <c r="AX149" i="33"/>
  <c r="F255" i="33"/>
  <c r="L324" i="33"/>
  <c r="K323" i="33"/>
  <c r="BU219" i="33"/>
  <c r="D254" i="33"/>
  <c r="G255" i="33"/>
  <c r="AF250" i="33"/>
  <c r="AG251" i="33"/>
  <c r="CK236" i="33"/>
  <c r="CK235" i="33" s="1"/>
  <c r="CK234" i="33" s="1"/>
  <c r="CK233" i="33" s="1"/>
  <c r="CK232" i="33" s="1"/>
  <c r="CK231" i="33" s="1"/>
  <c r="CK230" i="33" s="1"/>
  <c r="CK229" i="33" s="1"/>
  <c r="CK228" i="33" s="1"/>
  <c r="CK227" i="33" s="1"/>
  <c r="CK226" i="33" s="1"/>
  <c r="CK225" i="33" s="1"/>
  <c r="CK224" i="33" s="1"/>
  <c r="CK223" i="33" s="1"/>
  <c r="CK222" i="33" s="1"/>
  <c r="CK221" i="33" s="1"/>
  <c r="CK220" i="33" s="1"/>
  <c r="CK219" i="33" s="1"/>
  <c r="CK218" i="33" s="1"/>
  <c r="CK217" i="33" s="1"/>
  <c r="CK216" i="33" s="1"/>
  <c r="CK215" i="33" s="1"/>
  <c r="CK214" i="33" s="1"/>
  <c r="CK213" i="33" s="1"/>
  <c r="CK212" i="33" s="1"/>
  <c r="CK211" i="33" s="1"/>
  <c r="CK210" i="33" s="1"/>
  <c r="CK209" i="33" s="1"/>
  <c r="CK208" i="33" s="1"/>
  <c r="CK207" i="33" s="1"/>
  <c r="CK206" i="33" s="1"/>
  <c r="CK205" i="33" s="1"/>
  <c r="CK204" i="33" s="1"/>
  <c r="CK203" i="33" s="1"/>
  <c r="CK202" i="33" s="1"/>
  <c r="CK201" i="33" s="1"/>
  <c r="CK200" i="33" s="1"/>
  <c r="CK199" i="33" s="1"/>
  <c r="CK198" i="33" s="1"/>
  <c r="CK197" i="33" s="1"/>
  <c r="CK196" i="33" s="1"/>
  <c r="CK195" i="33" s="1"/>
  <c r="CK194" i="33" s="1"/>
  <c r="CK193" i="33" s="1"/>
  <c r="CK192" i="33" s="1"/>
  <c r="CK191" i="33" s="1"/>
  <c r="CK190" i="33" s="1"/>
  <c r="CK189" i="33" s="1"/>
  <c r="CK188" i="33" s="1"/>
  <c r="CK187" i="33" s="1"/>
  <c r="CK186" i="33" s="1"/>
  <c r="CK185" i="33" s="1"/>
  <c r="CK184" i="33" s="1"/>
  <c r="CK183" i="33" s="1"/>
  <c r="CK182" i="33" s="1"/>
  <c r="CK181" i="33" s="1"/>
  <c r="CK180" i="33" s="1"/>
  <c r="CK179" i="33" s="1"/>
  <c r="CK178" i="33" s="1"/>
  <c r="CK177" i="33" s="1"/>
  <c r="CK176" i="33" s="1"/>
  <c r="CK175" i="33" s="1"/>
  <c r="CK174" i="33" s="1"/>
  <c r="CK173" i="33" s="1"/>
  <c r="CK172" i="33" s="1"/>
  <c r="CK171" i="33" s="1"/>
  <c r="CK170" i="33" s="1"/>
  <c r="CK169" i="33" s="1"/>
  <c r="CK168" i="33" s="1"/>
  <c r="CK167" i="33" s="1"/>
  <c r="CK166" i="33" s="1"/>
  <c r="CK165" i="33" s="1"/>
  <c r="CK164" i="33" s="1"/>
  <c r="CK163" i="33" s="1"/>
  <c r="CK162" i="33" s="1"/>
  <c r="CK161" i="33" s="1"/>
  <c r="CK160" i="33" s="1"/>
  <c r="CK159" i="33" s="1"/>
  <c r="CK158" i="33" s="1"/>
  <c r="CK157" i="33" s="1"/>
  <c r="CK156" i="33" s="1"/>
  <c r="CK155" i="33" s="1"/>
  <c r="CK154" i="33" s="1"/>
  <c r="CK153" i="33" s="1"/>
  <c r="CK152" i="33" s="1"/>
  <c r="N323" i="33"/>
  <c r="O323" i="33" s="1"/>
  <c r="I322" i="33"/>
  <c r="J322" i="33" s="1"/>
  <c r="T237" i="33"/>
  <c r="U237" i="33"/>
  <c r="S236" i="33"/>
  <c r="V238" i="33"/>
  <c r="V237" i="33"/>
  <c r="AD251" i="33"/>
  <c r="AE255" i="33"/>
  <c r="AJ252" i="33"/>
  <c r="CL236" i="33"/>
  <c r="CL235" i="33" s="1"/>
  <c r="CL234" i="33" s="1"/>
  <c r="CL233" i="33" s="1"/>
  <c r="CL232" i="33" s="1"/>
  <c r="CL231" i="33" s="1"/>
  <c r="CL230" i="33" s="1"/>
  <c r="CL229" i="33" s="1"/>
  <c r="CL228" i="33" s="1"/>
  <c r="CL227" i="33" s="1"/>
  <c r="CL226" i="33" s="1"/>
  <c r="CL225" i="33" s="1"/>
  <c r="CL224" i="33" s="1"/>
  <c r="CL223" i="33" s="1"/>
  <c r="CL222" i="33" s="1"/>
  <c r="CL221" i="33" s="1"/>
  <c r="CL220" i="33" s="1"/>
  <c r="CL219" i="33" s="1"/>
  <c r="CL218" i="33" s="1"/>
  <c r="CL217" i="33" s="1"/>
  <c r="CL216" i="33" s="1"/>
  <c r="CL215" i="33" s="1"/>
  <c r="CL214" i="33" s="1"/>
  <c r="CL213" i="33" s="1"/>
  <c r="CL212" i="33" s="1"/>
  <c r="CL211" i="33" s="1"/>
  <c r="CL210" i="33" s="1"/>
  <c r="CL209" i="33" s="1"/>
  <c r="CL208" i="33" s="1"/>
  <c r="CL207" i="33" s="1"/>
  <c r="CL206" i="33" s="1"/>
  <c r="CL205" i="33" s="1"/>
  <c r="CL204" i="33" s="1"/>
  <c r="CL203" i="33" s="1"/>
  <c r="CL202" i="33" s="1"/>
  <c r="CL201" i="33" s="1"/>
  <c r="CL200" i="33" s="1"/>
  <c r="CL199" i="33" s="1"/>
  <c r="CL198" i="33" s="1"/>
  <c r="CL197" i="33" s="1"/>
  <c r="CL196" i="33" s="1"/>
  <c r="CL195" i="33" s="1"/>
  <c r="CL194" i="33" s="1"/>
  <c r="CL193" i="33" s="1"/>
  <c r="CL192" i="33" s="1"/>
  <c r="CL191" i="33" s="1"/>
  <c r="CL190" i="33" s="1"/>
  <c r="CL189" i="33" s="1"/>
  <c r="CL188" i="33" s="1"/>
  <c r="CL187" i="33" s="1"/>
  <c r="CL186" i="33" s="1"/>
  <c r="CL185" i="33" s="1"/>
  <c r="CL184" i="33" s="1"/>
  <c r="CL183" i="33" s="1"/>
  <c r="CL182" i="33" s="1"/>
  <c r="CL181" i="33" s="1"/>
  <c r="CL180" i="33" s="1"/>
  <c r="CL179" i="33" s="1"/>
  <c r="CL178" i="33" s="1"/>
  <c r="CL177" i="33" s="1"/>
  <c r="CL176" i="33" s="1"/>
  <c r="CL175" i="33" s="1"/>
  <c r="CL174" i="33" s="1"/>
  <c r="CL173" i="33" s="1"/>
  <c r="CL172" i="33" s="1"/>
  <c r="CL171" i="33" s="1"/>
  <c r="CL170" i="33" s="1"/>
  <c r="CL169" i="33" s="1"/>
  <c r="CL168" i="33" s="1"/>
  <c r="CL167" i="33" s="1"/>
  <c r="CL166" i="33" s="1"/>
  <c r="CL165" i="33" s="1"/>
  <c r="CL164" i="33" s="1"/>
  <c r="CL163" i="33" s="1"/>
  <c r="CL162" i="33" s="1"/>
  <c r="CL161" i="33" s="1"/>
  <c r="CL160" i="33" s="1"/>
  <c r="CL159" i="33" s="1"/>
  <c r="CL158" i="33" s="1"/>
  <c r="CL157" i="33" s="1"/>
  <c r="CL156" i="33" s="1"/>
  <c r="CL155" i="33" s="1"/>
  <c r="CL154" i="33" s="1"/>
  <c r="CL153" i="33" s="1"/>
  <c r="CL152" i="33" s="1"/>
  <c r="AA249" i="33"/>
  <c r="AB248" i="33"/>
  <c r="X238" i="33" l="1"/>
  <c r="U236" i="33"/>
  <c r="C252" i="33"/>
  <c r="F253" i="33" s="1"/>
  <c r="F254" i="33"/>
  <c r="CG150" i="33"/>
  <c r="D253" i="33"/>
  <c r="G254" i="33" s="1"/>
  <c r="BH192" i="33"/>
  <c r="BK193" i="33"/>
  <c r="W237" i="33"/>
  <c r="W238" i="33"/>
  <c r="T236" i="33"/>
  <c r="BQ194" i="33"/>
  <c r="BP194" i="33"/>
  <c r="CK151" i="33"/>
  <c r="CK150" i="33" s="1"/>
  <c r="BU218" i="33"/>
  <c r="CJ151" i="33"/>
  <c r="CJ150" i="33" s="1"/>
  <c r="AE254" i="33"/>
  <c r="N322" i="33"/>
  <c r="O322" i="33" s="1"/>
  <c r="I321" i="33"/>
  <c r="J321" i="33" s="1"/>
  <c r="AH251" i="33"/>
  <c r="AD250" i="33"/>
  <c r="AH252" i="33"/>
  <c r="AB151" i="33"/>
  <c r="AI256" i="33"/>
  <c r="P323" i="33"/>
  <c r="AA250" i="33"/>
  <c r="AB249" i="33"/>
  <c r="AF249" i="33"/>
  <c r="AG250" i="33"/>
  <c r="Z149" i="33"/>
  <c r="AV149" i="33"/>
  <c r="AT148" i="33"/>
  <c r="S235" i="33"/>
  <c r="AJ251" i="33"/>
  <c r="K322" i="33"/>
  <c r="B251" i="33"/>
  <c r="E252" i="33"/>
  <c r="BP193" i="33" l="1"/>
  <c r="BQ193" i="33"/>
  <c r="C251" i="33"/>
  <c r="AT147" i="33"/>
  <c r="AV148" i="33"/>
  <c r="AW149" i="33" s="1"/>
  <c r="Z148" i="33"/>
  <c r="B250" i="33"/>
  <c r="E251" i="33"/>
  <c r="X236" i="33"/>
  <c r="U235" i="33"/>
  <c r="AB149" i="33"/>
  <c r="AE253" i="33"/>
  <c r="AI254" i="33" s="1"/>
  <c r="X237" i="33"/>
  <c r="AI255" i="33"/>
  <c r="D252" i="33"/>
  <c r="AF248" i="33"/>
  <c r="AG249" i="33"/>
  <c r="AW150" i="33"/>
  <c r="CJ149" i="33"/>
  <c r="AX148" i="33"/>
  <c r="AX147" i="33" s="1"/>
  <c r="AA251" i="33"/>
  <c r="AB250" i="33"/>
  <c r="I320" i="33"/>
  <c r="N321" i="33"/>
  <c r="O321" i="33" s="1"/>
  <c r="BH191" i="33"/>
  <c r="BK192" i="33"/>
  <c r="S234" i="33"/>
  <c r="V236" i="33"/>
  <c r="AJ250" i="33"/>
  <c r="AB150" i="33"/>
  <c r="T235" i="33"/>
  <c r="W236" i="33" s="1"/>
  <c r="CG149" i="33"/>
  <c r="P322" i="33"/>
  <c r="K321" i="33"/>
  <c r="Q324" i="33"/>
  <c r="L323" i="33"/>
  <c r="CL151" i="33"/>
  <c r="CL150" i="33" s="1"/>
  <c r="CL149" i="33" s="1"/>
  <c r="AD249" i="33"/>
  <c r="BU217" i="33"/>
  <c r="D251" i="33" l="1"/>
  <c r="G252" i="33"/>
  <c r="C250" i="33"/>
  <c r="F251" i="33"/>
  <c r="F252" i="33"/>
  <c r="AA252" i="33"/>
  <c r="AB251" i="33"/>
  <c r="BK191" i="33"/>
  <c r="BH190" i="33"/>
  <c r="BQ192" i="33"/>
  <c r="BP192" i="33"/>
  <c r="AF247" i="33"/>
  <c r="AG248" i="33"/>
  <c r="P321" i="33"/>
  <c r="Q322" i="33" s="1"/>
  <c r="S233" i="33"/>
  <c r="V235" i="33"/>
  <c r="B249" i="33"/>
  <c r="E250" i="33"/>
  <c r="K320" i="33"/>
  <c r="I319" i="33"/>
  <c r="N320" i="33"/>
  <c r="O320" i="33" s="1"/>
  <c r="AJ249" i="33"/>
  <c r="CK149" i="33"/>
  <c r="AD248" i="33"/>
  <c r="Q323" i="33"/>
  <c r="AH250" i="33"/>
  <c r="CG148" i="33"/>
  <c r="AE252" i="33"/>
  <c r="AI253" i="33"/>
  <c r="T234" i="33"/>
  <c r="BU216" i="33"/>
  <c r="L322" i="33"/>
  <c r="G253" i="33"/>
  <c r="U234" i="33"/>
  <c r="AV147" i="33"/>
  <c r="AW148" i="33" s="1"/>
  <c r="Z147" i="33"/>
  <c r="AT146" i="33"/>
  <c r="J320" i="33"/>
  <c r="J319" i="33" s="1"/>
  <c r="AA253" i="33" l="1"/>
  <c r="AB252" i="33"/>
  <c r="AT145" i="33"/>
  <c r="AV146" i="33"/>
  <c r="Z146" i="33"/>
  <c r="S232" i="33"/>
  <c r="K319" i="33"/>
  <c r="AX146" i="33"/>
  <c r="AX145" i="33" s="1"/>
  <c r="AB147" i="33"/>
  <c r="AD247" i="33"/>
  <c r="AH248" i="33" s="1"/>
  <c r="L321" i="33"/>
  <c r="AB148" i="33"/>
  <c r="BK190" i="33"/>
  <c r="BH189" i="33"/>
  <c r="C249" i="33"/>
  <c r="F250" i="33" s="1"/>
  <c r="V234" i="33"/>
  <c r="I318" i="33"/>
  <c r="N319" i="33"/>
  <c r="O319" i="33" s="1"/>
  <c r="T233" i="33"/>
  <c r="AH249" i="33"/>
  <c r="BQ191" i="33"/>
  <c r="BP191" i="33"/>
  <c r="CG147" i="33"/>
  <c r="BU215" i="33"/>
  <c r="U233" i="33"/>
  <c r="X234" i="33" s="1"/>
  <c r="B248" i="33"/>
  <c r="E249" i="33"/>
  <c r="AJ247" i="33"/>
  <c r="AF246" i="33"/>
  <c r="AG247" i="33"/>
  <c r="D250" i="33"/>
  <c r="G251" i="33"/>
  <c r="P320" i="33"/>
  <c r="W235" i="33"/>
  <c r="X235" i="33"/>
  <c r="AE251" i="33"/>
  <c r="AI252" i="33" s="1"/>
  <c r="AJ248" i="33"/>
  <c r="CJ148" i="33"/>
  <c r="CK148" i="33" s="1"/>
  <c r="P319" i="33" l="1"/>
  <c r="AW146" i="33"/>
  <c r="N318" i="33"/>
  <c r="O318" i="33" s="1"/>
  <c r="I317" i="33"/>
  <c r="Q321" i="33"/>
  <c r="AT144" i="33"/>
  <c r="AV145" i="33"/>
  <c r="Z145" i="33"/>
  <c r="CG146" i="33"/>
  <c r="C248" i="33"/>
  <c r="F249" i="33" s="1"/>
  <c r="BH188" i="33"/>
  <c r="BK189" i="33"/>
  <c r="K318" i="33"/>
  <c r="B247" i="33"/>
  <c r="E248" i="33" s="1"/>
  <c r="J318" i="33"/>
  <c r="BQ190" i="33"/>
  <c r="BP190" i="33"/>
  <c r="L320" i="33"/>
  <c r="AB253" i="33"/>
  <c r="AA254" i="33"/>
  <c r="CJ147" i="33"/>
  <c r="CJ146" i="33" s="1"/>
  <c r="CL148" i="33"/>
  <c r="U232" i="33"/>
  <c r="AI251" i="33"/>
  <c r="AE250" i="33"/>
  <c r="D249" i="33"/>
  <c r="G250" i="33"/>
  <c r="T232" i="33"/>
  <c r="AF245" i="33"/>
  <c r="AG246" i="33"/>
  <c r="BU214" i="33"/>
  <c r="W234" i="33"/>
  <c r="S231" i="33"/>
  <c r="AD246" i="33"/>
  <c r="AH247" i="33" s="1"/>
  <c r="AW147" i="33"/>
  <c r="V233" i="33"/>
  <c r="N317" i="33" l="1"/>
  <c r="O317" i="33" s="1"/>
  <c r="I316" i="33"/>
  <c r="B246" i="33"/>
  <c r="E247" i="33" s="1"/>
  <c r="CG145" i="33"/>
  <c r="T231" i="33"/>
  <c r="W232" i="33" s="1"/>
  <c r="L318" i="33"/>
  <c r="K317" i="33"/>
  <c r="BU213" i="33"/>
  <c r="AI250" i="33"/>
  <c r="AE249" i="33"/>
  <c r="L319" i="33"/>
  <c r="AB145" i="33"/>
  <c r="AB146" i="33"/>
  <c r="BQ189" i="33"/>
  <c r="BP189" i="33"/>
  <c r="P318" i="33"/>
  <c r="S230" i="33"/>
  <c r="V231" i="33"/>
  <c r="D248" i="33"/>
  <c r="G249" i="33"/>
  <c r="AT143" i="33"/>
  <c r="AV144" i="33"/>
  <c r="AW145" i="33" s="1"/>
  <c r="Z144" i="33"/>
  <c r="Q320" i="33"/>
  <c r="AA255" i="33"/>
  <c r="AB254" i="33"/>
  <c r="AF244" i="33"/>
  <c r="AJ245" i="33" s="1"/>
  <c r="AG245" i="33"/>
  <c r="U231" i="33"/>
  <c r="BH187" i="33"/>
  <c r="BK188" i="33"/>
  <c r="AJ246" i="33"/>
  <c r="X233" i="33"/>
  <c r="AX144" i="33"/>
  <c r="AX143" i="33" s="1"/>
  <c r="CK147" i="33"/>
  <c r="CK146" i="33" s="1"/>
  <c r="AD245" i="33"/>
  <c r="V232" i="33"/>
  <c r="W233" i="33"/>
  <c r="CL147" i="33"/>
  <c r="CL146" i="33" s="1"/>
  <c r="J317" i="33"/>
  <c r="J316" i="33" s="1"/>
  <c r="C247" i="33"/>
  <c r="CG144" i="33" l="1"/>
  <c r="AX142" i="33"/>
  <c r="BU212" i="33"/>
  <c r="C246" i="33"/>
  <c r="F247" i="33" s="1"/>
  <c r="F248" i="33"/>
  <c r="B245" i="33"/>
  <c r="E246" i="33"/>
  <c r="AF243" i="33"/>
  <c r="AJ244" i="33" s="1"/>
  <c r="AG244" i="33"/>
  <c r="CL145" i="33"/>
  <c r="CL144" i="33" s="1"/>
  <c r="D247" i="33"/>
  <c r="G248" i="33"/>
  <c r="K316" i="33"/>
  <c r="N316" i="33"/>
  <c r="O316" i="33" s="1"/>
  <c r="I315" i="33"/>
  <c r="BQ188" i="33"/>
  <c r="BP188" i="33"/>
  <c r="S229" i="33"/>
  <c r="V230" i="33"/>
  <c r="CJ145" i="33"/>
  <c r="CJ144" i="33" s="1"/>
  <c r="AV143" i="33"/>
  <c r="Z143" i="33"/>
  <c r="AB144" i="33" s="1"/>
  <c r="AT142" i="33"/>
  <c r="AD244" i="33"/>
  <c r="AH245" i="33" s="1"/>
  <c r="P317" i="33"/>
  <c r="T230" i="33"/>
  <c r="W231" i="33"/>
  <c r="J315" i="33"/>
  <c r="AB255" i="33"/>
  <c r="AA256" i="33"/>
  <c r="BH186" i="33"/>
  <c r="BK187" i="33"/>
  <c r="U230" i="33"/>
  <c r="X231" i="33"/>
  <c r="AH246" i="33"/>
  <c r="X232" i="33"/>
  <c r="Q319" i="33"/>
  <c r="AE248" i="33"/>
  <c r="AI249" i="33"/>
  <c r="C245" i="33" l="1"/>
  <c r="BU211" i="33"/>
  <c r="CJ143" i="33"/>
  <c r="CL143" i="33" s="1"/>
  <c r="AG243" i="33"/>
  <c r="AF242" i="33"/>
  <c r="BP187" i="33"/>
  <c r="L316" i="33"/>
  <c r="K315" i="33"/>
  <c r="CK145" i="33"/>
  <c r="CK144" i="33" s="1"/>
  <c r="CK143" i="33" s="1"/>
  <c r="J314" i="33"/>
  <c r="U229" i="33"/>
  <c r="X230" i="33"/>
  <c r="BK186" i="33"/>
  <c r="BH185" i="33"/>
  <c r="S228" i="33"/>
  <c r="V229" i="33" s="1"/>
  <c r="L317" i="33"/>
  <c r="T229" i="33"/>
  <c r="W230" i="33"/>
  <c r="P316" i="33"/>
  <c r="AE247" i="33"/>
  <c r="AI248" i="33"/>
  <c r="AA257" i="33"/>
  <c r="AB256" i="33"/>
  <c r="AW144" i="33"/>
  <c r="B244" i="33"/>
  <c r="E245" i="33"/>
  <c r="CG143" i="33"/>
  <c r="N315" i="33"/>
  <c r="O315" i="33" s="1"/>
  <c r="I314" i="33"/>
  <c r="Q318" i="33"/>
  <c r="AD243" i="33"/>
  <c r="AT141" i="33"/>
  <c r="AV142" i="33"/>
  <c r="AW143" i="33" s="1"/>
  <c r="Z142" i="33"/>
  <c r="D246" i="33"/>
  <c r="G247" i="33"/>
  <c r="K314" i="33" l="1"/>
  <c r="S227" i="33"/>
  <c r="CG142" i="33"/>
  <c r="BU210" i="33"/>
  <c r="Z141" i="33"/>
  <c r="AT140" i="33"/>
  <c r="AV141" i="33"/>
  <c r="BP186" i="33"/>
  <c r="AA258" i="33"/>
  <c r="AB257" i="33"/>
  <c r="BK185" i="33"/>
  <c r="BH184" i="33"/>
  <c r="C244" i="33"/>
  <c r="AW142" i="33"/>
  <c r="B243" i="33"/>
  <c r="E244" i="33"/>
  <c r="U228" i="33"/>
  <c r="X229" i="33" s="1"/>
  <c r="AF241" i="33"/>
  <c r="AG242" i="33"/>
  <c r="F246" i="33"/>
  <c r="AB142" i="33"/>
  <c r="AD242" i="33"/>
  <c r="AH243" i="33" s="1"/>
  <c r="AB143" i="33"/>
  <c r="AE246" i="33"/>
  <c r="P315" i="33"/>
  <c r="Q316" i="33" s="1"/>
  <c r="Q317" i="33"/>
  <c r="AH244" i="33"/>
  <c r="T228" i="33"/>
  <c r="W229" i="33"/>
  <c r="D245" i="33"/>
  <c r="N314" i="33"/>
  <c r="O314" i="33" s="1"/>
  <c r="I313" i="33"/>
  <c r="J313" i="33" s="1"/>
  <c r="AX141" i="33"/>
  <c r="AX140" i="33" s="1"/>
  <c r="AJ243" i="33"/>
  <c r="D244" i="33" l="1"/>
  <c r="G245" i="33" s="1"/>
  <c r="C243" i="33"/>
  <c r="F244" i="33" s="1"/>
  <c r="CG141" i="33"/>
  <c r="CJ142" i="33"/>
  <c r="S226" i="33"/>
  <c r="V227" i="33" s="1"/>
  <c r="BH183" i="33"/>
  <c r="BK184" i="33"/>
  <c r="V228" i="33"/>
  <c r="BP185" i="33"/>
  <c r="L314" i="33"/>
  <c r="K313" i="33"/>
  <c r="AT139" i="33"/>
  <c r="AV140" i="33"/>
  <c r="AW141" i="33" s="1"/>
  <c r="Z140" i="33"/>
  <c r="I312" i="33"/>
  <c r="N313" i="33"/>
  <c r="O313" i="33" s="1"/>
  <c r="L315" i="33"/>
  <c r="AE245" i="33"/>
  <c r="AI246" i="33"/>
  <c r="W228" i="33"/>
  <c r="T227" i="33"/>
  <c r="F245" i="33"/>
  <c r="AD241" i="33"/>
  <c r="B242" i="33"/>
  <c r="AA259" i="33"/>
  <c r="AB258" i="33"/>
  <c r="AG241" i="33"/>
  <c r="AF240" i="33"/>
  <c r="AJ241" i="33"/>
  <c r="AJ242" i="33"/>
  <c r="U227" i="33"/>
  <c r="X228" i="33"/>
  <c r="P314" i="33"/>
  <c r="Q315" i="33" s="1"/>
  <c r="G246" i="33"/>
  <c r="AI247" i="33"/>
  <c r="BU209" i="33"/>
  <c r="AB141" i="33" l="1"/>
  <c r="BP184" i="33"/>
  <c r="AB259" i="33"/>
  <c r="AA260" i="33"/>
  <c r="F243" i="33"/>
  <c r="C242" i="33"/>
  <c r="B241" i="33"/>
  <c r="E242" i="33"/>
  <c r="AV139" i="33"/>
  <c r="Z139" i="33"/>
  <c r="AT138" i="33"/>
  <c r="X227" i="33"/>
  <c r="U226" i="33"/>
  <c r="E243" i="33"/>
  <c r="AE244" i="33"/>
  <c r="AI245" i="33"/>
  <c r="K312" i="33"/>
  <c r="L313" i="33" s="1"/>
  <c r="BH182" i="33"/>
  <c r="BK183" i="33"/>
  <c r="AD240" i="33"/>
  <c r="G244" i="33"/>
  <c r="D243" i="33"/>
  <c r="AH242" i="33"/>
  <c r="AF239" i="33"/>
  <c r="AJ240" i="33" s="1"/>
  <c r="AG240" i="33"/>
  <c r="I311" i="33"/>
  <c r="N312" i="33"/>
  <c r="O312" i="33" s="1"/>
  <c r="CJ141" i="33"/>
  <c r="CJ140" i="33" s="1"/>
  <c r="CL142" i="33"/>
  <c r="CK142" i="33"/>
  <c r="CK141" i="33" s="1"/>
  <c r="CK140" i="33" s="1"/>
  <c r="P313" i="33"/>
  <c r="CG140" i="33"/>
  <c r="BU208" i="33"/>
  <c r="S225" i="33"/>
  <c r="V226" i="33" s="1"/>
  <c r="T226" i="33"/>
  <c r="AX139" i="33"/>
  <c r="J312" i="33"/>
  <c r="J311" i="33" s="1"/>
  <c r="P312" i="33" l="1"/>
  <c r="BH181" i="33"/>
  <c r="BK182" i="33"/>
  <c r="AT137" i="33"/>
  <c r="AV138" i="33"/>
  <c r="Z138" i="33"/>
  <c r="AB139" i="33" s="1"/>
  <c r="AA261" i="33"/>
  <c r="AB260" i="33"/>
  <c r="W226" i="33"/>
  <c r="T225" i="33"/>
  <c r="Q314" i="33"/>
  <c r="W227" i="33"/>
  <c r="CL141" i="33"/>
  <c r="CL140" i="33" s="1"/>
  <c r="D242" i="33"/>
  <c r="G243" i="33"/>
  <c r="BP183" i="33"/>
  <c r="AW139" i="33"/>
  <c r="AW140" i="33"/>
  <c r="AE243" i="33"/>
  <c r="BU207" i="33"/>
  <c r="N311" i="33"/>
  <c r="O311" i="33" s="1"/>
  <c r="I310" i="33"/>
  <c r="AD239" i="33"/>
  <c r="E241" i="33"/>
  <c r="B240" i="33"/>
  <c r="AB140" i="33"/>
  <c r="AF238" i="33"/>
  <c r="AG239" i="33"/>
  <c r="S224" i="33"/>
  <c r="V225" i="33"/>
  <c r="L312" i="33"/>
  <c r="K311" i="33"/>
  <c r="AX138" i="33"/>
  <c r="AX137" i="33" s="1"/>
  <c r="CG139" i="33"/>
  <c r="CJ139" i="33" s="1"/>
  <c r="AH241" i="33"/>
  <c r="U225" i="33"/>
  <c r="C241" i="33"/>
  <c r="F242" i="33" s="1"/>
  <c r="CK139" i="33" l="1"/>
  <c r="BU206" i="33"/>
  <c r="AW138" i="33"/>
  <c r="Z137" i="33"/>
  <c r="AT136" i="33"/>
  <c r="AV137" i="33"/>
  <c r="K310" i="33"/>
  <c r="B239" i="33"/>
  <c r="E240" i="33"/>
  <c r="W225" i="33"/>
  <c r="T224" i="33"/>
  <c r="BP182" i="33"/>
  <c r="AG238" i="33"/>
  <c r="AF237" i="33"/>
  <c r="AE242" i="33"/>
  <c r="BK181" i="33"/>
  <c r="BH180" i="33"/>
  <c r="AI244" i="33"/>
  <c r="P311" i="33"/>
  <c r="AB138" i="33"/>
  <c r="C240" i="33"/>
  <c r="F241" i="33"/>
  <c r="U224" i="33"/>
  <c r="X226" i="33"/>
  <c r="D241" i="33"/>
  <c r="G242" i="33"/>
  <c r="AA262" i="33"/>
  <c r="AB261" i="33"/>
  <c r="Q313" i="33"/>
  <c r="CG138" i="33"/>
  <c r="CJ138" i="33" s="1"/>
  <c r="AX136" i="33"/>
  <c r="AD238" i="33"/>
  <c r="AH239" i="33" s="1"/>
  <c r="S223" i="33"/>
  <c r="V224" i="33"/>
  <c r="AH240" i="33"/>
  <c r="AJ239" i="33"/>
  <c r="N310" i="33"/>
  <c r="O310" i="33" s="1"/>
  <c r="I309" i="33"/>
  <c r="J310" i="33"/>
  <c r="J309" i="33" s="1"/>
  <c r="CL139" i="33"/>
  <c r="AE241" i="33" l="1"/>
  <c r="AI242" i="33"/>
  <c r="C239" i="33"/>
  <c r="F240" i="33"/>
  <c r="AI243" i="33"/>
  <c r="AA263" i="33"/>
  <c r="AB262" i="33"/>
  <c r="AF236" i="33"/>
  <c r="AG237" i="33"/>
  <c r="B238" i="33"/>
  <c r="BU205" i="33"/>
  <c r="CL138" i="33"/>
  <c r="P310" i="33"/>
  <c r="Q311" i="33" s="1"/>
  <c r="K309" i="33"/>
  <c r="L310" i="33" s="1"/>
  <c r="D240" i="33"/>
  <c r="Q312" i="33"/>
  <c r="AJ238" i="33"/>
  <c r="L311" i="33"/>
  <c r="N309" i="33"/>
  <c r="O309" i="33" s="1"/>
  <c r="I308" i="33"/>
  <c r="J308" i="33" s="1"/>
  <c r="AW137" i="33"/>
  <c r="CK138" i="33"/>
  <c r="BH179" i="33"/>
  <c r="BK180" i="33"/>
  <c r="AV136" i="33"/>
  <c r="Z136" i="33"/>
  <c r="AT135" i="33"/>
  <c r="AX135" i="33" s="1"/>
  <c r="S222" i="33"/>
  <c r="V223" i="33"/>
  <c r="AD237" i="33"/>
  <c r="U223" i="33"/>
  <c r="CG137" i="33"/>
  <c r="X225" i="33"/>
  <c r="BP181" i="33"/>
  <c r="T223" i="33"/>
  <c r="W224" i="33" s="1"/>
  <c r="AB137" i="33"/>
  <c r="AA264" i="33" l="1"/>
  <c r="AB263" i="33"/>
  <c r="CG136" i="33"/>
  <c r="U222" i="33"/>
  <c r="X223" i="33"/>
  <c r="S239" i="33"/>
  <c r="C238" i="33"/>
  <c r="CK137" i="33"/>
  <c r="CK136" i="33" s="1"/>
  <c r="K308" i="33"/>
  <c r="X224" i="33"/>
  <c r="S221" i="33"/>
  <c r="V222" i="33"/>
  <c r="E239" i="33"/>
  <c r="T222" i="33"/>
  <c r="P309" i="33"/>
  <c r="AG236" i="33"/>
  <c r="AF235" i="33"/>
  <c r="AJ236" i="33" s="1"/>
  <c r="AI241" i="33"/>
  <c r="AE240" i="33"/>
  <c r="Z135" i="33"/>
  <c r="AB136" i="33" s="1"/>
  <c r="AT134" i="33"/>
  <c r="AV135" i="33"/>
  <c r="BP180" i="33"/>
  <c r="CL137" i="33"/>
  <c r="CL136" i="33" s="1"/>
  <c r="AJ237" i="33"/>
  <c r="D239" i="33"/>
  <c r="G240" i="33"/>
  <c r="N308" i="33"/>
  <c r="O308" i="33" s="1"/>
  <c r="I307" i="33"/>
  <c r="AD236" i="33"/>
  <c r="AH237" i="33" s="1"/>
  <c r="AH238" i="33"/>
  <c r="BH178" i="33"/>
  <c r="BK179" i="33"/>
  <c r="G241" i="33"/>
  <c r="BU204" i="33"/>
  <c r="CJ137" i="33"/>
  <c r="CJ136" i="33" s="1"/>
  <c r="T221" i="33" l="1"/>
  <c r="W222" i="33" s="1"/>
  <c r="CG135" i="33"/>
  <c r="CJ135" i="33"/>
  <c r="BU203" i="33"/>
  <c r="AW135" i="33"/>
  <c r="V221" i="33"/>
  <c r="S220" i="33"/>
  <c r="F239" i="33"/>
  <c r="AG235" i="33"/>
  <c r="AF234" i="33"/>
  <c r="AJ235" i="33" s="1"/>
  <c r="P308" i="33"/>
  <c r="S240" i="33"/>
  <c r="V239" i="33"/>
  <c r="AA265" i="33"/>
  <c r="AB264" i="33"/>
  <c r="T239" i="33"/>
  <c r="AV134" i="33"/>
  <c r="Z134" i="33"/>
  <c r="AT133" i="33"/>
  <c r="Q310" i="33"/>
  <c r="I306" i="33"/>
  <c r="N307" i="33"/>
  <c r="O307" i="33" s="1"/>
  <c r="AW136" i="33"/>
  <c r="K307" i="33"/>
  <c r="U221" i="33"/>
  <c r="J307" i="33"/>
  <c r="J306" i="33" s="1"/>
  <c r="AD235" i="33"/>
  <c r="AH236" i="33" s="1"/>
  <c r="BP179" i="33"/>
  <c r="D238" i="33"/>
  <c r="U239" i="33"/>
  <c r="BK178" i="33"/>
  <c r="BH177" i="33"/>
  <c r="AE239" i="33"/>
  <c r="W223" i="33"/>
  <c r="L309" i="33"/>
  <c r="AX134" i="33"/>
  <c r="AX133" i="33" s="1"/>
  <c r="S241" i="33" l="1"/>
  <c r="V240" i="33"/>
  <c r="L307" i="33"/>
  <c r="K306" i="33"/>
  <c r="T220" i="33"/>
  <c r="AE238" i="33"/>
  <c r="BU202" i="33"/>
  <c r="X239" i="33"/>
  <c r="U240" i="33"/>
  <c r="AI240" i="33"/>
  <c r="AB135" i="33"/>
  <c r="T240" i="33"/>
  <c r="W239" i="33"/>
  <c r="AJ234" i="33"/>
  <c r="AF233" i="33"/>
  <c r="AG234" i="33"/>
  <c r="CK135" i="33"/>
  <c r="Z133" i="33"/>
  <c r="AV133" i="33"/>
  <c r="AT132" i="33"/>
  <c r="AD234" i="33"/>
  <c r="AH235" i="33"/>
  <c r="CL135" i="33"/>
  <c r="U220" i="33"/>
  <c r="X221" i="33" s="1"/>
  <c r="Q308" i="33"/>
  <c r="P307" i="33"/>
  <c r="L308" i="33"/>
  <c r="BK177" i="33"/>
  <c r="BH176" i="33"/>
  <c r="BP178" i="33"/>
  <c r="I305" i="33"/>
  <c r="N306" i="33"/>
  <c r="O306" i="33" s="1"/>
  <c r="AA266" i="33"/>
  <c r="AB265" i="33"/>
  <c r="Q309" i="33"/>
  <c r="J305" i="33"/>
  <c r="G239" i="33"/>
  <c r="X222" i="33"/>
  <c r="S219" i="33"/>
  <c r="CG134" i="33"/>
  <c r="AV132" i="33" l="1"/>
  <c r="Z132" i="33"/>
  <c r="AT131" i="33"/>
  <c r="T219" i="33"/>
  <c r="CG133" i="33"/>
  <c r="AA267" i="33"/>
  <c r="AB266" i="33"/>
  <c r="P306" i="33"/>
  <c r="Q307" i="33"/>
  <c r="AW133" i="33"/>
  <c r="AW134" i="33"/>
  <c r="L306" i="33"/>
  <c r="K305" i="33"/>
  <c r="S218" i="33"/>
  <c r="W240" i="33"/>
  <c r="T241" i="33"/>
  <c r="AE237" i="33"/>
  <c r="AI238" i="33" s="1"/>
  <c r="V220" i="33"/>
  <c r="I304" i="33"/>
  <c r="N305" i="33"/>
  <c r="O305" i="33" s="1"/>
  <c r="AB133" i="33"/>
  <c r="AI239" i="33"/>
  <c r="U219" i="33"/>
  <c r="X220" i="33" s="1"/>
  <c r="CK134" i="33"/>
  <c r="CK133" i="33" s="1"/>
  <c r="AB134" i="33"/>
  <c r="S242" i="33"/>
  <c r="V241" i="33"/>
  <c r="CJ134" i="33"/>
  <c r="CJ133" i="33" s="1"/>
  <c r="U241" i="33"/>
  <c r="X240" i="33"/>
  <c r="AX132" i="33"/>
  <c r="AX131" i="33" s="1"/>
  <c r="J304" i="33"/>
  <c r="BK176" i="33"/>
  <c r="BH175" i="33"/>
  <c r="BP177" i="33"/>
  <c r="AD233" i="33"/>
  <c r="AG233" i="33"/>
  <c r="AF232" i="33"/>
  <c r="BU201" i="33"/>
  <c r="W221" i="33"/>
  <c r="AD232" i="33" l="1"/>
  <c r="AH233" i="33" s="1"/>
  <c r="AE236" i="33"/>
  <c r="W219" i="33"/>
  <c r="T218" i="33"/>
  <c r="AH234" i="33"/>
  <c r="X241" i="33"/>
  <c r="U242" i="33"/>
  <c r="U218" i="33"/>
  <c r="T242" i="33"/>
  <c r="W241" i="33"/>
  <c r="W220" i="33"/>
  <c r="BU200" i="33"/>
  <c r="CL134" i="33"/>
  <c r="CL133" i="33" s="1"/>
  <c r="P305" i="33"/>
  <c r="AV131" i="33"/>
  <c r="AT130" i="33"/>
  <c r="AX130" i="33" s="1"/>
  <c r="Z131" i="33"/>
  <c r="BK175" i="33"/>
  <c r="BH174" i="33"/>
  <c r="S217" i="33"/>
  <c r="AB132" i="33"/>
  <c r="AG232" i="33"/>
  <c r="AF231" i="33"/>
  <c r="BP176" i="33"/>
  <c r="S243" i="33"/>
  <c r="V242" i="33"/>
  <c r="I303" i="33"/>
  <c r="N304" i="33"/>
  <c r="O304" i="33" s="1"/>
  <c r="V219" i="33"/>
  <c r="AB267" i="33"/>
  <c r="AA268" i="33"/>
  <c r="AW132" i="33"/>
  <c r="AJ233" i="33"/>
  <c r="K304" i="33"/>
  <c r="L305" i="33" s="1"/>
  <c r="CG132" i="33"/>
  <c r="N303" i="33" l="1"/>
  <c r="O303" i="33" s="1"/>
  <c r="I302" i="33"/>
  <c r="J303" i="33"/>
  <c r="J302" i="33" s="1"/>
  <c r="S216" i="33"/>
  <c r="V217" i="33"/>
  <c r="P304" i="33"/>
  <c r="W242" i="33"/>
  <c r="T243" i="33"/>
  <c r="AE235" i="33"/>
  <c r="AI236" i="33"/>
  <c r="S244" i="33"/>
  <c r="V243" i="33"/>
  <c r="V218" i="33"/>
  <c r="Q306" i="33"/>
  <c r="X218" i="33"/>
  <c r="U217" i="33"/>
  <c r="AI237" i="33"/>
  <c r="BK174" i="33"/>
  <c r="BH173" i="33"/>
  <c r="CL132" i="33"/>
  <c r="X219" i="33"/>
  <c r="AA269" i="33"/>
  <c r="AB268" i="33"/>
  <c r="BP175" i="33"/>
  <c r="BU199" i="33"/>
  <c r="U243" i="33"/>
  <c r="X242" i="33"/>
  <c r="AD231" i="33"/>
  <c r="AH232" i="33"/>
  <c r="AF230" i="33"/>
  <c r="AJ231" i="33"/>
  <c r="AG231" i="33"/>
  <c r="AG230" i="33" s="1"/>
  <c r="CG131" i="33"/>
  <c r="CJ132" i="33"/>
  <c r="K303" i="33"/>
  <c r="AJ232" i="33"/>
  <c r="AV130" i="33"/>
  <c r="AW131" i="33" s="1"/>
  <c r="Z130" i="33"/>
  <c r="AT129" i="33"/>
  <c r="T217" i="33"/>
  <c r="U244" i="33" l="1"/>
  <c r="X243" i="33"/>
  <c r="BU198" i="33"/>
  <c r="J301" i="33"/>
  <c r="AG229" i="33"/>
  <c r="K302" i="33"/>
  <c r="AE234" i="33"/>
  <c r="AI235" i="33"/>
  <c r="BH172" i="33"/>
  <c r="BK173" i="33"/>
  <c r="BP174" i="33"/>
  <c r="L304" i="33"/>
  <c r="AF229" i="33"/>
  <c r="AJ230" i="33"/>
  <c r="U216" i="33"/>
  <c r="W243" i="33"/>
  <c r="T244" i="33"/>
  <c r="N302" i="33"/>
  <c r="O302" i="33" s="1"/>
  <c r="I301" i="33"/>
  <c r="S245" i="33"/>
  <c r="V244" i="33"/>
  <c r="T216" i="33"/>
  <c r="W218" i="33"/>
  <c r="CJ131" i="33"/>
  <c r="CL131" i="33" s="1"/>
  <c r="CK132" i="33"/>
  <c r="S215" i="33"/>
  <c r="V216" i="33" s="1"/>
  <c r="AB131" i="33"/>
  <c r="AD230" i="33"/>
  <c r="AH231" i="33"/>
  <c r="AB269" i="33"/>
  <c r="AA270" i="33"/>
  <c r="P303" i="33"/>
  <c r="AV129" i="33"/>
  <c r="Z129" i="33"/>
  <c r="AB130" i="33" s="1"/>
  <c r="AT128" i="33"/>
  <c r="CG130" i="33"/>
  <c r="Q305" i="33"/>
  <c r="AX129" i="33"/>
  <c r="AV128" i="33" l="1"/>
  <c r="Z128" i="33"/>
  <c r="AT127" i="33"/>
  <c r="W244" i="33"/>
  <c r="T245" i="33"/>
  <c r="T215" i="33"/>
  <c r="W216" i="33"/>
  <c r="BP173" i="33"/>
  <c r="AW129" i="33"/>
  <c r="W217" i="33"/>
  <c r="X216" i="33"/>
  <c r="U215" i="33"/>
  <c r="BK172" i="33"/>
  <c r="BH171" i="33"/>
  <c r="BU197" i="33"/>
  <c r="AG228" i="33"/>
  <c r="X217" i="33"/>
  <c r="AD229" i="33"/>
  <c r="AH230" i="33"/>
  <c r="P302" i="33"/>
  <c r="S246" i="33"/>
  <c r="V245" i="33"/>
  <c r="Q304" i="33"/>
  <c r="AW130" i="33"/>
  <c r="AF228" i="33"/>
  <c r="AJ229" i="33"/>
  <c r="AE233" i="33"/>
  <c r="U245" i="33"/>
  <c r="X244" i="33"/>
  <c r="CG129" i="33"/>
  <c r="CJ130" i="33"/>
  <c r="CL130" i="33" s="1"/>
  <c r="K301" i="33"/>
  <c r="AB129" i="33"/>
  <c r="AX128" i="33"/>
  <c r="AX127" i="33" s="1"/>
  <c r="S214" i="33"/>
  <c r="V215" i="33" s="1"/>
  <c r="AB270" i="33"/>
  <c r="AA271" i="33"/>
  <c r="CK131" i="33"/>
  <c r="CK130" i="33" s="1"/>
  <c r="N301" i="33"/>
  <c r="O301" i="33" s="1"/>
  <c r="I300" i="33"/>
  <c r="L303" i="33"/>
  <c r="W245" i="33" l="1"/>
  <c r="T246" i="33"/>
  <c r="S213" i="33"/>
  <c r="N300" i="33"/>
  <c r="O300" i="33" s="1"/>
  <c r="I299" i="33"/>
  <c r="U246" i="33"/>
  <c r="X245" i="33"/>
  <c r="S247" i="33"/>
  <c r="V246" i="33"/>
  <c r="BU196" i="33"/>
  <c r="J300" i="33"/>
  <c r="J299" i="33" s="1"/>
  <c r="AV127" i="33"/>
  <c r="Z127" i="33"/>
  <c r="AT126" i="33"/>
  <c r="AE232" i="33"/>
  <c r="P301" i="33"/>
  <c r="AB128" i="33"/>
  <c r="K300" i="33"/>
  <c r="L301" i="33" s="1"/>
  <c r="AI234" i="33"/>
  <c r="Q303" i="33"/>
  <c r="BH170" i="33"/>
  <c r="BK171" i="33"/>
  <c r="AW128" i="33"/>
  <c r="CG128" i="33"/>
  <c r="AA272" i="33"/>
  <c r="AB271" i="33"/>
  <c r="L302" i="33"/>
  <c r="CJ129" i="33"/>
  <c r="CJ128" i="33" s="1"/>
  <c r="AF227" i="33"/>
  <c r="AJ228" i="33" s="1"/>
  <c r="AD228" i="33"/>
  <c r="AH229" i="33"/>
  <c r="U214" i="33"/>
  <c r="T214" i="33"/>
  <c r="W215" i="33"/>
  <c r="AE231" i="33" l="1"/>
  <c r="AI232" i="33" s="1"/>
  <c r="S212" i="33"/>
  <c r="V213" i="33"/>
  <c r="AI233" i="33"/>
  <c r="V214" i="33"/>
  <c r="S248" i="33"/>
  <c r="V247" i="33"/>
  <c r="AG227" i="33"/>
  <c r="AB272" i="33"/>
  <c r="AA273" i="33"/>
  <c r="AD227" i="33"/>
  <c r="AV126" i="33"/>
  <c r="Z126" i="33"/>
  <c r="AT125" i="33"/>
  <c r="W246" i="33"/>
  <c r="T247" i="33"/>
  <c r="U213" i="33"/>
  <c r="CG127" i="33"/>
  <c r="CK129" i="33"/>
  <c r="CK128" i="33" s="1"/>
  <c r="AB127" i="33"/>
  <c r="U247" i="33"/>
  <c r="X246" i="33"/>
  <c r="AF226" i="33"/>
  <c r="AJ227" i="33"/>
  <c r="AW127" i="33"/>
  <c r="AX126" i="33"/>
  <c r="AX125" i="33" s="1"/>
  <c r="X215" i="33"/>
  <c r="K299" i="33"/>
  <c r="P300" i="33"/>
  <c r="Q301" i="33"/>
  <c r="J298" i="33"/>
  <c r="I298" i="33"/>
  <c r="N299" i="33"/>
  <c r="O299" i="33" s="1"/>
  <c r="T213" i="33"/>
  <c r="BH169" i="33"/>
  <c r="BK170" i="33"/>
  <c r="Q302" i="33"/>
  <c r="BU195" i="33"/>
  <c r="CL129" i="33"/>
  <c r="CL128" i="33" s="1"/>
  <c r="CG126" i="33" l="1"/>
  <c r="U212" i="33"/>
  <c r="AD226" i="33"/>
  <c r="AF225" i="33"/>
  <c r="AH228" i="33"/>
  <c r="T212" i="33"/>
  <c r="CJ127" i="33"/>
  <c r="CJ126" i="33" s="1"/>
  <c r="W247" i="33"/>
  <c r="T248" i="33"/>
  <c r="AB273" i="33"/>
  <c r="AA274" i="33"/>
  <c r="S211" i="33"/>
  <c r="V212" i="33" s="1"/>
  <c r="BK169" i="33"/>
  <c r="BH168" i="33"/>
  <c r="X214" i="33"/>
  <c r="W214" i="33"/>
  <c r="K298" i="33"/>
  <c r="U248" i="33"/>
  <c r="X247" i="33"/>
  <c r="L300" i="33"/>
  <c r="AG226" i="33"/>
  <c r="AG225" i="33" s="1"/>
  <c r="AE230" i="33"/>
  <c r="I297" i="33"/>
  <c r="N298" i="33"/>
  <c r="O298" i="33" s="1"/>
  <c r="Z125" i="33"/>
  <c r="AT124" i="33"/>
  <c r="AX124" i="33" s="1"/>
  <c r="AV125" i="33"/>
  <c r="AW126" i="33" s="1"/>
  <c r="P299" i="33"/>
  <c r="BU194" i="33"/>
  <c r="J297" i="33"/>
  <c r="S249" i="33"/>
  <c r="V248" i="33"/>
  <c r="AE229" i="33" l="1"/>
  <c r="AI230" i="33"/>
  <c r="W248" i="33"/>
  <c r="T249" i="33"/>
  <c r="AD225" i="33"/>
  <c r="AH226" i="33" s="1"/>
  <c r="AH227" i="33"/>
  <c r="U211" i="33"/>
  <c r="BU193" i="33"/>
  <c r="CL127" i="33"/>
  <c r="CL126" i="33" s="1"/>
  <c r="T211" i="33"/>
  <c r="W212" i="33"/>
  <c r="X213" i="33"/>
  <c r="J296" i="33"/>
  <c r="W213" i="33"/>
  <c r="AW125" i="33"/>
  <c r="BK168" i="33"/>
  <c r="BH167" i="33"/>
  <c r="P298" i="33"/>
  <c r="I296" i="33"/>
  <c r="N297" i="33"/>
  <c r="O297" i="33" s="1"/>
  <c r="U249" i="33"/>
  <c r="X248" i="33"/>
  <c r="S210" i="33"/>
  <c r="V211" i="33" s="1"/>
  <c r="AV124" i="33"/>
  <c r="Z124" i="33"/>
  <c r="AB125" i="33" s="1"/>
  <c r="AT123" i="33"/>
  <c r="CK127" i="33"/>
  <c r="CK126" i="33" s="1"/>
  <c r="AA275" i="33"/>
  <c r="AB274" i="33"/>
  <c r="AF224" i="33"/>
  <c r="AG224" i="33" s="1"/>
  <c r="CG125" i="33"/>
  <c r="CJ125" i="33" s="1"/>
  <c r="S250" i="33"/>
  <c r="V249" i="33"/>
  <c r="Q300" i="33"/>
  <c r="L298" i="33"/>
  <c r="K297" i="33"/>
  <c r="AB126" i="33"/>
  <c r="AI231" i="33"/>
  <c r="L299" i="33"/>
  <c r="AJ226" i="33"/>
  <c r="AB275" i="33" l="1"/>
  <c r="AA276" i="33"/>
  <c r="CK125" i="33"/>
  <c r="U250" i="33"/>
  <c r="X249" i="33"/>
  <c r="W249" i="33"/>
  <c r="T250" i="33"/>
  <c r="AT122" i="33"/>
  <c r="AV123" i="33"/>
  <c r="Z123" i="33"/>
  <c r="I295" i="33"/>
  <c r="N296" i="33"/>
  <c r="O296" i="33" s="1"/>
  <c r="P297" i="33"/>
  <c r="U210" i="33"/>
  <c r="X211" i="33"/>
  <c r="AW124" i="33"/>
  <c r="Q299" i="33"/>
  <c r="T210" i="33"/>
  <c r="W211" i="33" s="1"/>
  <c r="X212" i="33"/>
  <c r="AE228" i="33"/>
  <c r="AI229" i="33"/>
  <c r="AD224" i="33"/>
  <c r="AH225" i="33"/>
  <c r="S251" i="33"/>
  <c r="V250" i="33"/>
  <c r="AF223" i="33"/>
  <c r="K296" i="33"/>
  <c r="AJ225" i="33"/>
  <c r="BH166" i="33"/>
  <c r="BK167" i="33"/>
  <c r="AX123" i="33"/>
  <c r="AX122" i="33" s="1"/>
  <c r="BU192" i="33"/>
  <c r="CG124" i="33"/>
  <c r="S209" i="33"/>
  <c r="V210" i="33"/>
  <c r="CL125" i="33"/>
  <c r="U251" i="33" l="1"/>
  <c r="X250" i="33"/>
  <c r="BH165" i="33"/>
  <c r="BK166" i="33"/>
  <c r="L296" i="33"/>
  <c r="K295" i="33"/>
  <c r="CG123" i="33"/>
  <c r="L297" i="33"/>
  <c r="AE227" i="33"/>
  <c r="AI228" i="33"/>
  <c r="Q297" i="33"/>
  <c r="P296" i="33"/>
  <c r="AV122" i="33"/>
  <c r="Z122" i="33"/>
  <c r="AT121" i="33"/>
  <c r="AA277" i="33"/>
  <c r="AB276" i="33"/>
  <c r="AD223" i="33"/>
  <c r="AH224" i="33" s="1"/>
  <c r="AW123" i="33"/>
  <c r="AF222" i="33"/>
  <c r="AJ223" i="33"/>
  <c r="Q298" i="33"/>
  <c r="S208" i="33"/>
  <c r="V209" i="33" s="1"/>
  <c r="U209" i="33"/>
  <c r="X210" i="33" s="1"/>
  <c r="BU191" i="33"/>
  <c r="AJ224" i="33"/>
  <c r="AB124" i="33"/>
  <c r="W250" i="33"/>
  <c r="T251" i="33"/>
  <c r="CL124" i="33"/>
  <c r="CL123" i="33" s="1"/>
  <c r="AX121" i="33"/>
  <c r="T209" i="33"/>
  <c r="W210" i="33"/>
  <c r="AG223" i="33"/>
  <c r="AG222" i="33" s="1"/>
  <c r="S252" i="33"/>
  <c r="V251" i="33"/>
  <c r="N295" i="33"/>
  <c r="O295" i="33" s="1"/>
  <c r="I294" i="33"/>
  <c r="J295" i="33"/>
  <c r="CJ124" i="33"/>
  <c r="CJ123" i="33" s="1"/>
  <c r="P295" i="33" l="1"/>
  <c r="W251" i="33"/>
  <c r="T252" i="33"/>
  <c r="BK165" i="33"/>
  <c r="BH164" i="33"/>
  <c r="S253" i="33"/>
  <c r="V252" i="33"/>
  <c r="AA278" i="33"/>
  <c r="AB277" i="33"/>
  <c r="AI227" i="33"/>
  <c r="AE226" i="33"/>
  <c r="CK124" i="33"/>
  <c r="CK123" i="33" s="1"/>
  <c r="AD222" i="33"/>
  <c r="AH223" i="33" s="1"/>
  <c r="U208" i="33"/>
  <c r="X209" i="33"/>
  <c r="AG221" i="33"/>
  <c r="AV121" i="33"/>
  <c r="Z121" i="33"/>
  <c r="AT120" i="33"/>
  <c r="AX120" i="33" s="1"/>
  <c r="U252" i="33"/>
  <c r="X251" i="33"/>
  <c r="N294" i="33"/>
  <c r="O294" i="33" s="1"/>
  <c r="I293" i="33"/>
  <c r="V208" i="33"/>
  <c r="S207" i="33"/>
  <c r="AF221" i="33"/>
  <c r="AJ222" i="33" s="1"/>
  <c r="AB122" i="33"/>
  <c r="CG122" i="33"/>
  <c r="AB123" i="33"/>
  <c r="J294" i="33"/>
  <c r="T208" i="33"/>
  <c r="W209" i="33"/>
  <c r="BU190" i="33"/>
  <c r="K294" i="33"/>
  <c r="L295" i="33" s="1"/>
  <c r="N293" i="33" l="1"/>
  <c r="O293" i="33" s="1"/>
  <c r="I292" i="33"/>
  <c r="AG220" i="33"/>
  <c r="AB278" i="33"/>
  <c r="AA279" i="33"/>
  <c r="CG121" i="33"/>
  <c r="BU189" i="33"/>
  <c r="U207" i="33"/>
  <c r="X208" i="33"/>
  <c r="P294" i="33"/>
  <c r="Q295" i="33" s="1"/>
  <c r="L294" i="33"/>
  <c r="K293" i="33"/>
  <c r="U253" i="33"/>
  <c r="X252" i="33"/>
  <c r="S254" i="33"/>
  <c r="V253" i="33"/>
  <c r="Q296" i="33"/>
  <c r="AW122" i="33"/>
  <c r="AF220" i="33"/>
  <c r="AJ221" i="33" s="1"/>
  <c r="AD221" i="33"/>
  <c r="AH222" i="33"/>
  <c r="BK164" i="33"/>
  <c r="BH163" i="33"/>
  <c r="W208" i="33"/>
  <c r="T207" i="33"/>
  <c r="CJ122" i="33"/>
  <c r="AV120" i="33"/>
  <c r="Z120" i="33"/>
  <c r="AT119" i="33"/>
  <c r="CK122" i="33"/>
  <c r="J293" i="33"/>
  <c r="J292" i="33" s="1"/>
  <c r="S206" i="33"/>
  <c r="AE225" i="33"/>
  <c r="W252" i="33"/>
  <c r="T253" i="33"/>
  <c r="BH162" i="33" l="1"/>
  <c r="BK163" i="33"/>
  <c r="AG219" i="33"/>
  <c r="AV119" i="33"/>
  <c r="Z119" i="33"/>
  <c r="AT118" i="33"/>
  <c r="V254" i="33"/>
  <c r="S255" i="33"/>
  <c r="U206" i="33"/>
  <c r="N292" i="33"/>
  <c r="O292" i="33" s="1"/>
  <c r="I291" i="33"/>
  <c r="J291" i="33" s="1"/>
  <c r="AB279" i="33"/>
  <c r="AA280" i="33"/>
  <c r="BU188" i="33"/>
  <c r="AE224" i="33"/>
  <c r="AI225" i="33" s="1"/>
  <c r="AI226" i="33"/>
  <c r="AD220" i="33"/>
  <c r="AH221" i="33"/>
  <c r="V206" i="33"/>
  <c r="S205" i="33"/>
  <c r="AW120" i="33"/>
  <c r="U254" i="33"/>
  <c r="X253" i="33"/>
  <c r="AW121" i="33"/>
  <c r="P293" i="33"/>
  <c r="AB121" i="33"/>
  <c r="V207" i="33"/>
  <c r="CJ121" i="33"/>
  <c r="CJ120" i="33" s="1"/>
  <c r="CL122" i="33"/>
  <c r="CL121" i="33" s="1"/>
  <c r="CL120" i="33" s="1"/>
  <c r="L293" i="33"/>
  <c r="K292" i="33"/>
  <c r="AX119" i="33"/>
  <c r="AX118" i="33" s="1"/>
  <c r="T254" i="33"/>
  <c r="W253" i="33"/>
  <c r="T206" i="33"/>
  <c r="AF219" i="33"/>
  <c r="AJ220" i="33" s="1"/>
  <c r="CG120" i="33"/>
  <c r="T205" i="33" l="1"/>
  <c r="AW119" i="33"/>
  <c r="CK121" i="33"/>
  <c r="CK120" i="33" s="1"/>
  <c r="U205" i="33"/>
  <c r="S204" i="33"/>
  <c r="V205" i="33"/>
  <c r="X207" i="33"/>
  <c r="X254" i="33"/>
  <c r="U255" i="33"/>
  <c r="T255" i="33"/>
  <c r="W254" i="33"/>
  <c r="V255" i="33"/>
  <c r="S256" i="33"/>
  <c r="CG119" i="33"/>
  <c r="CJ119" i="33" s="1"/>
  <c r="CL119" i="33" s="1"/>
  <c r="P292" i="33"/>
  <c r="AB120" i="33"/>
  <c r="BK162" i="33"/>
  <c r="BH161" i="33"/>
  <c r="AE223" i="33"/>
  <c r="AI224" i="33"/>
  <c r="W207" i="33"/>
  <c r="AX117" i="33"/>
  <c r="K291" i="33"/>
  <c r="L292" i="33" s="1"/>
  <c r="Q294" i="33"/>
  <c r="AH220" i="33"/>
  <c r="AD219" i="33"/>
  <c r="AB280" i="33"/>
  <c r="AA281" i="33"/>
  <c r="N291" i="33"/>
  <c r="O291" i="33" s="1"/>
  <c r="I290" i="33"/>
  <c r="AF218" i="33"/>
  <c r="AJ219" i="33" s="1"/>
  <c r="AT117" i="33"/>
  <c r="Z118" i="33"/>
  <c r="AV118" i="33"/>
  <c r="S257" i="33" l="1"/>
  <c r="V256" i="33"/>
  <c r="CK119" i="33"/>
  <c r="S203" i="33"/>
  <c r="V204" i="33" s="1"/>
  <c r="T204" i="33"/>
  <c r="BK161" i="33"/>
  <c r="BH160" i="33"/>
  <c r="U204" i="33"/>
  <c r="W206" i="33"/>
  <c r="K290" i="33"/>
  <c r="L291" i="33" s="1"/>
  <c r="I289" i="33"/>
  <c r="N290" i="33"/>
  <c r="O290" i="33" s="1"/>
  <c r="P291" i="33"/>
  <c r="Q293" i="33"/>
  <c r="AA282" i="33"/>
  <c r="AB281" i="33"/>
  <c r="X206" i="33"/>
  <c r="J290" i="33"/>
  <c r="J289" i="33" s="1"/>
  <c r="AF217" i="33"/>
  <c r="AB118" i="33"/>
  <c r="T256" i="33"/>
  <c r="W255" i="33"/>
  <c r="AT116" i="33"/>
  <c r="AX116" i="33" s="1"/>
  <c r="Z117" i="33"/>
  <c r="AV117" i="33"/>
  <c r="AW118" i="33" s="1"/>
  <c r="AH219" i="33"/>
  <c r="AD218" i="33"/>
  <c r="AE222" i="33"/>
  <c r="AB119" i="33"/>
  <c r="X255" i="33"/>
  <c r="U256" i="33"/>
  <c r="AG218" i="33"/>
  <c r="AE221" i="33" l="1"/>
  <c r="AI222" i="33" s="1"/>
  <c r="AD217" i="33"/>
  <c r="T257" i="33"/>
  <c r="W256" i="33"/>
  <c r="V203" i="33"/>
  <c r="S202" i="33"/>
  <c r="AB282" i="33"/>
  <c r="AA283" i="33"/>
  <c r="AF216" i="33"/>
  <c r="AG217" i="33"/>
  <c r="AJ218" i="33"/>
  <c r="U203" i="33"/>
  <c r="X204" i="33"/>
  <c r="Q291" i="33"/>
  <c r="P290" i="33"/>
  <c r="X205" i="33"/>
  <c r="L290" i="33"/>
  <c r="K289" i="33"/>
  <c r="Q292" i="33"/>
  <c r="BK160" i="33"/>
  <c r="BH159" i="33"/>
  <c r="V257" i="33"/>
  <c r="S258" i="33"/>
  <c r="T203" i="33"/>
  <c r="W204" i="33" s="1"/>
  <c r="Z116" i="33"/>
  <c r="AT115" i="33"/>
  <c r="AV116" i="33"/>
  <c r="X256" i="33"/>
  <c r="U257" i="33"/>
  <c r="AI223" i="33"/>
  <c r="I288" i="33"/>
  <c r="J288" i="33" s="1"/>
  <c r="N289" i="33"/>
  <c r="O289" i="33" s="1"/>
  <c r="W205" i="33"/>
  <c r="V258" i="33" l="1"/>
  <c r="S259" i="33"/>
  <c r="P289" i="33"/>
  <c r="Q290" i="33" s="1"/>
  <c r="AG216" i="33"/>
  <c r="AG215" i="33" s="1"/>
  <c r="T258" i="33"/>
  <c r="W257" i="33"/>
  <c r="AF215" i="33"/>
  <c r="AD216" i="33"/>
  <c r="AH217" i="33"/>
  <c r="AW116" i="33"/>
  <c r="AJ217" i="33"/>
  <c r="AH218" i="33"/>
  <c r="Z115" i="33"/>
  <c r="AV115" i="33"/>
  <c r="AT114" i="33"/>
  <c r="AW117" i="33"/>
  <c r="AA284" i="33"/>
  <c r="AB283" i="33"/>
  <c r="AB116" i="33"/>
  <c r="AB117" i="33"/>
  <c r="AE220" i="33"/>
  <c r="AI221" i="33" s="1"/>
  <c r="I287" i="33"/>
  <c r="N288" i="33"/>
  <c r="O288" i="33" s="1"/>
  <c r="K288" i="33"/>
  <c r="L289" i="33" s="1"/>
  <c r="U202" i="33"/>
  <c r="X203" i="33" s="1"/>
  <c r="V202" i="33"/>
  <c r="S201" i="33"/>
  <c r="BH158" i="33"/>
  <c r="BK159" i="33"/>
  <c r="BL160" i="33" s="1"/>
  <c r="U258" i="33"/>
  <c r="X257" i="33"/>
  <c r="T202" i="33"/>
  <c r="W203" i="33" s="1"/>
  <c r="AX115" i="33"/>
  <c r="AX114" i="33" s="1"/>
  <c r="T259" i="33" l="1"/>
  <c r="W258" i="33"/>
  <c r="N287" i="33"/>
  <c r="O287" i="33" s="1"/>
  <c r="I286" i="33"/>
  <c r="AA285" i="33"/>
  <c r="AB284" i="33"/>
  <c r="S200" i="33"/>
  <c r="V201" i="33"/>
  <c r="AV114" i="33"/>
  <c r="Z114" i="33"/>
  <c r="AT113" i="33"/>
  <c r="AD215" i="33"/>
  <c r="AH216" i="33"/>
  <c r="V259" i="33"/>
  <c r="S260" i="33"/>
  <c r="K287" i="33"/>
  <c r="AX113" i="33"/>
  <c r="AE219" i="33"/>
  <c r="AI220" i="33"/>
  <c r="AW115" i="33"/>
  <c r="AF214" i="33"/>
  <c r="X258" i="33"/>
  <c r="U259" i="33"/>
  <c r="BL159" i="33"/>
  <c r="BL210" i="33"/>
  <c r="BL216" i="33"/>
  <c r="BL217" i="33"/>
  <c r="BL214" i="33"/>
  <c r="BL227" i="33"/>
  <c r="BL218" i="33"/>
  <c r="BL226" i="33"/>
  <c r="BL209" i="33"/>
  <c r="BL219" i="33"/>
  <c r="BL213" i="33"/>
  <c r="BL215" i="33"/>
  <c r="BL208" i="33"/>
  <c r="BL221" i="33"/>
  <c r="BL229" i="33"/>
  <c r="BL222" i="33"/>
  <c r="BL206" i="33"/>
  <c r="BL231" i="33"/>
  <c r="BL220" i="33"/>
  <c r="BL225" i="33"/>
  <c r="BL212" i="33"/>
  <c r="BL207" i="33"/>
  <c r="BL230" i="33"/>
  <c r="BL205" i="33"/>
  <c r="BL224" i="33"/>
  <c r="BL228" i="33"/>
  <c r="BL223" i="33"/>
  <c r="BL211" i="33"/>
  <c r="BL204" i="33"/>
  <c r="BL232" i="33"/>
  <c r="BL203" i="33"/>
  <c r="BL233" i="33"/>
  <c r="BL234" i="33"/>
  <c r="BL202" i="33"/>
  <c r="BL201" i="33"/>
  <c r="BL235" i="33"/>
  <c r="BL200" i="33"/>
  <c r="BL236" i="33"/>
  <c r="BL237" i="33"/>
  <c r="BL199" i="33"/>
  <c r="BL238" i="33"/>
  <c r="BL198" i="33"/>
  <c r="BL197" i="33"/>
  <c r="BL196" i="33"/>
  <c r="BL195" i="33"/>
  <c r="BL194" i="33"/>
  <c r="BL193" i="33"/>
  <c r="BL192" i="33"/>
  <c r="BL191" i="33"/>
  <c r="BL190" i="33"/>
  <c r="BL189" i="33"/>
  <c r="BL188" i="33"/>
  <c r="BL187" i="33"/>
  <c r="BL186" i="33"/>
  <c r="BL185" i="33"/>
  <c r="BL184" i="33"/>
  <c r="BL183" i="33"/>
  <c r="BL182" i="33"/>
  <c r="BL181" i="33"/>
  <c r="BL180" i="33"/>
  <c r="BL179" i="33"/>
  <c r="BL178" i="33"/>
  <c r="BL177" i="33"/>
  <c r="BL176" i="33"/>
  <c r="BL175" i="33"/>
  <c r="BL174" i="33"/>
  <c r="BL173" i="33"/>
  <c r="BL172" i="33"/>
  <c r="BL171" i="33"/>
  <c r="BL170" i="33"/>
  <c r="BL169" i="33"/>
  <c r="BL168" i="33"/>
  <c r="BL167" i="33"/>
  <c r="BL166" i="33"/>
  <c r="BL165" i="33"/>
  <c r="BL164" i="33"/>
  <c r="BL163" i="33"/>
  <c r="BL162" i="33"/>
  <c r="BL161" i="33"/>
  <c r="P288" i="33"/>
  <c r="AB115" i="33"/>
  <c r="AJ216" i="33"/>
  <c r="J287" i="33"/>
  <c r="J286" i="33" s="1"/>
  <c r="AG214" i="33"/>
  <c r="BK158" i="33"/>
  <c r="BL158" i="33" s="1"/>
  <c r="BH157" i="33"/>
  <c r="T201" i="33"/>
  <c r="U201" i="33"/>
  <c r="AD214" i="33" l="1"/>
  <c r="AA286" i="33"/>
  <c r="AB285" i="33"/>
  <c r="U200" i="33"/>
  <c r="X202" i="33"/>
  <c r="AE218" i="33"/>
  <c r="I285" i="33"/>
  <c r="N286" i="33"/>
  <c r="O286" i="33" s="1"/>
  <c r="P287" i="33"/>
  <c r="AX112" i="33"/>
  <c r="AV113" i="33"/>
  <c r="Z113" i="33"/>
  <c r="AT112" i="33"/>
  <c r="T200" i="33"/>
  <c r="W201" i="33" s="1"/>
  <c r="W202" i="33"/>
  <c r="Q289" i="33"/>
  <c r="U260" i="33"/>
  <c r="X259" i="33"/>
  <c r="K286" i="33"/>
  <c r="BH156" i="33"/>
  <c r="BK157" i="33"/>
  <c r="BL157" i="33" s="1"/>
  <c r="L288" i="33"/>
  <c r="T260" i="33"/>
  <c r="W259" i="33"/>
  <c r="AF213" i="33"/>
  <c r="S261" i="33"/>
  <c r="V260" i="33"/>
  <c r="AG213" i="33"/>
  <c r="AJ215" i="33"/>
  <c r="S199" i="33"/>
  <c r="V200" i="33"/>
  <c r="O285" i="33" l="1"/>
  <c r="X260" i="33"/>
  <c r="U261" i="33"/>
  <c r="N285" i="33"/>
  <c r="I284" i="33"/>
  <c r="AB286" i="33"/>
  <c r="AA287" i="33"/>
  <c r="AG212" i="33"/>
  <c r="AX111" i="33"/>
  <c r="AE217" i="33"/>
  <c r="AD213" i="33"/>
  <c r="AI219" i="33"/>
  <c r="AH215" i="33"/>
  <c r="AB113" i="33"/>
  <c r="T261" i="33"/>
  <c r="W260" i="33"/>
  <c r="AB114" i="33"/>
  <c r="AW114" i="33"/>
  <c r="K285" i="33"/>
  <c r="L286" i="33" s="1"/>
  <c r="T199" i="33"/>
  <c r="W200" i="33"/>
  <c r="P286" i="33"/>
  <c r="BK156" i="33"/>
  <c r="BL156" i="33" s="1"/>
  <c r="BH155" i="33"/>
  <c r="V261" i="33"/>
  <c r="S262" i="33"/>
  <c r="S198" i="33"/>
  <c r="AF212" i="33"/>
  <c r="L287" i="33"/>
  <c r="Q288" i="33"/>
  <c r="U199" i="33"/>
  <c r="X200" i="33"/>
  <c r="AJ214" i="33"/>
  <c r="AV112" i="33"/>
  <c r="Z112" i="33"/>
  <c r="AT111" i="33"/>
  <c r="J285" i="33"/>
  <c r="J284" i="33" s="1"/>
  <c r="X201" i="33"/>
  <c r="V198" i="33" l="1"/>
  <c r="S197" i="33"/>
  <c r="V199" i="33"/>
  <c r="AB287" i="33"/>
  <c r="AA288" i="33"/>
  <c r="U198" i="33"/>
  <c r="X199" i="33"/>
  <c r="AX110" i="33"/>
  <c r="BH154" i="33"/>
  <c r="BK155" i="33"/>
  <c r="BL155" i="33" s="1"/>
  <c r="AD212" i="33"/>
  <c r="AH213" i="33" s="1"/>
  <c r="N284" i="33"/>
  <c r="O284" i="33" s="1"/>
  <c r="I283" i="33"/>
  <c r="T198" i="33"/>
  <c r="S263" i="33"/>
  <c r="V262" i="33"/>
  <c r="AH214" i="33"/>
  <c r="T262" i="33"/>
  <c r="W261" i="33"/>
  <c r="AF211" i="33"/>
  <c r="Q286" i="33"/>
  <c r="P285" i="33"/>
  <c r="AE216" i="33"/>
  <c r="AI217" i="33" s="1"/>
  <c r="AW113" i="33"/>
  <c r="K284" i="33"/>
  <c r="L285" i="33"/>
  <c r="AT110" i="33"/>
  <c r="AV111" i="33"/>
  <c r="AW112" i="33" s="1"/>
  <c r="Z111" i="33"/>
  <c r="AB112" i="33"/>
  <c r="AJ213" i="33"/>
  <c r="Q287" i="33"/>
  <c r="AI218" i="33"/>
  <c r="U262" i="33"/>
  <c r="X261" i="33"/>
  <c r="U197" i="33" l="1"/>
  <c r="P284" i="33"/>
  <c r="AB288" i="33"/>
  <c r="AA289" i="33"/>
  <c r="N283" i="33"/>
  <c r="O283" i="33" s="1"/>
  <c r="I282" i="33"/>
  <c r="AT109" i="33"/>
  <c r="AV110" i="33"/>
  <c r="Z110" i="33"/>
  <c r="AD211" i="33"/>
  <c r="AF210" i="33"/>
  <c r="AJ211" i="33"/>
  <c r="T197" i="33"/>
  <c r="W198" i="33" s="1"/>
  <c r="T263" i="33"/>
  <c r="W262" i="33"/>
  <c r="L284" i="33"/>
  <c r="K283" i="33"/>
  <c r="AJ212" i="33"/>
  <c r="S264" i="33"/>
  <c r="V263" i="33"/>
  <c r="BK154" i="33"/>
  <c r="BL154" i="33" s="1"/>
  <c r="BH153" i="33"/>
  <c r="S196" i="33"/>
  <c r="AX109" i="33"/>
  <c r="AE215" i="33"/>
  <c r="AI216" i="33"/>
  <c r="AW111" i="33"/>
  <c r="X262" i="33"/>
  <c r="U263" i="33"/>
  <c r="AG211" i="33"/>
  <c r="AG210" i="33" s="1"/>
  <c r="W199" i="33"/>
  <c r="J283" i="33"/>
  <c r="J282" i="33" s="1"/>
  <c r="O282" i="33" l="1"/>
  <c r="BK153" i="33"/>
  <c r="BL153" i="33" s="1"/>
  <c r="BH152" i="33"/>
  <c r="P283" i="33"/>
  <c r="Q285" i="33"/>
  <c r="AW110" i="33"/>
  <c r="AB111" i="33"/>
  <c r="AD210" i="33"/>
  <c r="AH211" i="33" s="1"/>
  <c r="S265" i="33"/>
  <c r="V264" i="33"/>
  <c r="AT108" i="33"/>
  <c r="AV109" i="33"/>
  <c r="Z109" i="33"/>
  <c r="AB110" i="33" s="1"/>
  <c r="X197" i="33"/>
  <c r="U196" i="33"/>
  <c r="S195" i="33"/>
  <c r="V196" i="33"/>
  <c r="U264" i="33"/>
  <c r="X263" i="33"/>
  <c r="AI215" i="33"/>
  <c r="AE214" i="33"/>
  <c r="I281" i="33"/>
  <c r="J281" i="33" s="1"/>
  <c r="N282" i="33"/>
  <c r="X198" i="33"/>
  <c r="T264" i="33"/>
  <c r="W263" i="33"/>
  <c r="L283" i="33"/>
  <c r="K282" i="33"/>
  <c r="AF209" i="33"/>
  <c r="AG209" i="33" s="1"/>
  <c r="T196" i="33"/>
  <c r="W197" i="33"/>
  <c r="V197" i="33"/>
  <c r="AH212" i="33"/>
  <c r="AA290" i="33"/>
  <c r="AB289" i="33"/>
  <c r="AG208" i="33" l="1"/>
  <c r="U265" i="33"/>
  <c r="X264" i="33"/>
  <c r="AV108" i="33"/>
  <c r="Z108" i="33"/>
  <c r="AT107" i="33"/>
  <c r="AB290" i="33"/>
  <c r="AA291" i="33"/>
  <c r="AW109" i="33"/>
  <c r="W264" i="33"/>
  <c r="T265" i="33"/>
  <c r="AJ210" i="33"/>
  <c r="T195" i="33"/>
  <c r="W196" i="33" s="1"/>
  <c r="AF208" i="33"/>
  <c r="AJ209" i="33"/>
  <c r="S194" i="33"/>
  <c r="V195" i="33" s="1"/>
  <c r="S266" i="33"/>
  <c r="V265" i="33"/>
  <c r="P282" i="33"/>
  <c r="K281" i="33"/>
  <c r="L282" i="33" s="1"/>
  <c r="U195" i="33"/>
  <c r="X196" i="33"/>
  <c r="Q284" i="33"/>
  <c r="I280" i="33"/>
  <c r="N281" i="33"/>
  <c r="O281" i="33" s="1"/>
  <c r="AD209" i="33"/>
  <c r="AH210" i="33"/>
  <c r="BK152" i="33"/>
  <c r="BL152" i="33" s="1"/>
  <c r="BH151" i="33"/>
  <c r="AX108" i="33"/>
  <c r="AX107" i="33" s="1"/>
  <c r="AE213" i="33"/>
  <c r="AB109" i="33"/>
  <c r="P281" i="33" l="1"/>
  <c r="Q282" i="33" s="1"/>
  <c r="AE212" i="33"/>
  <c r="I279" i="33"/>
  <c r="N280" i="33"/>
  <c r="O280" i="33" s="1"/>
  <c r="Q283" i="33"/>
  <c r="AV107" i="33"/>
  <c r="Z107" i="33"/>
  <c r="AT106" i="33"/>
  <c r="K280" i="33"/>
  <c r="AD208" i="33"/>
  <c r="W195" i="33"/>
  <c r="T194" i="33"/>
  <c r="AI214" i="33"/>
  <c r="AB108" i="33"/>
  <c r="U266" i="33"/>
  <c r="X265" i="33"/>
  <c r="AA292" i="33"/>
  <c r="AB291" i="33"/>
  <c r="AW108" i="33"/>
  <c r="V266" i="33"/>
  <c r="S267" i="33"/>
  <c r="W265" i="33"/>
  <c r="T266" i="33"/>
  <c r="BK151" i="33"/>
  <c r="BL151" i="33" s="1"/>
  <c r="BH150" i="33"/>
  <c r="X195" i="33"/>
  <c r="U194" i="33"/>
  <c r="S193" i="33"/>
  <c r="V194" i="33"/>
  <c r="AF207" i="33"/>
  <c r="AG207" i="33" s="1"/>
  <c r="AJ208" i="33"/>
  <c r="J280" i="33"/>
  <c r="T267" i="33" l="1"/>
  <c r="W266" i="33"/>
  <c r="S268" i="33"/>
  <c r="V267" i="33"/>
  <c r="L280" i="33"/>
  <c r="K279" i="33"/>
  <c r="N279" i="33"/>
  <c r="O279" i="33" s="1"/>
  <c r="I278" i="33"/>
  <c r="AF206" i="33"/>
  <c r="AJ207" i="33" s="1"/>
  <c r="L281" i="33"/>
  <c r="AE211" i="33"/>
  <c r="AI212" i="33"/>
  <c r="AD207" i="33"/>
  <c r="U267" i="33"/>
  <c r="X266" i="33"/>
  <c r="S192" i="33"/>
  <c r="V193" i="33"/>
  <c r="U193" i="33"/>
  <c r="X194" i="33" s="1"/>
  <c r="AX106" i="33"/>
  <c r="AI213" i="33"/>
  <c r="T193" i="33"/>
  <c r="AV106" i="33"/>
  <c r="Z106" i="33"/>
  <c r="AT105" i="33"/>
  <c r="BK150" i="33"/>
  <c r="BL150" i="33" s="1"/>
  <c r="BH149" i="33"/>
  <c r="Q281" i="33"/>
  <c r="P280" i="33"/>
  <c r="AA293" i="33"/>
  <c r="AB292" i="33"/>
  <c r="J279" i="33"/>
  <c r="J278" i="33" s="1"/>
  <c r="AH209" i="33"/>
  <c r="AE210" i="33" l="1"/>
  <c r="AI211" i="33"/>
  <c r="AB106" i="33"/>
  <c r="S269" i="33"/>
  <c r="V268" i="33"/>
  <c r="AV105" i="33"/>
  <c r="AW106" i="33" s="1"/>
  <c r="Z105" i="33"/>
  <c r="AT104" i="33"/>
  <c r="AA294" i="33"/>
  <c r="AB293" i="33"/>
  <c r="P279" i="33"/>
  <c r="Q280" i="33" s="1"/>
  <c r="S191" i="33"/>
  <c r="V192" i="33"/>
  <c r="W267" i="33"/>
  <c r="T268" i="33"/>
  <c r="T192" i="33"/>
  <c r="W193" i="33"/>
  <c r="AW107" i="33"/>
  <c r="AB107" i="33"/>
  <c r="W194" i="33"/>
  <c r="U268" i="33"/>
  <c r="X267" i="33"/>
  <c r="I277" i="33"/>
  <c r="N278" i="33"/>
  <c r="O278" i="33" s="1"/>
  <c r="AF205" i="33"/>
  <c r="AJ206" i="33" s="1"/>
  <c r="BH148" i="33"/>
  <c r="BK148" i="33" s="1"/>
  <c r="BL148" i="33" s="1"/>
  <c r="BK149" i="33"/>
  <c r="BL149" i="33" s="1"/>
  <c r="AH207" i="33"/>
  <c r="AD206" i="33"/>
  <c r="U192" i="33"/>
  <c r="X193" i="33" s="1"/>
  <c r="AX105" i="33"/>
  <c r="AX104" i="33" s="1"/>
  <c r="AH208" i="33"/>
  <c r="K278" i="33"/>
  <c r="AG206" i="33"/>
  <c r="O277" i="33" l="1"/>
  <c r="V269" i="33"/>
  <c r="S270" i="33"/>
  <c r="P278" i="33"/>
  <c r="Q279" i="33" s="1"/>
  <c r="T191" i="33"/>
  <c r="AF204" i="33"/>
  <c r="U191" i="33"/>
  <c r="X192" i="33"/>
  <c r="N277" i="33"/>
  <c r="I276" i="33"/>
  <c r="T269" i="33"/>
  <c r="W268" i="33"/>
  <c r="AA295" i="33"/>
  <c r="AB294" i="33"/>
  <c r="AG205" i="33"/>
  <c r="AD205" i="33"/>
  <c r="AH206" i="33" s="1"/>
  <c r="AE209" i="33"/>
  <c r="L278" i="33"/>
  <c r="K277" i="33"/>
  <c r="X268" i="33"/>
  <c r="U269" i="33"/>
  <c r="AV104" i="33"/>
  <c r="Z104" i="33"/>
  <c r="AT103" i="33"/>
  <c r="AX103" i="33" s="1"/>
  <c r="J277" i="33"/>
  <c r="L279" i="33"/>
  <c r="S190" i="33"/>
  <c r="V191" i="33" s="1"/>
  <c r="AB105" i="33"/>
  <c r="AE208" i="33" l="1"/>
  <c r="AI209" i="33"/>
  <c r="I275" i="33"/>
  <c r="N276" i="33"/>
  <c r="Q278" i="33"/>
  <c r="P277" i="33"/>
  <c r="U270" i="33"/>
  <c r="X269" i="33"/>
  <c r="AG204" i="33"/>
  <c r="U190" i="33"/>
  <c r="X191" i="33"/>
  <c r="O276" i="33"/>
  <c r="AF203" i="33"/>
  <c r="S271" i="33"/>
  <c r="V270" i="33"/>
  <c r="AT102" i="33"/>
  <c r="AV103" i="33"/>
  <c r="AW104" i="33" s="1"/>
  <c r="Z103" i="33"/>
  <c r="AB104" i="33" s="1"/>
  <c r="W191" i="33"/>
  <c r="T190" i="33"/>
  <c r="AD204" i="33"/>
  <c r="AH205" i="33"/>
  <c r="S189" i="33"/>
  <c r="V190" i="33" s="1"/>
  <c r="K276" i="33"/>
  <c r="L277" i="33"/>
  <c r="AB295" i="33"/>
  <c r="AA296" i="33"/>
  <c r="AJ205" i="33"/>
  <c r="J276" i="33"/>
  <c r="AW105" i="33"/>
  <c r="AI210" i="33"/>
  <c r="T270" i="33"/>
  <c r="W269" i="33"/>
  <c r="W192" i="33"/>
  <c r="W270" i="33" l="1"/>
  <c r="T271" i="33"/>
  <c r="K275" i="33"/>
  <c r="N275" i="33"/>
  <c r="O275" i="33" s="1"/>
  <c r="I274" i="33"/>
  <c r="X190" i="33"/>
  <c r="U189" i="33"/>
  <c r="AT101" i="33"/>
  <c r="Z102" i="33"/>
  <c r="AV102" i="33"/>
  <c r="AG203" i="33"/>
  <c r="AG202" i="33" s="1"/>
  <c r="AW103" i="33"/>
  <c r="J275" i="33"/>
  <c r="J274" i="33" s="1"/>
  <c r="AF202" i="33"/>
  <c r="AJ203" i="33"/>
  <c r="AD203" i="33"/>
  <c r="AH204" i="33"/>
  <c r="V271" i="33"/>
  <c r="S272" i="33"/>
  <c r="U271" i="33"/>
  <c r="X270" i="33"/>
  <c r="AE207" i="33"/>
  <c r="AI208" i="33"/>
  <c r="AB103" i="33"/>
  <c r="S188" i="33"/>
  <c r="AB296" i="33"/>
  <c r="AA297" i="33"/>
  <c r="W190" i="33"/>
  <c r="T189" i="33"/>
  <c r="AJ204" i="33"/>
  <c r="P276" i="33"/>
  <c r="Q277" i="33" s="1"/>
  <c r="AX102" i="33"/>
  <c r="AX101" i="33" s="1"/>
  <c r="O274" i="33" l="1"/>
  <c r="J273" i="33"/>
  <c r="X271" i="33"/>
  <c r="U272" i="33"/>
  <c r="K274" i="33"/>
  <c r="L275" i="33"/>
  <c r="V189" i="33"/>
  <c r="AW102" i="33"/>
  <c r="L276" i="33"/>
  <c r="N274" i="33"/>
  <c r="I273" i="33"/>
  <c r="S273" i="33"/>
  <c r="V272" i="33"/>
  <c r="P275" i="33"/>
  <c r="Q276" i="33"/>
  <c r="AD202" i="33"/>
  <c r="AB102" i="33"/>
  <c r="T272" i="33"/>
  <c r="W271" i="33"/>
  <c r="AB297" i="33"/>
  <c r="AA298" i="33"/>
  <c r="AT100" i="33"/>
  <c r="Z101" i="33"/>
  <c r="AV101" i="33"/>
  <c r="T188" i="33"/>
  <c r="W189" i="33"/>
  <c r="AE206" i="33"/>
  <c r="AF201" i="33"/>
  <c r="U188" i="33"/>
  <c r="X189" i="33" s="1"/>
  <c r="AD201" i="33" l="1"/>
  <c r="AE205" i="33"/>
  <c r="AB298" i="33"/>
  <c r="AA299" i="33"/>
  <c r="V273" i="33"/>
  <c r="S274" i="33"/>
  <c r="K273" i="33"/>
  <c r="AJ201" i="33"/>
  <c r="AF200" i="33"/>
  <c r="AG201" i="33"/>
  <c r="AI207" i="33"/>
  <c r="P274" i="33"/>
  <c r="Q275" i="33"/>
  <c r="AX100" i="33"/>
  <c r="AX99" i="33" s="1"/>
  <c r="W272" i="33"/>
  <c r="T273" i="33"/>
  <c r="I272" i="33"/>
  <c r="J272" i="33" s="1"/>
  <c r="N273" i="33"/>
  <c r="O273" i="33" s="1"/>
  <c r="AT99" i="33"/>
  <c r="Z100" i="33"/>
  <c r="AV100" i="33"/>
  <c r="AJ202" i="33"/>
  <c r="AH203" i="33"/>
  <c r="U273" i="33"/>
  <c r="X272" i="33"/>
  <c r="L273" i="33" l="1"/>
  <c r="K272" i="33"/>
  <c r="L274" i="33"/>
  <c r="V274" i="33"/>
  <c r="S275" i="33"/>
  <c r="AE204" i="33"/>
  <c r="AI205" i="33"/>
  <c r="P273" i="33"/>
  <c r="AI206" i="33"/>
  <c r="T274" i="33"/>
  <c r="W273" i="33"/>
  <c r="AB101" i="33"/>
  <c r="AT98" i="33"/>
  <c r="AX98" i="33" s="1"/>
  <c r="Z99" i="33"/>
  <c r="AV99" i="33"/>
  <c r="AW100" i="33" s="1"/>
  <c r="AD200" i="33"/>
  <c r="AH201" i="33"/>
  <c r="AG200" i="33"/>
  <c r="AG199" i="33" s="1"/>
  <c r="AH202" i="33"/>
  <c r="AA300" i="33"/>
  <c r="AB299" i="33"/>
  <c r="U274" i="33"/>
  <c r="X273" i="33"/>
  <c r="AW101" i="33"/>
  <c r="N272" i="33"/>
  <c r="O272" i="33" s="1"/>
  <c r="I271" i="33"/>
  <c r="AF199" i="33"/>
  <c r="AJ200" i="33"/>
  <c r="AD199" i="33" l="1"/>
  <c r="AH200" i="33"/>
  <c r="P272" i="33"/>
  <c r="I270" i="33"/>
  <c r="N271" i="33"/>
  <c r="O271" i="33" s="1"/>
  <c r="V275" i="33"/>
  <c r="S276" i="33"/>
  <c r="U275" i="33"/>
  <c r="X274" i="33"/>
  <c r="Q274" i="33"/>
  <c r="AG198" i="33"/>
  <c r="T275" i="33"/>
  <c r="W274" i="33"/>
  <c r="AB99" i="33"/>
  <c r="AB100" i="33"/>
  <c r="K271" i="33"/>
  <c r="L272" i="33" s="1"/>
  <c r="AB300" i="33"/>
  <c r="AA301" i="33"/>
  <c r="AT97" i="33"/>
  <c r="Z98" i="33"/>
  <c r="AV98" i="33"/>
  <c r="AW99" i="33" s="1"/>
  <c r="AF198" i="33"/>
  <c r="AJ199" i="33" s="1"/>
  <c r="AE203" i="33"/>
  <c r="J271" i="33"/>
  <c r="J270" i="33" s="1"/>
  <c r="O270" i="33" l="1"/>
  <c r="N270" i="33"/>
  <c r="I269" i="33"/>
  <c r="J269" i="33"/>
  <c r="AE202" i="33"/>
  <c r="AI203" i="33"/>
  <c r="P271" i="33"/>
  <c r="AT96" i="33"/>
  <c r="Z97" i="33"/>
  <c r="AV97" i="33"/>
  <c r="AI204" i="33"/>
  <c r="Q273" i="33"/>
  <c r="W275" i="33"/>
  <c r="T276" i="33"/>
  <c r="AA302" i="33"/>
  <c r="AB301" i="33"/>
  <c r="U276" i="33"/>
  <c r="X275" i="33"/>
  <c r="AD198" i="33"/>
  <c r="AH199" i="33"/>
  <c r="AG197" i="33"/>
  <c r="K270" i="33"/>
  <c r="L271" i="33" s="1"/>
  <c r="AW98" i="33"/>
  <c r="V276" i="33"/>
  <c r="S277" i="33"/>
  <c r="AF197" i="33"/>
  <c r="AJ198" i="33"/>
  <c r="AB98" i="33"/>
  <c r="AX97" i="33"/>
  <c r="AX96" i="33" s="1"/>
  <c r="T277" i="33" l="1"/>
  <c r="W276" i="33"/>
  <c r="P270" i="33"/>
  <c r="Q272" i="33"/>
  <c r="AF196" i="33"/>
  <c r="AD197" i="33"/>
  <c r="AE201" i="33"/>
  <c r="J268" i="33"/>
  <c r="X276" i="33"/>
  <c r="U277" i="33"/>
  <c r="AW97" i="33"/>
  <c r="I268" i="33"/>
  <c r="N269" i="33"/>
  <c r="O269" i="33" s="1"/>
  <c r="V277" i="33"/>
  <c r="S278" i="33"/>
  <c r="AB97" i="33"/>
  <c r="AX95" i="33"/>
  <c r="K269" i="33"/>
  <c r="L270" i="33"/>
  <c r="AA303" i="33"/>
  <c r="AB302" i="33"/>
  <c r="AT95" i="33"/>
  <c r="Z96" i="33"/>
  <c r="AV96" i="33"/>
  <c r="AF195" i="33" l="1"/>
  <c r="AJ196" i="33"/>
  <c r="X277" i="33"/>
  <c r="U278" i="33"/>
  <c r="AG196" i="33"/>
  <c r="AG195" i="33" s="1"/>
  <c r="L269" i="33"/>
  <c r="K268" i="33"/>
  <c r="S279" i="33"/>
  <c r="V278" i="33"/>
  <c r="AE200" i="33"/>
  <c r="AI201" i="33"/>
  <c r="Q270" i="33"/>
  <c r="P269" i="33"/>
  <c r="AJ197" i="33"/>
  <c r="AT94" i="33"/>
  <c r="Z95" i="33"/>
  <c r="AV95" i="33"/>
  <c r="AI202" i="33"/>
  <c r="Q271" i="33"/>
  <c r="AD196" i="33"/>
  <c r="AH197" i="33"/>
  <c r="AB303" i="33"/>
  <c r="AA304" i="33"/>
  <c r="N268" i="33"/>
  <c r="O268" i="33" s="1"/>
  <c r="I267" i="33"/>
  <c r="AH198" i="33"/>
  <c r="W277" i="33"/>
  <c r="T278" i="33"/>
  <c r="I266" i="33" l="1"/>
  <c r="N267" i="33"/>
  <c r="O267" i="33" s="1"/>
  <c r="AB304" i="33"/>
  <c r="AA305" i="33"/>
  <c r="X278" i="33"/>
  <c r="U279" i="33"/>
  <c r="AT93" i="33"/>
  <c r="Z94" i="33"/>
  <c r="AB95" i="33" s="1"/>
  <c r="AV94" i="33"/>
  <c r="S280" i="33"/>
  <c r="V279" i="33"/>
  <c r="AW96" i="33"/>
  <c r="J267" i="33"/>
  <c r="J266" i="33" s="1"/>
  <c r="AB96" i="33"/>
  <c r="AE199" i="33"/>
  <c r="AI200" i="33" s="1"/>
  <c r="W278" i="33"/>
  <c r="T279" i="33"/>
  <c r="AX94" i="33"/>
  <c r="AX93" i="33" s="1"/>
  <c r="AF194" i="33"/>
  <c r="AG194" i="33" s="1"/>
  <c r="AD195" i="33"/>
  <c r="AH196" i="33" s="1"/>
  <c r="P268" i="33"/>
  <c r="Q269" i="33" s="1"/>
  <c r="K267" i="33"/>
  <c r="AG193" i="33" l="1"/>
  <c r="K266" i="33"/>
  <c r="L267" i="33" s="1"/>
  <c r="T280" i="33"/>
  <c r="W279" i="33"/>
  <c r="S281" i="33"/>
  <c r="V280" i="33"/>
  <c r="L268" i="33"/>
  <c r="AB305" i="33"/>
  <c r="AA306" i="33"/>
  <c r="AW94" i="33"/>
  <c r="P267" i="33"/>
  <c r="Q268" i="33" s="1"/>
  <c r="AT92" i="33"/>
  <c r="AX92" i="33" s="1"/>
  <c r="Z93" i="33"/>
  <c r="AB94" i="33" s="1"/>
  <c r="AV93" i="33"/>
  <c r="N266" i="33"/>
  <c r="O266" i="33" s="1"/>
  <c r="I265" i="33"/>
  <c r="AE198" i="33"/>
  <c r="AI199" i="33"/>
  <c r="J265" i="33"/>
  <c r="AW95" i="33"/>
  <c r="AD194" i="33"/>
  <c r="AF193" i="33"/>
  <c r="AJ195" i="33"/>
  <c r="X279" i="33"/>
  <c r="U280" i="33"/>
  <c r="O265" i="33" l="1"/>
  <c r="S282" i="33"/>
  <c r="V281" i="33"/>
  <c r="AF192" i="33"/>
  <c r="AJ193" i="33"/>
  <c r="AG192" i="33"/>
  <c r="AJ194" i="33"/>
  <c r="N265" i="33"/>
  <c r="I264" i="33"/>
  <c r="P266" i="33"/>
  <c r="T281" i="33"/>
  <c r="W280" i="33"/>
  <c r="AB93" i="33"/>
  <c r="AD193" i="33"/>
  <c r="U281" i="33"/>
  <c r="X280" i="33"/>
  <c r="AT91" i="33"/>
  <c r="Z92" i="33"/>
  <c r="AV92" i="33"/>
  <c r="AI198" i="33"/>
  <c r="AE197" i="33"/>
  <c r="AH195" i="33"/>
  <c r="AB306" i="33"/>
  <c r="AA307" i="33"/>
  <c r="K265" i="33"/>
  <c r="L266" i="33"/>
  <c r="AW93" i="33"/>
  <c r="AD192" i="33" l="1"/>
  <c r="K264" i="33"/>
  <c r="L265" i="33"/>
  <c r="AA308" i="33"/>
  <c r="AB307" i="33"/>
  <c r="AB92" i="33"/>
  <c r="T282" i="33"/>
  <c r="W281" i="33"/>
  <c r="AF191" i="33"/>
  <c r="AJ192" i="33"/>
  <c r="AG191" i="33"/>
  <c r="AT90" i="33"/>
  <c r="Z91" i="33"/>
  <c r="AV91" i="33"/>
  <c r="AW92" i="33" s="1"/>
  <c r="P265" i="33"/>
  <c r="Q266" i="33"/>
  <c r="O264" i="33"/>
  <c r="Q267" i="33"/>
  <c r="V282" i="33"/>
  <c r="S283" i="33"/>
  <c r="U282" i="33"/>
  <c r="X281" i="33"/>
  <c r="N264" i="33"/>
  <c r="I263" i="33"/>
  <c r="J264" i="33"/>
  <c r="J263" i="33" s="1"/>
  <c r="AE196" i="33"/>
  <c r="AI197" i="33"/>
  <c r="AH194" i="33"/>
  <c r="AX91" i="33"/>
  <c r="AX90" i="33" s="1"/>
  <c r="AD191" i="33" l="1"/>
  <c r="AH192" i="33"/>
  <c r="V283" i="33"/>
  <c r="S284" i="33"/>
  <c r="AT89" i="33"/>
  <c r="Z90" i="33"/>
  <c r="AB91" i="33" s="1"/>
  <c r="AV90" i="33"/>
  <c r="AB308" i="33"/>
  <c r="AA309" i="33"/>
  <c r="AE195" i="33"/>
  <c r="AI196" i="33" s="1"/>
  <c r="T283" i="33"/>
  <c r="W282" i="33"/>
  <c r="U283" i="33"/>
  <c r="X282" i="33"/>
  <c r="N263" i="33"/>
  <c r="O263" i="33" s="1"/>
  <c r="I262" i="33"/>
  <c r="AF190" i="33"/>
  <c r="AJ191" i="33"/>
  <c r="K263" i="33"/>
  <c r="AW91" i="33"/>
  <c r="P264" i="33"/>
  <c r="Q265" i="33"/>
  <c r="AH193" i="33"/>
  <c r="AT88" i="33" l="1"/>
  <c r="Z89" i="33"/>
  <c r="AV89" i="33"/>
  <c r="AX89" i="33"/>
  <c r="AX88" i="33" s="1"/>
  <c r="W283" i="33"/>
  <c r="T284" i="33"/>
  <c r="N262" i="33"/>
  <c r="O262" i="33" s="1"/>
  <c r="I261" i="33"/>
  <c r="J262" i="33"/>
  <c r="J261" i="33" s="1"/>
  <c r="AA310" i="33"/>
  <c r="AB309" i="33"/>
  <c r="V284" i="33"/>
  <c r="S285" i="33"/>
  <c r="AB90" i="33"/>
  <c r="AE194" i="33"/>
  <c r="AJ190" i="33"/>
  <c r="AF189" i="33"/>
  <c r="K262" i="33"/>
  <c r="L263" i="33"/>
  <c r="U284" i="33"/>
  <c r="X283" i="33"/>
  <c r="AG190" i="33"/>
  <c r="P263" i="33"/>
  <c r="Q264" i="33" s="1"/>
  <c r="L264" i="33"/>
  <c r="AW90" i="33"/>
  <c r="AD190" i="33"/>
  <c r="AH191" i="33" s="1"/>
  <c r="X284" i="33" l="1"/>
  <c r="U285" i="33"/>
  <c r="S286" i="33"/>
  <c r="V285" i="33"/>
  <c r="AX87" i="33"/>
  <c r="W284" i="33"/>
  <c r="T285" i="33"/>
  <c r="K261" i="33"/>
  <c r="L262" i="33"/>
  <c r="AE193" i="33"/>
  <c r="AD189" i="33"/>
  <c r="AH190" i="33"/>
  <c r="AF188" i="33"/>
  <c r="AA311" i="33"/>
  <c r="AB310" i="33"/>
  <c r="P262" i="33"/>
  <c r="Q263" i="33"/>
  <c r="J260" i="33"/>
  <c r="AB89" i="33"/>
  <c r="AG189" i="33"/>
  <c r="AI195" i="33"/>
  <c r="N261" i="33"/>
  <c r="O261" i="33" s="1"/>
  <c r="I260" i="33"/>
  <c r="AT87" i="33"/>
  <c r="Z88" i="33"/>
  <c r="AV88" i="33"/>
  <c r="AW89" i="33" s="1"/>
  <c r="W285" i="33" l="1"/>
  <c r="T286" i="33"/>
  <c r="AF187" i="33"/>
  <c r="AJ188" i="33"/>
  <c r="P261" i="33"/>
  <c r="AE192" i="33"/>
  <c r="AI193" i="33" s="1"/>
  <c r="S287" i="33"/>
  <c r="V286" i="33"/>
  <c r="J259" i="33"/>
  <c r="AT86" i="33"/>
  <c r="Z87" i="33"/>
  <c r="AB88" i="33" s="1"/>
  <c r="AV87" i="33"/>
  <c r="N260" i="33"/>
  <c r="O260" i="33" s="1"/>
  <c r="I259" i="33"/>
  <c r="AI194" i="33"/>
  <c r="X285" i="33"/>
  <c r="U286" i="33"/>
  <c r="AG188" i="33"/>
  <c r="AG187" i="33" s="1"/>
  <c r="AW88" i="33"/>
  <c r="AD188" i="33"/>
  <c r="AH189" i="33"/>
  <c r="AJ189" i="33"/>
  <c r="AB311" i="33"/>
  <c r="AA312" i="33"/>
  <c r="K260" i="33"/>
  <c r="L261" i="33"/>
  <c r="X286" i="33" l="1"/>
  <c r="U287" i="33"/>
  <c r="AT85" i="33"/>
  <c r="Z86" i="33"/>
  <c r="AV86" i="33"/>
  <c r="P260" i="33"/>
  <c r="AF186" i="33"/>
  <c r="AG186" i="33" s="1"/>
  <c r="AJ187" i="33"/>
  <c r="I258" i="33"/>
  <c r="N259" i="33"/>
  <c r="O259" i="33" s="1"/>
  <c r="S288" i="33"/>
  <c r="V287" i="33"/>
  <c r="AX86" i="33"/>
  <c r="AB87" i="33"/>
  <c r="T287" i="33"/>
  <c r="W286" i="33"/>
  <c r="AB312" i="33"/>
  <c r="AA313" i="33"/>
  <c r="AH188" i="33"/>
  <c r="AD187" i="33"/>
  <c r="AE191" i="33"/>
  <c r="AI192" i="33" s="1"/>
  <c r="K259" i="33"/>
  <c r="L260" i="33"/>
  <c r="AW87" i="33"/>
  <c r="Q262" i="33"/>
  <c r="AA314" i="33" l="1"/>
  <c r="AB313" i="33"/>
  <c r="I257" i="33"/>
  <c r="N258" i="33"/>
  <c r="O258" i="33" s="1"/>
  <c r="K258" i="33"/>
  <c r="AT84" i="33"/>
  <c r="Z85" i="33"/>
  <c r="AV85" i="33"/>
  <c r="AW86" i="33" s="1"/>
  <c r="P259" i="33"/>
  <c r="Q260" i="33" s="1"/>
  <c r="AF185" i="33"/>
  <c r="U288" i="33"/>
  <c r="X287" i="33"/>
  <c r="T288" i="33"/>
  <c r="W287" i="33"/>
  <c r="AX85" i="33"/>
  <c r="AX84" i="33" s="1"/>
  <c r="J258" i="33"/>
  <c r="J257" i="33" s="1"/>
  <c r="S289" i="33"/>
  <c r="V288" i="33"/>
  <c r="AE190" i="33"/>
  <c r="AI191" i="33" s="1"/>
  <c r="AD186" i="33"/>
  <c r="AH187" i="33" s="1"/>
  <c r="Q261" i="33"/>
  <c r="O257" i="33" l="1"/>
  <c r="K257" i="33"/>
  <c r="P258" i="33"/>
  <c r="AD185" i="33"/>
  <c r="AH186" i="33"/>
  <c r="T289" i="33"/>
  <c r="W288" i="33"/>
  <c r="I256" i="33"/>
  <c r="N257" i="33"/>
  <c r="AB85" i="33"/>
  <c r="AE189" i="33"/>
  <c r="AI190" i="33" s="1"/>
  <c r="U289" i="33"/>
  <c r="X288" i="33"/>
  <c r="AT83" i="33"/>
  <c r="AX83" i="33" s="1"/>
  <c r="Z84" i="33"/>
  <c r="AV84" i="33"/>
  <c r="AA315" i="33"/>
  <c r="AB314" i="33"/>
  <c r="AF184" i="33"/>
  <c r="AB86" i="33"/>
  <c r="S290" i="33"/>
  <c r="V289" i="33"/>
  <c r="AJ186" i="33"/>
  <c r="L259" i="33"/>
  <c r="AG185" i="33"/>
  <c r="AG184" i="33" s="1"/>
  <c r="AA316" i="33" l="1"/>
  <c r="AB315" i="33"/>
  <c r="AH185" i="33"/>
  <c r="AD184" i="33"/>
  <c r="P257" i="33"/>
  <c r="AG183" i="33"/>
  <c r="Q259" i="33"/>
  <c r="V290" i="33"/>
  <c r="S291" i="33"/>
  <c r="N256" i="33"/>
  <c r="O256" i="33" s="1"/>
  <c r="I255" i="33"/>
  <c r="AW84" i="33"/>
  <c r="AW85" i="33"/>
  <c r="K256" i="33"/>
  <c r="AB84" i="33"/>
  <c r="AJ184" i="33"/>
  <c r="AF183" i="33"/>
  <c r="L258" i="33"/>
  <c r="AE188" i="33"/>
  <c r="AT82" i="33"/>
  <c r="Z83" i="33"/>
  <c r="AV83" i="33"/>
  <c r="AJ185" i="33"/>
  <c r="U290" i="33"/>
  <c r="X289" i="33"/>
  <c r="T290" i="33"/>
  <c r="W289" i="33"/>
  <c r="J256" i="33"/>
  <c r="T291" i="33" l="1"/>
  <c r="W290" i="33"/>
  <c r="P256" i="33"/>
  <c r="U291" i="33"/>
  <c r="X290" i="33"/>
  <c r="Q258" i="33"/>
  <c r="AE187" i="33"/>
  <c r="AF182" i="33"/>
  <c r="I254" i="33"/>
  <c r="N255" i="33"/>
  <c r="O255" i="33" s="1"/>
  <c r="AD183" i="33"/>
  <c r="V291" i="33"/>
  <c r="S292" i="33"/>
  <c r="J255" i="33"/>
  <c r="J254" i="33" s="1"/>
  <c r="K255" i="33"/>
  <c r="AA317" i="33"/>
  <c r="AB316" i="33"/>
  <c r="AI189" i="33"/>
  <c r="AT81" i="33"/>
  <c r="Z82" i="33"/>
  <c r="AV82" i="33"/>
  <c r="AW83" i="33" s="1"/>
  <c r="L257" i="33"/>
  <c r="AX82" i="33"/>
  <c r="AD182" i="33" l="1"/>
  <c r="K254" i="33"/>
  <c r="U292" i="33"/>
  <c r="X291" i="33"/>
  <c r="P255" i="33"/>
  <c r="AH184" i="33"/>
  <c r="AF181" i="33"/>
  <c r="Q257" i="33"/>
  <c r="N254" i="33"/>
  <c r="O254" i="33" s="1"/>
  <c r="I253" i="33"/>
  <c r="AB83" i="33"/>
  <c r="AG182" i="33"/>
  <c r="AJ183" i="33"/>
  <c r="L256" i="33"/>
  <c r="AT80" i="33"/>
  <c r="Z81" i="33"/>
  <c r="AB82" i="33" s="1"/>
  <c r="AV81" i="33"/>
  <c r="V292" i="33"/>
  <c r="S293" i="33"/>
  <c r="AE186" i="33"/>
  <c r="AI187" i="33" s="1"/>
  <c r="T292" i="33"/>
  <c r="W291" i="33"/>
  <c r="AB317" i="33"/>
  <c r="AA318" i="33"/>
  <c r="AX81" i="33"/>
  <c r="AI188" i="33"/>
  <c r="P254" i="33" l="1"/>
  <c r="AF180" i="33"/>
  <c r="K253" i="33"/>
  <c r="L254" i="33"/>
  <c r="U293" i="33"/>
  <c r="X292" i="33"/>
  <c r="AW82" i="33"/>
  <c r="AJ182" i="33"/>
  <c r="L255" i="33"/>
  <c r="N253" i="33"/>
  <c r="O253" i="33" s="1"/>
  <c r="I252" i="33"/>
  <c r="AT79" i="33"/>
  <c r="Z80" i="33"/>
  <c r="AV80" i="33"/>
  <c r="AW81" i="33" s="1"/>
  <c r="AX80" i="33"/>
  <c r="V293" i="33"/>
  <c r="S294" i="33"/>
  <c r="AD181" i="33"/>
  <c r="AH182" i="33"/>
  <c r="AB81" i="33"/>
  <c r="AG181" i="33"/>
  <c r="AH183" i="33"/>
  <c r="W292" i="33"/>
  <c r="T293" i="33"/>
  <c r="AE185" i="33"/>
  <c r="J253" i="33"/>
  <c r="J252" i="33" s="1"/>
  <c r="AB318" i="33"/>
  <c r="AA319" i="33"/>
  <c r="Q256" i="33"/>
  <c r="K252" i="33" l="1"/>
  <c r="L253" i="33"/>
  <c r="J251" i="33"/>
  <c r="AF179" i="33"/>
  <c r="AT78" i="33"/>
  <c r="Z79" i="33"/>
  <c r="AV79" i="33"/>
  <c r="AE184" i="33"/>
  <c r="AI185" i="33"/>
  <c r="AJ181" i="33"/>
  <c r="AD180" i="33"/>
  <c r="N252" i="33"/>
  <c r="O252" i="33" s="1"/>
  <c r="I251" i="33"/>
  <c r="AI186" i="33"/>
  <c r="AW80" i="33"/>
  <c r="Q254" i="33"/>
  <c r="P253" i="33"/>
  <c r="V294" i="33"/>
  <c r="S295" i="33"/>
  <c r="W293" i="33"/>
  <c r="T294" i="33"/>
  <c r="AX79" i="33"/>
  <c r="AB319" i="33"/>
  <c r="AA320" i="33"/>
  <c r="AG180" i="33"/>
  <c r="Q255" i="33"/>
  <c r="AB80" i="33"/>
  <c r="X293" i="33"/>
  <c r="U294" i="33"/>
  <c r="AT77" i="33" l="1"/>
  <c r="Z78" i="33"/>
  <c r="AV78" i="33"/>
  <c r="AF178" i="33"/>
  <c r="AJ179" i="33" s="1"/>
  <c r="S296" i="33"/>
  <c r="V295" i="33"/>
  <c r="AG179" i="33"/>
  <c r="P252" i="33"/>
  <c r="Q253" i="33"/>
  <c r="AJ180" i="33"/>
  <c r="AH180" i="33"/>
  <c r="AD179" i="33"/>
  <c r="AB320" i="33"/>
  <c r="AA321" i="33"/>
  <c r="AE183" i="33"/>
  <c r="AI184" i="33"/>
  <c r="X294" i="33"/>
  <c r="U295" i="33"/>
  <c r="AX78" i="33"/>
  <c r="AX77" i="33" s="1"/>
  <c r="K251" i="33"/>
  <c r="L252" i="33"/>
  <c r="AH181" i="33"/>
  <c r="W294" i="33"/>
  <c r="T295" i="33"/>
  <c r="N251" i="33"/>
  <c r="O251" i="33" s="1"/>
  <c r="I250" i="33"/>
  <c r="J250" i="33" s="1"/>
  <c r="AW78" i="33" l="1"/>
  <c r="AF177" i="33"/>
  <c r="AJ178" i="33" s="1"/>
  <c r="W295" i="33"/>
  <c r="T296" i="33"/>
  <c r="AE182" i="33"/>
  <c r="AB321" i="33"/>
  <c r="AA322" i="33"/>
  <c r="AG178" i="33"/>
  <c r="AT76" i="33"/>
  <c r="Z77" i="33"/>
  <c r="AV77" i="33"/>
  <c r="P251" i="33"/>
  <c r="Q252" i="33"/>
  <c r="K250" i="33"/>
  <c r="L251" i="33"/>
  <c r="AB79" i="33"/>
  <c r="N250" i="33"/>
  <c r="O250" i="33" s="1"/>
  <c r="I249" i="33"/>
  <c r="X295" i="33"/>
  <c r="U296" i="33"/>
  <c r="AW79" i="33"/>
  <c r="AD178" i="33"/>
  <c r="AH179" i="33"/>
  <c r="S297" i="33"/>
  <c r="V296" i="33"/>
  <c r="AG177" i="33" l="1"/>
  <c r="AG176" i="33" s="1"/>
  <c r="AA323" i="33"/>
  <c r="AB322" i="33"/>
  <c r="AT75" i="33"/>
  <c r="Z76" i="33"/>
  <c r="AV76" i="33"/>
  <c r="S298" i="33"/>
  <c r="V297" i="33"/>
  <c r="AD177" i="33"/>
  <c r="AH178" i="33"/>
  <c r="AE181" i="33"/>
  <c r="AI182" i="33" s="1"/>
  <c r="AX76" i="33"/>
  <c r="AX75" i="33" s="1"/>
  <c r="AB77" i="33"/>
  <c r="K249" i="33"/>
  <c r="L250" i="33"/>
  <c r="P250" i="33"/>
  <c r="Q251" i="33"/>
  <c r="AI183" i="33"/>
  <c r="T297" i="33"/>
  <c r="W296" i="33"/>
  <c r="AF176" i="33"/>
  <c r="AJ177" i="33"/>
  <c r="X296" i="33"/>
  <c r="U297" i="33"/>
  <c r="N249" i="33"/>
  <c r="O249" i="33" s="1"/>
  <c r="I248" i="33"/>
  <c r="AW77" i="33"/>
  <c r="AB78" i="33"/>
  <c r="J249" i="33"/>
  <c r="T298" i="33" l="1"/>
  <c r="W297" i="33"/>
  <c r="AT74" i="33"/>
  <c r="AX74" i="33" s="1"/>
  <c r="Z75" i="33"/>
  <c r="AB76" i="33" s="1"/>
  <c r="AV75" i="33"/>
  <c r="AW76" i="33" s="1"/>
  <c r="AE180" i="33"/>
  <c r="AI181" i="33"/>
  <c r="U298" i="33"/>
  <c r="X297" i="33"/>
  <c r="P249" i="33"/>
  <c r="Q250" i="33"/>
  <c r="AD176" i="33"/>
  <c r="AH177" i="33" s="1"/>
  <c r="AA324" i="33"/>
  <c r="AB323" i="33"/>
  <c r="N248" i="33"/>
  <c r="O248" i="33" s="1"/>
  <c r="I247" i="33"/>
  <c r="AG175" i="33"/>
  <c r="J248" i="33"/>
  <c r="J247" i="33" s="1"/>
  <c r="AF175" i="33"/>
  <c r="AJ176" i="33" s="1"/>
  <c r="K248" i="33"/>
  <c r="L249" i="33"/>
  <c r="S299" i="33"/>
  <c r="V298" i="33"/>
  <c r="AT73" i="33" l="1"/>
  <c r="Z74" i="33"/>
  <c r="AV74" i="33"/>
  <c r="U299" i="33"/>
  <c r="X298" i="33"/>
  <c r="N247" i="33"/>
  <c r="O247" i="33" s="1"/>
  <c r="I246" i="33"/>
  <c r="V299" i="33"/>
  <c r="S300" i="33"/>
  <c r="K247" i="33"/>
  <c r="L248" i="33"/>
  <c r="AA325" i="33"/>
  <c r="AB324" i="33"/>
  <c r="AE179" i="33"/>
  <c r="T299" i="33"/>
  <c r="W298" i="33"/>
  <c r="J246" i="33"/>
  <c r="P248" i="33"/>
  <c r="Q249" i="33"/>
  <c r="AF174" i="33"/>
  <c r="AD175" i="33"/>
  <c r="AH176" i="33"/>
  <c r="AW75" i="33"/>
  <c r="AB325" i="33" l="1"/>
  <c r="AA326" i="33"/>
  <c r="V300" i="33"/>
  <c r="S301" i="33"/>
  <c r="T300" i="33"/>
  <c r="W299" i="33"/>
  <c r="AE178" i="33"/>
  <c r="N246" i="33"/>
  <c r="O246" i="33" s="1"/>
  <c r="I245" i="33"/>
  <c r="J245" i="33" s="1"/>
  <c r="AT72" i="33"/>
  <c r="Z73" i="33"/>
  <c r="AV73" i="33"/>
  <c r="AW74" i="33" s="1"/>
  <c r="P247" i="33"/>
  <c r="Q248" i="33"/>
  <c r="K246" i="33"/>
  <c r="L247" i="33"/>
  <c r="AF173" i="33"/>
  <c r="AJ174" i="33" s="1"/>
  <c r="AI180" i="33"/>
  <c r="U300" i="33"/>
  <c r="X299" i="33"/>
  <c r="AD174" i="33"/>
  <c r="AJ175" i="33"/>
  <c r="AB75" i="33"/>
  <c r="AG174" i="33"/>
  <c r="AG173" i="33" s="1"/>
  <c r="AX73" i="33"/>
  <c r="V301" i="33" l="1"/>
  <c r="S302" i="33"/>
  <c r="AB326" i="33"/>
  <c r="AA327" i="33"/>
  <c r="AD173" i="33"/>
  <c r="AH174" i="33"/>
  <c r="AH175" i="33"/>
  <c r="AE177" i="33"/>
  <c r="AB74" i="33"/>
  <c r="AF172" i="33"/>
  <c r="P246" i="33"/>
  <c r="Q247" i="33" s="1"/>
  <c r="AI179" i="33"/>
  <c r="U301" i="33"/>
  <c r="X300" i="33"/>
  <c r="AT71" i="33"/>
  <c r="Z72" i="33"/>
  <c r="AV72" i="33"/>
  <c r="N245" i="33"/>
  <c r="O245" i="33" s="1"/>
  <c r="I244" i="33"/>
  <c r="K245" i="33"/>
  <c r="L246" i="33"/>
  <c r="AX72" i="33"/>
  <c r="AX71" i="33" s="1"/>
  <c r="AW73" i="33"/>
  <c r="W300" i="33"/>
  <c r="T301" i="33"/>
  <c r="AF171" i="33" l="1"/>
  <c r="AJ172" i="33" s="1"/>
  <c r="K244" i="33"/>
  <c r="L245" i="33"/>
  <c r="X301" i="33"/>
  <c r="U302" i="33"/>
  <c r="AE176" i="33"/>
  <c r="V302" i="33"/>
  <c r="S303" i="33"/>
  <c r="AJ173" i="33"/>
  <c r="N244" i="33"/>
  <c r="O244" i="33" s="1"/>
  <c r="I243" i="33"/>
  <c r="AG172" i="33"/>
  <c r="AG171" i="33" s="1"/>
  <c r="AI178" i="33"/>
  <c r="J244" i="33"/>
  <c r="AT70" i="33"/>
  <c r="Z71" i="33"/>
  <c r="AB72" i="33" s="1"/>
  <c r="AV71" i="33"/>
  <c r="AB73" i="33"/>
  <c r="W301" i="33"/>
  <c r="T302" i="33"/>
  <c r="AB327" i="33"/>
  <c r="AA328" i="33"/>
  <c r="P245" i="33"/>
  <c r="Q246" i="33"/>
  <c r="AD172" i="33"/>
  <c r="AH173" i="33"/>
  <c r="K243" i="33" l="1"/>
  <c r="L244" i="33" s="1"/>
  <c r="AV70" i="33"/>
  <c r="Z70" i="33"/>
  <c r="AT69" i="33"/>
  <c r="S304" i="33"/>
  <c r="V303" i="33"/>
  <c r="N243" i="33"/>
  <c r="O243" i="33" s="1"/>
  <c r="I242" i="33"/>
  <c r="J243" i="33"/>
  <c r="J242" i="33" s="1"/>
  <c r="X302" i="33"/>
  <c r="U303" i="33"/>
  <c r="P244" i="33"/>
  <c r="W302" i="33"/>
  <c r="T303" i="33"/>
  <c r="AX70" i="33"/>
  <c r="AE175" i="33"/>
  <c r="AF170" i="33"/>
  <c r="AJ171" i="33"/>
  <c r="AW71" i="33"/>
  <c r="AW72" i="33"/>
  <c r="AB328" i="33"/>
  <c r="AA329" i="33"/>
  <c r="AD171" i="33"/>
  <c r="AH172" i="33"/>
  <c r="AI177" i="33"/>
  <c r="AD170" i="33" l="1"/>
  <c r="S305" i="33"/>
  <c r="V304" i="33"/>
  <c r="AF169" i="33"/>
  <c r="AX69" i="33"/>
  <c r="AB71" i="33"/>
  <c r="P243" i="33"/>
  <c r="Q244" i="33"/>
  <c r="AE174" i="33"/>
  <c r="AI176" i="33"/>
  <c r="W303" i="33"/>
  <c r="T304" i="33"/>
  <c r="N242" i="33"/>
  <c r="O242" i="33" s="1"/>
  <c r="I241" i="33"/>
  <c r="Z69" i="33"/>
  <c r="AB70" i="33" s="1"/>
  <c r="AV69" i="33"/>
  <c r="AT68" i="33"/>
  <c r="AB329" i="33"/>
  <c r="AA330" i="33"/>
  <c r="K242" i="33"/>
  <c r="X303" i="33"/>
  <c r="U304" i="33"/>
  <c r="J241" i="33"/>
  <c r="AG170" i="33"/>
  <c r="Q245" i="33"/>
  <c r="AF168" i="33" l="1"/>
  <c r="X304" i="33"/>
  <c r="U305" i="33"/>
  <c r="AW69" i="33"/>
  <c r="P242" i="33"/>
  <c r="Q243" i="33" s="1"/>
  <c r="S306" i="33"/>
  <c r="V305" i="33"/>
  <c r="AE173" i="33"/>
  <c r="AW70" i="33"/>
  <c r="AD169" i="33"/>
  <c r="Z68" i="33"/>
  <c r="AB69" i="33" s="1"/>
  <c r="AV68" i="33"/>
  <c r="AT67" i="33"/>
  <c r="AH171" i="33"/>
  <c r="N241" i="33"/>
  <c r="O241" i="33" s="1"/>
  <c r="I240" i="33"/>
  <c r="J240" i="33" s="1"/>
  <c r="AA331" i="33"/>
  <c r="AB330" i="33"/>
  <c r="AX68" i="33"/>
  <c r="AX67" i="33" s="1"/>
  <c r="AI175" i="33"/>
  <c r="K241" i="33"/>
  <c r="L242" i="33"/>
  <c r="L243" i="33"/>
  <c r="T305" i="33"/>
  <c r="W304" i="33"/>
  <c r="AG169" i="33"/>
  <c r="AG168" i="33" s="1"/>
  <c r="AJ170" i="33"/>
  <c r="AD168" i="33" l="1"/>
  <c r="AH169" i="33"/>
  <c r="K240" i="33"/>
  <c r="U306" i="33"/>
  <c r="X305" i="33"/>
  <c r="AA332" i="33"/>
  <c r="AB331" i="33"/>
  <c r="AE172" i="33"/>
  <c r="AI173" i="33"/>
  <c r="P241" i="33"/>
  <c r="AH170" i="33"/>
  <c r="AI174" i="33"/>
  <c r="AF167" i="33"/>
  <c r="AJ168" i="33" s="1"/>
  <c r="AG167" i="33"/>
  <c r="Z67" i="33"/>
  <c r="AV67" i="33"/>
  <c r="AT66" i="33"/>
  <c r="AX66" i="33" s="1"/>
  <c r="AJ169" i="33"/>
  <c r="T306" i="33"/>
  <c r="W305" i="33"/>
  <c r="N240" i="33"/>
  <c r="O240" i="33" s="1"/>
  <c r="I239" i="33"/>
  <c r="AW68" i="33"/>
  <c r="S307" i="33"/>
  <c r="V306" i="33"/>
  <c r="P240" i="33" l="1"/>
  <c r="Q241" i="33"/>
  <c r="N239" i="33"/>
  <c r="O239" i="33" s="1"/>
  <c r="I238" i="33"/>
  <c r="Q242" i="33"/>
  <c r="AB68" i="33"/>
  <c r="AE171" i="33"/>
  <c r="AI172" i="33"/>
  <c r="AD167" i="33"/>
  <c r="AH168" i="33"/>
  <c r="Z66" i="33"/>
  <c r="AB67" i="33" s="1"/>
  <c r="AV66" i="33"/>
  <c r="AW67" i="33" s="1"/>
  <c r="AT65" i="33"/>
  <c r="T307" i="33"/>
  <c r="W306" i="33"/>
  <c r="U307" i="33"/>
  <c r="X306" i="33"/>
  <c r="K239" i="33"/>
  <c r="L240" i="33"/>
  <c r="AG166" i="33"/>
  <c r="AF166" i="33"/>
  <c r="AJ167" i="33"/>
  <c r="AA333" i="33"/>
  <c r="AB332" i="33"/>
  <c r="L241" i="33"/>
  <c r="V307" i="33"/>
  <c r="S308" i="33"/>
  <c r="J239" i="33"/>
  <c r="N238" i="33" l="1"/>
  <c r="O238" i="33" s="1"/>
  <c r="V308" i="33"/>
  <c r="S309" i="33"/>
  <c r="U308" i="33"/>
  <c r="X307" i="33"/>
  <c r="AD166" i="33"/>
  <c r="P239" i="33"/>
  <c r="Z65" i="33"/>
  <c r="AV65" i="33"/>
  <c r="AT64" i="33"/>
  <c r="K238" i="33"/>
  <c r="J238" i="33"/>
  <c r="T308" i="33"/>
  <c r="W307" i="33"/>
  <c r="AE170" i="33"/>
  <c r="AI171" i="33"/>
  <c r="AX65" i="33"/>
  <c r="AB333" i="33"/>
  <c r="AA334" i="33"/>
  <c r="AB334" i="33" s="1"/>
  <c r="AF165" i="33"/>
  <c r="AG165" i="33" s="1"/>
  <c r="AJ166" i="33"/>
  <c r="V309" i="33" l="1"/>
  <c r="S310" i="33"/>
  <c r="Z64" i="33"/>
  <c r="AV64" i="33"/>
  <c r="AT63" i="33"/>
  <c r="AW66" i="33"/>
  <c r="P238" i="33"/>
  <c r="Q239" i="33" s="1"/>
  <c r="AB66" i="33"/>
  <c r="Q240" i="33"/>
  <c r="AE169" i="33"/>
  <c r="AD165" i="33"/>
  <c r="U309" i="33"/>
  <c r="X308" i="33"/>
  <c r="AF164" i="33"/>
  <c r="AJ165" i="33" s="1"/>
  <c r="W308" i="33"/>
  <c r="T309" i="33"/>
  <c r="AX64" i="33"/>
  <c r="L239" i="33"/>
  <c r="AH167" i="33"/>
  <c r="X309" i="33" l="1"/>
  <c r="U310" i="33"/>
  <c r="S311" i="33"/>
  <c r="V310" i="33"/>
  <c r="Z63" i="33"/>
  <c r="AV63" i="33"/>
  <c r="AT62" i="33"/>
  <c r="AX63" i="33"/>
  <c r="AD164" i="33"/>
  <c r="AH165" i="33" s="1"/>
  <c r="AH166" i="33"/>
  <c r="AW65" i="33"/>
  <c r="AE168" i="33"/>
  <c r="AF163" i="33"/>
  <c r="AJ164" i="33" s="1"/>
  <c r="AB65" i="33"/>
  <c r="W309" i="33"/>
  <c r="T310" i="33"/>
  <c r="AI170" i="33"/>
  <c r="AG164" i="33"/>
  <c r="AG163" i="33" s="1"/>
  <c r="AE167" i="33" l="1"/>
  <c r="AI168" i="33" s="1"/>
  <c r="Z62" i="33"/>
  <c r="AV62" i="33"/>
  <c r="AT61" i="33"/>
  <c r="AD163" i="33"/>
  <c r="S312" i="33"/>
  <c r="V311" i="33"/>
  <c r="AG162" i="33"/>
  <c r="AX62" i="33"/>
  <c r="U311" i="33"/>
  <c r="X310" i="33"/>
  <c r="AW63" i="33"/>
  <c r="AF162" i="33"/>
  <c r="AJ163" i="33"/>
  <c r="AW64" i="33"/>
  <c r="T311" i="33"/>
  <c r="W310" i="33"/>
  <c r="AI169" i="33"/>
  <c r="AB64" i="33"/>
  <c r="Z61" i="33" l="1"/>
  <c r="AV61" i="33"/>
  <c r="AT60" i="33"/>
  <c r="AW62" i="33"/>
  <c r="AD162" i="33"/>
  <c r="AB62" i="33"/>
  <c r="U312" i="33"/>
  <c r="X311" i="33"/>
  <c r="S313" i="33"/>
  <c r="V312" i="33"/>
  <c r="AE166" i="33"/>
  <c r="AX61" i="33"/>
  <c r="T312" i="33"/>
  <c r="W311" i="33"/>
  <c r="AF161" i="33"/>
  <c r="AG161" i="33" s="1"/>
  <c r="AH164" i="33"/>
  <c r="AB63" i="33"/>
  <c r="AE165" i="33" l="1"/>
  <c r="AD161" i="33"/>
  <c r="AH163" i="33"/>
  <c r="AJ162" i="33"/>
  <c r="Z60" i="33"/>
  <c r="AV60" i="33"/>
  <c r="AT59" i="33"/>
  <c r="AI167" i="33"/>
  <c r="T313" i="33"/>
  <c r="W312" i="33"/>
  <c r="AW61" i="33"/>
  <c r="AJ161" i="33"/>
  <c r="AF160" i="33"/>
  <c r="V313" i="33"/>
  <c r="S314" i="33"/>
  <c r="AX60" i="33"/>
  <c r="AX59" i="33" s="1"/>
  <c r="U313" i="33"/>
  <c r="X312" i="33"/>
  <c r="T314" i="33" l="1"/>
  <c r="W313" i="33"/>
  <c r="AD160" i="33"/>
  <c r="U314" i="33"/>
  <c r="X313" i="33"/>
  <c r="AH162" i="33"/>
  <c r="AB61" i="33"/>
  <c r="AE164" i="33"/>
  <c r="AI165" i="33"/>
  <c r="Z59" i="33"/>
  <c r="AV59" i="33"/>
  <c r="AW60" i="33" s="1"/>
  <c r="AT58" i="33"/>
  <c r="AI166" i="33"/>
  <c r="V314" i="33"/>
  <c r="S315" i="33"/>
  <c r="AF159" i="33"/>
  <c r="AG160" i="33"/>
  <c r="AG159" i="33" s="1"/>
  <c r="Z58" i="33" l="1"/>
  <c r="AV58" i="33"/>
  <c r="AT57" i="33"/>
  <c r="AD159" i="33"/>
  <c r="AH160" i="33"/>
  <c r="AG158" i="33"/>
  <c r="AH161" i="33"/>
  <c r="AX58" i="33"/>
  <c r="U315" i="33"/>
  <c r="X314" i="33"/>
  <c r="AF158" i="33"/>
  <c r="AJ159" i="33"/>
  <c r="W314" i="33"/>
  <c r="T315" i="33"/>
  <c r="AW59" i="33"/>
  <c r="AB59" i="33"/>
  <c r="AJ160" i="33"/>
  <c r="V315" i="33"/>
  <c r="S316" i="33"/>
  <c r="AE163" i="33"/>
  <c r="AB60" i="33"/>
  <c r="AD158" i="33" l="1"/>
  <c r="AE162" i="33"/>
  <c r="AF157" i="33"/>
  <c r="AJ158" i="33" s="1"/>
  <c r="AI164" i="33"/>
  <c r="Z57" i="33"/>
  <c r="AV57" i="33"/>
  <c r="AT56" i="33"/>
  <c r="X315" i="33"/>
  <c r="U316" i="33"/>
  <c r="AW58" i="33"/>
  <c r="W315" i="33"/>
  <c r="T316" i="33"/>
  <c r="V316" i="33"/>
  <c r="S317" i="33"/>
  <c r="AX57" i="33"/>
  <c r="AX56" i="33" s="1"/>
  <c r="AB58" i="33"/>
  <c r="AE161" i="33" l="1"/>
  <c r="X316" i="33"/>
  <c r="U317" i="33"/>
  <c r="S318" i="33"/>
  <c r="V317" i="33"/>
  <c r="AI163" i="33"/>
  <c r="Z56" i="33"/>
  <c r="AV56" i="33"/>
  <c r="AT55" i="33"/>
  <c r="AD157" i="33"/>
  <c r="AX55" i="33"/>
  <c r="AW57" i="33"/>
  <c r="AH159" i="33"/>
  <c r="AF156" i="33"/>
  <c r="AJ157" i="33" s="1"/>
  <c r="AG157" i="33"/>
  <c r="AG156" i="33" s="1"/>
  <c r="W316" i="33"/>
  <c r="T317" i="33"/>
  <c r="AB57" i="33"/>
  <c r="S319" i="33" l="1"/>
  <c r="V318" i="33"/>
  <c r="X317" i="33"/>
  <c r="U318" i="33"/>
  <c r="AD156" i="33"/>
  <c r="Z55" i="33"/>
  <c r="AV55" i="33"/>
  <c r="AT54" i="33"/>
  <c r="AE160" i="33"/>
  <c r="AI161" i="33"/>
  <c r="AX54" i="33"/>
  <c r="AH158" i="33"/>
  <c r="AI162" i="33"/>
  <c r="W317" i="33"/>
  <c r="T318" i="33"/>
  <c r="AF155" i="33"/>
  <c r="AG155" i="33" s="1"/>
  <c r="AB56" i="33"/>
  <c r="AJ156" i="33" l="1"/>
  <c r="X318" i="33"/>
  <c r="U319" i="33"/>
  <c r="T319" i="33"/>
  <c r="W318" i="33"/>
  <c r="AJ155" i="33"/>
  <c r="AF154" i="33"/>
  <c r="Z54" i="33"/>
  <c r="AV54" i="33"/>
  <c r="AT53" i="33"/>
  <c r="AW55" i="33"/>
  <c r="S320" i="33"/>
  <c r="V319" i="33"/>
  <c r="AD155" i="33"/>
  <c r="AH157" i="33"/>
  <c r="AE159" i="33"/>
  <c r="AI160" i="33"/>
  <c r="AW56" i="33"/>
  <c r="AB55" i="33"/>
  <c r="T320" i="33" l="1"/>
  <c r="W319" i="33"/>
  <c r="S321" i="33"/>
  <c r="V320" i="33"/>
  <c r="U320" i="33"/>
  <c r="X319" i="33"/>
  <c r="Z53" i="33"/>
  <c r="AV53" i="33"/>
  <c r="AT52" i="33"/>
  <c r="AD154" i="33"/>
  <c r="AH155" i="33" s="1"/>
  <c r="AX53" i="33"/>
  <c r="AX52" i="33" s="1"/>
  <c r="AE158" i="33"/>
  <c r="AW54" i="33"/>
  <c r="AH156" i="33"/>
  <c r="AF153" i="33"/>
  <c r="AG154" i="33"/>
  <c r="AG153" i="33" s="1"/>
  <c r="AE157" i="33" l="1"/>
  <c r="AI158" i="33"/>
  <c r="AF152" i="33"/>
  <c r="AJ153" i="33"/>
  <c r="V321" i="33"/>
  <c r="S322" i="33"/>
  <c r="AG152" i="33"/>
  <c r="AI159" i="33"/>
  <c r="U321" i="33"/>
  <c r="X320" i="33"/>
  <c r="AJ154" i="33"/>
  <c r="Z52" i="33"/>
  <c r="AV52" i="33"/>
  <c r="AT51" i="33"/>
  <c r="T321" i="33"/>
  <c r="W320" i="33"/>
  <c r="AD153" i="33"/>
  <c r="AB54" i="33"/>
  <c r="AW53" i="33"/>
  <c r="Z51" i="33" l="1"/>
  <c r="AV51" i="33"/>
  <c r="AT50" i="33"/>
  <c r="AB52" i="33"/>
  <c r="AX51" i="33"/>
  <c r="AX50" i="33" s="1"/>
  <c r="AH153" i="33"/>
  <c r="AD152" i="33"/>
  <c r="V322" i="33"/>
  <c r="S323" i="33"/>
  <c r="AF151" i="33"/>
  <c r="AG151" i="33"/>
  <c r="AH154" i="33"/>
  <c r="AB53" i="33"/>
  <c r="U322" i="33"/>
  <c r="X321" i="33"/>
  <c r="AW52" i="33"/>
  <c r="T322" i="33"/>
  <c r="W321" i="33"/>
  <c r="AE156" i="33"/>
  <c r="AI157" i="33" s="1"/>
  <c r="AE155" i="33" l="1"/>
  <c r="AF150" i="33"/>
  <c r="AJ151" i="33"/>
  <c r="W322" i="33"/>
  <c r="T323" i="33"/>
  <c r="AJ152" i="33"/>
  <c r="V323" i="33"/>
  <c r="S324" i="33"/>
  <c r="Z50" i="33"/>
  <c r="AV50" i="33"/>
  <c r="AT49" i="33"/>
  <c r="AW51" i="33"/>
  <c r="U323" i="33"/>
  <c r="X322" i="33"/>
  <c r="AD151" i="33"/>
  <c r="AH152" i="33"/>
  <c r="AB51" i="33"/>
  <c r="W323" i="33" l="1"/>
  <c r="T324" i="33"/>
  <c r="AD150" i="33"/>
  <c r="AB50" i="33"/>
  <c r="AF149" i="33"/>
  <c r="AJ150" i="33" s="1"/>
  <c r="Z49" i="33"/>
  <c r="AV49" i="33"/>
  <c r="AT48" i="33"/>
  <c r="V324" i="33"/>
  <c r="S325" i="33"/>
  <c r="AE154" i="33"/>
  <c r="AI156" i="33"/>
  <c r="X323" i="33"/>
  <c r="U324" i="33"/>
  <c r="AX49" i="33"/>
  <c r="AX48" i="33" s="1"/>
  <c r="AG150" i="33"/>
  <c r="AD149" i="33" l="1"/>
  <c r="AE153" i="33"/>
  <c r="AI154" i="33"/>
  <c r="AH151" i="33"/>
  <c r="AG149" i="33"/>
  <c r="AG148" i="33" s="1"/>
  <c r="X324" i="33"/>
  <c r="U325" i="33"/>
  <c r="Z48" i="33"/>
  <c r="AV48" i="33"/>
  <c r="AT47" i="33"/>
  <c r="AX47" i="33" s="1"/>
  <c r="W324" i="33"/>
  <c r="T325" i="33"/>
  <c r="AI155" i="33"/>
  <c r="S326" i="33"/>
  <c r="V325" i="33"/>
  <c r="AF148" i="33"/>
  <c r="AB49" i="33"/>
  <c r="AW50" i="33"/>
  <c r="W325" i="33" l="1"/>
  <c r="T326" i="33"/>
  <c r="Z47" i="33"/>
  <c r="AB48" i="33" s="1"/>
  <c r="AV47" i="33"/>
  <c r="AT46" i="33"/>
  <c r="AW48" i="33"/>
  <c r="AE152" i="33"/>
  <c r="AD148" i="33"/>
  <c r="AJ149" i="33"/>
  <c r="AW49" i="33"/>
  <c r="S327" i="33"/>
  <c r="V326" i="33"/>
  <c r="X325" i="33"/>
  <c r="U326" i="33"/>
  <c r="AH150" i="33"/>
  <c r="X326" i="33" l="1"/>
  <c r="U327" i="33"/>
  <c r="AD147" i="33"/>
  <c r="AH148" i="33"/>
  <c r="T327" i="33"/>
  <c r="W326" i="33"/>
  <c r="S328" i="33"/>
  <c r="V327" i="33"/>
  <c r="Z46" i="33"/>
  <c r="AV46" i="33"/>
  <c r="AT45" i="33"/>
  <c r="AB47" i="33"/>
  <c r="AH149" i="33"/>
  <c r="AE151" i="33"/>
  <c r="AI153" i="33"/>
  <c r="AW47" i="33"/>
  <c r="AX46" i="33"/>
  <c r="AX45" i="33" s="1"/>
  <c r="T328" i="33" l="1"/>
  <c r="W327" i="33"/>
  <c r="AE150" i="33"/>
  <c r="Z45" i="33"/>
  <c r="AV45" i="33"/>
  <c r="AT44" i="33"/>
  <c r="AX44" i="33" s="1"/>
  <c r="AD146" i="33"/>
  <c r="S329" i="33"/>
  <c r="V328" i="33"/>
  <c r="U328" i="33"/>
  <c r="X327" i="33"/>
  <c r="AI152" i="33"/>
  <c r="U329" i="33" l="1"/>
  <c r="X328" i="33"/>
  <c r="V329" i="33"/>
  <c r="S330" i="33"/>
  <c r="AE149" i="33"/>
  <c r="AI150" i="33"/>
  <c r="AD145" i="33"/>
  <c r="AH146" i="33" s="1"/>
  <c r="AI151" i="33"/>
  <c r="AH147" i="33"/>
  <c r="Z44" i="33"/>
  <c r="AB45" i="33" s="1"/>
  <c r="AV44" i="33"/>
  <c r="AT43" i="33"/>
  <c r="AW46" i="33"/>
  <c r="AB46" i="33"/>
  <c r="T329" i="33"/>
  <c r="W328" i="33"/>
  <c r="Z43" i="33" l="1"/>
  <c r="AV43" i="33"/>
  <c r="AT42" i="33"/>
  <c r="U330" i="33"/>
  <c r="X329" i="33"/>
  <c r="AI149" i="33"/>
  <c r="AE148" i="33"/>
  <c r="V330" i="33"/>
  <c r="S331" i="33"/>
  <c r="AB44" i="33"/>
  <c r="T330" i="33"/>
  <c r="W329" i="33"/>
  <c r="AD144" i="33"/>
  <c r="AH145" i="33" s="1"/>
  <c r="AW45" i="33"/>
  <c r="AX43" i="33"/>
  <c r="AX42" i="33" s="1"/>
  <c r="U331" i="33" l="1"/>
  <c r="X330" i="33"/>
  <c r="W330" i="33"/>
  <c r="T331" i="33"/>
  <c r="Z42" i="33"/>
  <c r="AV42" i="33"/>
  <c r="AT41" i="33"/>
  <c r="V331" i="33"/>
  <c r="S332" i="33"/>
  <c r="AD143" i="33"/>
  <c r="AH144" i="33"/>
  <c r="AB43" i="33"/>
  <c r="AE147" i="33"/>
  <c r="AW44" i="33"/>
  <c r="AE146" i="33" l="1"/>
  <c r="AF147" i="33"/>
  <c r="AD142" i="33"/>
  <c r="AH143" i="33" s="1"/>
  <c r="W331" i="33"/>
  <c r="T332" i="33"/>
  <c r="Z41" i="33"/>
  <c r="AV41" i="33"/>
  <c r="AT40" i="33"/>
  <c r="AX41" i="33"/>
  <c r="AX40" i="33" s="1"/>
  <c r="AW42" i="33"/>
  <c r="AW43" i="33"/>
  <c r="V332" i="33"/>
  <c r="S333" i="33"/>
  <c r="AI148" i="33"/>
  <c r="X331" i="33"/>
  <c r="U332" i="33"/>
  <c r="AD141" i="33" l="1"/>
  <c r="X332" i="33"/>
  <c r="U333" i="33"/>
  <c r="AF146" i="33"/>
  <c r="AJ147" i="33"/>
  <c r="AG147" i="33"/>
  <c r="AG146" i="33" s="1"/>
  <c r="AJ148" i="33"/>
  <c r="Z40" i="33"/>
  <c r="AV40" i="33"/>
  <c r="AT39" i="33"/>
  <c r="AE145" i="33"/>
  <c r="AW41" i="33"/>
  <c r="AI147" i="33"/>
  <c r="AB41" i="33"/>
  <c r="AB42" i="33"/>
  <c r="S334" i="33"/>
  <c r="V334" i="33" s="1"/>
  <c r="V333" i="33"/>
  <c r="W332" i="33"/>
  <c r="T333" i="33"/>
  <c r="AF145" i="33" l="1"/>
  <c r="AG145" i="33"/>
  <c r="X333" i="33"/>
  <c r="U334" i="33"/>
  <c r="X334" i="33" s="1"/>
  <c r="Z39" i="33"/>
  <c r="AV39" i="33"/>
  <c r="AT38" i="33"/>
  <c r="AE144" i="33"/>
  <c r="AI145" i="33" s="1"/>
  <c r="AD140" i="33"/>
  <c r="W333" i="33"/>
  <c r="T334" i="33"/>
  <c r="W334" i="33" s="1"/>
  <c r="AI146" i="33"/>
  <c r="AX39" i="33"/>
  <c r="AH142" i="33"/>
  <c r="Z38" i="33" l="1"/>
  <c r="AV38" i="33"/>
  <c r="AT37" i="33"/>
  <c r="AW40" i="33"/>
  <c r="AB39" i="33"/>
  <c r="AG144" i="33"/>
  <c r="AD139" i="33"/>
  <c r="AH140" i="33"/>
  <c r="AB40" i="33"/>
  <c r="AF144" i="33"/>
  <c r="AH141" i="33"/>
  <c r="AE143" i="33"/>
  <c r="AI144" i="33"/>
  <c r="AX38" i="33"/>
  <c r="AJ146" i="33"/>
  <c r="AE142" i="33" l="1"/>
  <c r="AF143" i="33"/>
  <c r="AJ145" i="33"/>
  <c r="Z37" i="33"/>
  <c r="AV37" i="33"/>
  <c r="AW38" i="33" s="1"/>
  <c r="AT36" i="33"/>
  <c r="AX37" i="33"/>
  <c r="AX36" i="33" s="1"/>
  <c r="AD138" i="33"/>
  <c r="AH139" i="33" s="1"/>
  <c r="AW39" i="33"/>
  <c r="AF142" i="33" l="1"/>
  <c r="AJ143" i="33"/>
  <c r="AB38" i="33"/>
  <c r="AJ144" i="33"/>
  <c r="AD137" i="33"/>
  <c r="AH138" i="33" s="1"/>
  <c r="AI142" i="33"/>
  <c r="AE141" i="33"/>
  <c r="AI143" i="33"/>
  <c r="Z36" i="33"/>
  <c r="AB37" i="33" s="1"/>
  <c r="AV36" i="33"/>
  <c r="AT35" i="33"/>
  <c r="AG143" i="33"/>
  <c r="AG142" i="33" s="1"/>
  <c r="Z35" i="33" l="1"/>
  <c r="AV35" i="33"/>
  <c r="AT34" i="33"/>
  <c r="AW36" i="33"/>
  <c r="AW37" i="33"/>
  <c r="AB36" i="33"/>
  <c r="AX35" i="33"/>
  <c r="AD136" i="33"/>
  <c r="AE140" i="33"/>
  <c r="AF141" i="33"/>
  <c r="AJ142" i="33" s="1"/>
  <c r="AE139" i="33" l="1"/>
  <c r="AI140" i="33"/>
  <c r="Z34" i="33"/>
  <c r="AV34" i="33"/>
  <c r="AT33" i="33"/>
  <c r="AD135" i="33"/>
  <c r="AH136" i="33"/>
  <c r="AH137" i="33"/>
  <c r="AF140" i="33"/>
  <c r="AJ141" i="33" s="1"/>
  <c r="AI141" i="33"/>
  <c r="AG141" i="33"/>
  <c r="AG140" i="33" s="1"/>
  <c r="AX34" i="33"/>
  <c r="AX33" i="33" s="1"/>
  <c r="AD134" i="33" l="1"/>
  <c r="Z33" i="33"/>
  <c r="AV33" i="33"/>
  <c r="AW34" i="33" s="1"/>
  <c r="AT32" i="33"/>
  <c r="AF139" i="33"/>
  <c r="AW35" i="33"/>
  <c r="AB35" i="33"/>
  <c r="AE138" i="33"/>
  <c r="AE137" i="33" l="1"/>
  <c r="AF138" i="33"/>
  <c r="AJ139" i="33"/>
  <c r="AI139" i="33"/>
  <c r="AB33" i="33"/>
  <c r="AJ140" i="33"/>
  <c r="AG139" i="33"/>
  <c r="AD133" i="33"/>
  <c r="AH134" i="33"/>
  <c r="Z32" i="33"/>
  <c r="AV32" i="33"/>
  <c r="AT31" i="33"/>
  <c r="AX32" i="33"/>
  <c r="AB34" i="33"/>
  <c r="AH135" i="33"/>
  <c r="AF137" i="33" l="1"/>
  <c r="Z31" i="33"/>
  <c r="AV31" i="33"/>
  <c r="AT30" i="33"/>
  <c r="AD132" i="33"/>
  <c r="AE136" i="33"/>
  <c r="AB32" i="33"/>
  <c r="AG138" i="33"/>
  <c r="AG137" i="33" s="1"/>
  <c r="AI138" i="33"/>
  <c r="AW32" i="33"/>
  <c r="AX31" i="33"/>
  <c r="AX30" i="33" s="1"/>
  <c r="AW33" i="33"/>
  <c r="AD131" i="33" l="1"/>
  <c r="AW31" i="33"/>
  <c r="AH133" i="33"/>
  <c r="Z30" i="33"/>
  <c r="AB31" i="33" s="1"/>
  <c r="AT29" i="33"/>
  <c r="AX29" i="33" s="1"/>
  <c r="AV30" i="33"/>
  <c r="AE135" i="33"/>
  <c r="AI136" i="33" s="1"/>
  <c r="AF136" i="33"/>
  <c r="AG136" i="33"/>
  <c r="AI137" i="33"/>
  <c r="AJ138" i="33"/>
  <c r="AT28" i="33" l="1"/>
  <c r="Z29" i="33"/>
  <c r="AV29" i="33"/>
  <c r="AF135" i="33"/>
  <c r="AE134" i="33"/>
  <c r="AI135" i="33"/>
  <c r="AD130" i="33"/>
  <c r="AB30" i="33"/>
  <c r="AJ137" i="33"/>
  <c r="AW30" i="33"/>
  <c r="AH132" i="33"/>
  <c r="AF134" i="33" l="1"/>
  <c r="AT27" i="33"/>
  <c r="AV28" i="33"/>
  <c r="Z28" i="33"/>
  <c r="AJ136" i="33"/>
  <c r="AD129" i="33"/>
  <c r="AH130" i="33" s="1"/>
  <c r="AE133" i="33"/>
  <c r="AI134" i="33"/>
  <c r="AG135" i="33"/>
  <c r="AG134" i="33" s="1"/>
  <c r="AH131" i="33"/>
  <c r="AX28" i="33"/>
  <c r="AX27" i="33" s="1"/>
  <c r="AB29" i="33" l="1"/>
  <c r="AF133" i="33"/>
  <c r="AJ134" i="33" s="1"/>
  <c r="AT26" i="33"/>
  <c r="AX26" i="33" s="1"/>
  <c r="AV27" i="33"/>
  <c r="Z27" i="33"/>
  <c r="AJ135" i="33"/>
  <c r="AE132" i="33"/>
  <c r="AI133" i="33" s="1"/>
  <c r="AD128" i="33"/>
  <c r="AH129" i="33" s="1"/>
  <c r="AW29" i="33"/>
  <c r="Z26" i="33" l="1"/>
  <c r="AT25" i="33"/>
  <c r="AV26" i="33"/>
  <c r="AE131" i="33"/>
  <c r="AW28" i="33"/>
  <c r="AD127" i="33"/>
  <c r="AH128" i="33" s="1"/>
  <c r="AF132" i="33"/>
  <c r="AG133" i="33"/>
  <c r="AG132" i="33" s="1"/>
  <c r="AB27" i="33"/>
  <c r="AB28" i="33"/>
  <c r="AT24" i="33" l="1"/>
  <c r="AV25" i="33"/>
  <c r="Z25" i="33"/>
  <c r="AE130" i="33"/>
  <c r="AI131" i="33" s="1"/>
  <c r="AJ132" i="33"/>
  <c r="AF131" i="33"/>
  <c r="AI132" i="33"/>
  <c r="AJ133" i="33"/>
  <c r="AW27" i="33"/>
  <c r="AG131" i="33"/>
  <c r="AD126" i="33"/>
  <c r="AX25" i="33"/>
  <c r="AX24" i="33" s="1"/>
  <c r="AD125" i="33" l="1"/>
  <c r="AH126" i="33"/>
  <c r="AE129" i="33"/>
  <c r="AW25" i="33"/>
  <c r="AB26" i="33"/>
  <c r="AT23" i="33"/>
  <c r="AV24" i="33"/>
  <c r="Z24" i="33"/>
  <c r="AH127" i="33"/>
  <c r="AX23" i="33"/>
  <c r="AF130" i="33"/>
  <c r="AG130" i="33" s="1"/>
  <c r="AW26" i="33"/>
  <c r="AE128" i="33" l="1"/>
  <c r="AI130" i="33"/>
  <c r="AB24" i="33"/>
  <c r="AB25" i="33"/>
  <c r="AF129" i="33"/>
  <c r="AJ131" i="33"/>
  <c r="AT22" i="33"/>
  <c r="AV23" i="33"/>
  <c r="AW24" i="33" s="1"/>
  <c r="Z23" i="33"/>
  <c r="AH125" i="33"/>
  <c r="AD124" i="33"/>
  <c r="AT21" i="33" l="1"/>
  <c r="AV22" i="33"/>
  <c r="Z22" i="33"/>
  <c r="AB23" i="33"/>
  <c r="AX22" i="33"/>
  <c r="AX21" i="33" s="1"/>
  <c r="AE127" i="33"/>
  <c r="AI128" i="33" s="1"/>
  <c r="AF128" i="33"/>
  <c r="AJ129" i="33"/>
  <c r="AI129" i="33"/>
  <c r="AJ130" i="33"/>
  <c r="AW23" i="33"/>
  <c r="AD123" i="33"/>
  <c r="AH124" i="33"/>
  <c r="AG129" i="33"/>
  <c r="AG128" i="33" s="1"/>
  <c r="AE126" i="33" l="1"/>
  <c r="AB22" i="33"/>
  <c r="AD122" i="33"/>
  <c r="AH123" i="33" s="1"/>
  <c r="AW22" i="33"/>
  <c r="AF127" i="33"/>
  <c r="AT20" i="33"/>
  <c r="Z21" i="33"/>
  <c r="AV21" i="33"/>
  <c r="AE125" i="33" l="1"/>
  <c r="AI127" i="33"/>
  <c r="AF126" i="33"/>
  <c r="AG127" i="33"/>
  <c r="AG126" i="33" s="1"/>
  <c r="AD121" i="33"/>
  <c r="AH122" i="33"/>
  <c r="AT19" i="33"/>
  <c r="AV20" i="33"/>
  <c r="Z20" i="33"/>
  <c r="AB21" i="33" s="1"/>
  <c r="AJ128" i="33"/>
  <c r="AX20" i="33"/>
  <c r="AX19" i="33" s="1"/>
  <c r="AF125" i="33" l="1"/>
  <c r="AG125" i="33"/>
  <c r="AJ127" i="33"/>
  <c r="AW21" i="33"/>
  <c r="AI125" i="33"/>
  <c r="AE124" i="33"/>
  <c r="AV19" i="33"/>
  <c r="Z19" i="33"/>
  <c r="AT18" i="33"/>
  <c r="AX18" i="33" s="1"/>
  <c r="AZ19" i="33"/>
  <c r="AH121" i="33"/>
  <c r="AD120" i="33"/>
  <c r="AI126" i="33"/>
  <c r="AZ20" i="33" l="1"/>
  <c r="AV18" i="33"/>
  <c r="Z18" i="33"/>
  <c r="AB19" i="33" s="1"/>
  <c r="AW19" i="33"/>
  <c r="AW20" i="33"/>
  <c r="AB20" i="33"/>
  <c r="AF124" i="33"/>
  <c r="AD119" i="33"/>
  <c r="AH120" i="33" s="1"/>
  <c r="AE123" i="33"/>
  <c r="AI124" i="33"/>
  <c r="AJ126" i="33"/>
  <c r="AE122" i="33" l="1"/>
  <c r="AF123" i="33"/>
  <c r="AJ125" i="33"/>
  <c r="AD118" i="33"/>
  <c r="AH119" i="33"/>
  <c r="AZ21" i="33"/>
  <c r="AG124" i="33"/>
  <c r="AD117" i="33" l="1"/>
  <c r="AH118" i="33"/>
  <c r="AF122" i="33"/>
  <c r="AJ124" i="33"/>
  <c r="AG123" i="33"/>
  <c r="AG122" i="33" s="1"/>
  <c r="AE121" i="33"/>
  <c r="AI122" i="33" s="1"/>
  <c r="AZ22" i="33"/>
  <c r="AI123" i="33"/>
  <c r="AF121" i="33" l="1"/>
  <c r="AJ123" i="33"/>
  <c r="AE120" i="33"/>
  <c r="AZ23" i="33"/>
  <c r="AG121" i="33"/>
  <c r="AD116" i="33"/>
  <c r="AZ24" i="33" l="1"/>
  <c r="AE119" i="33"/>
  <c r="AI120" i="33" s="1"/>
  <c r="AD115" i="33"/>
  <c r="AH116" i="33" s="1"/>
  <c r="AJ121" i="33"/>
  <c r="AF120" i="33"/>
  <c r="AI121" i="33"/>
  <c r="AH117" i="33"/>
  <c r="AJ122" i="33"/>
  <c r="AZ25" i="33" l="1"/>
  <c r="AD114" i="33"/>
  <c r="AH115" i="33"/>
  <c r="AE118" i="33"/>
  <c r="AI119" i="33" s="1"/>
  <c r="AF119" i="33"/>
  <c r="AG120" i="33"/>
  <c r="AF118" i="33" l="1"/>
  <c r="AJ120" i="33"/>
  <c r="AD113" i="33"/>
  <c r="AH114" i="33" s="1"/>
  <c r="AZ26" i="33"/>
  <c r="AE117" i="33"/>
  <c r="AG119" i="33"/>
  <c r="AG118" i="33" s="1"/>
  <c r="AZ27" i="33" l="1"/>
  <c r="AE116" i="33"/>
  <c r="AI117" i="33"/>
  <c r="AF117" i="33"/>
  <c r="AJ118" i="33"/>
  <c r="AD112" i="33"/>
  <c r="AI118" i="33"/>
  <c r="AJ119" i="33"/>
  <c r="AD111" i="33" l="1"/>
  <c r="AH112" i="33"/>
  <c r="AF116" i="33"/>
  <c r="AJ117" i="33"/>
  <c r="AE115" i="33"/>
  <c r="AI116" i="33" s="1"/>
  <c r="AZ28" i="33"/>
  <c r="AG117" i="33"/>
  <c r="AH113" i="33"/>
  <c r="AF115" i="33" l="1"/>
  <c r="AJ116" i="33"/>
  <c r="AZ29" i="33"/>
  <c r="AE114" i="33"/>
  <c r="AG116" i="33"/>
  <c r="AG115" i="33" s="1"/>
  <c r="AD110" i="33"/>
  <c r="AD109" i="33" l="1"/>
  <c r="AE113" i="33"/>
  <c r="AI115" i="33"/>
  <c r="AZ30" i="33"/>
  <c r="AH111" i="33"/>
  <c r="AF114" i="33"/>
  <c r="AJ115" i="33" s="1"/>
  <c r="AE112" i="33" l="1"/>
  <c r="AI113" i="33"/>
  <c r="AD108" i="33"/>
  <c r="AZ31" i="33"/>
  <c r="AI114" i="33"/>
  <c r="AH110" i="33"/>
  <c r="AF113" i="33"/>
  <c r="AG114" i="33"/>
  <c r="AG113" i="33" s="1"/>
  <c r="AD107" i="33" l="1"/>
  <c r="AH109" i="33"/>
  <c r="AZ32" i="33"/>
  <c r="AF112" i="33"/>
  <c r="AJ113" i="33"/>
  <c r="AG112" i="33"/>
  <c r="AJ114" i="33"/>
  <c r="AE111" i="33"/>
  <c r="AI112" i="33"/>
  <c r="AZ33" i="33" l="1"/>
  <c r="AF111" i="33"/>
  <c r="AJ112" i="33"/>
  <c r="AE110" i="33"/>
  <c r="AD106" i="33"/>
  <c r="AH108" i="33"/>
  <c r="AE109" i="33" l="1"/>
  <c r="AI110" i="33"/>
  <c r="AI111" i="33"/>
  <c r="AF110" i="33"/>
  <c r="AG111" i="33"/>
  <c r="AG110" i="33" s="1"/>
  <c r="AD105" i="33"/>
  <c r="AH106" i="33"/>
  <c r="AH107" i="33"/>
  <c r="AZ34" i="33"/>
  <c r="AF109" i="33" l="1"/>
  <c r="AJ110" i="33"/>
  <c r="AG109" i="33"/>
  <c r="AJ111" i="33"/>
  <c r="AZ35" i="33"/>
  <c r="AD104" i="33"/>
  <c r="AH105" i="33"/>
  <c r="AE108" i="33"/>
  <c r="AZ36" i="33" l="1"/>
  <c r="AG108" i="33"/>
  <c r="AD103" i="33"/>
  <c r="AH104" i="33"/>
  <c r="AE107" i="33"/>
  <c r="AI109" i="33"/>
  <c r="AF108" i="33"/>
  <c r="AJ109" i="33"/>
  <c r="AE106" i="33" l="1"/>
  <c r="AI108" i="33"/>
  <c r="AD102" i="33"/>
  <c r="AF107" i="33"/>
  <c r="AG107" i="33" s="1"/>
  <c r="AZ37" i="33"/>
  <c r="AD101" i="33" l="1"/>
  <c r="AJ108" i="33"/>
  <c r="AE105" i="33"/>
  <c r="AI106" i="33"/>
  <c r="AF106" i="33"/>
  <c r="AJ107" i="33" s="1"/>
  <c r="AH103" i="33"/>
  <c r="AZ38" i="33"/>
  <c r="AI107" i="33"/>
  <c r="AE104" i="33" l="1"/>
  <c r="AI105" i="33"/>
  <c r="AD100" i="33"/>
  <c r="AH101" i="33" s="1"/>
  <c r="AZ39" i="33"/>
  <c r="AH102" i="33"/>
  <c r="AJ106" i="33"/>
  <c r="AF105" i="33"/>
  <c r="AG106" i="33"/>
  <c r="AG105" i="33" s="1"/>
  <c r="AZ40" i="33" l="1"/>
  <c r="AD99" i="33"/>
  <c r="AH100" i="33" s="1"/>
  <c r="AF104" i="33"/>
  <c r="AJ105" i="33"/>
  <c r="AE103" i="33"/>
  <c r="AF103" i="33" l="1"/>
  <c r="AJ104" i="33"/>
  <c r="AG104" i="33"/>
  <c r="AG103" i="33" s="1"/>
  <c r="AD98" i="33"/>
  <c r="AE102" i="33"/>
  <c r="AI103" i="33"/>
  <c r="AI104" i="33"/>
  <c r="AZ41" i="33"/>
  <c r="AD97" i="33" l="1"/>
  <c r="AE101" i="33"/>
  <c r="AI102" i="33"/>
  <c r="AH99" i="33"/>
  <c r="AG102" i="33"/>
  <c r="AZ42" i="33"/>
  <c r="AF102" i="33"/>
  <c r="AJ103" i="33"/>
  <c r="AE100" i="33" l="1"/>
  <c r="AI101" i="33"/>
  <c r="AZ43" i="33"/>
  <c r="AD96" i="33"/>
  <c r="AH97" i="33" s="1"/>
  <c r="AF101" i="33"/>
  <c r="AG101" i="33" s="1"/>
  <c r="AH98" i="33"/>
  <c r="AD95" i="33" l="1"/>
  <c r="AZ44" i="33"/>
  <c r="AF100" i="33"/>
  <c r="AJ101" i="33" s="1"/>
  <c r="AJ102" i="33"/>
  <c r="AE99" i="33"/>
  <c r="AI100" i="33"/>
  <c r="AZ45" i="33" l="1"/>
  <c r="AD94" i="33"/>
  <c r="AF99" i="33"/>
  <c r="AJ100" i="33" s="1"/>
  <c r="AH96" i="33"/>
  <c r="AE98" i="33"/>
  <c r="AG100" i="33"/>
  <c r="AD93" i="33" l="1"/>
  <c r="AE97" i="33"/>
  <c r="AI98" i="33"/>
  <c r="AH95" i="33"/>
  <c r="AF98" i="33"/>
  <c r="AG99" i="33"/>
  <c r="AG98" i="33" s="1"/>
  <c r="AI99" i="33"/>
  <c r="AZ46" i="33"/>
  <c r="AF97" i="33" l="1"/>
  <c r="AE96" i="33"/>
  <c r="AI97" i="33"/>
  <c r="AZ47" i="33"/>
  <c r="AH93" i="33"/>
  <c r="AD92" i="33"/>
  <c r="AJ99" i="33"/>
  <c r="AH94" i="33"/>
  <c r="AZ48" i="33" l="1"/>
  <c r="AF96" i="33"/>
  <c r="AJ98" i="33"/>
  <c r="AE95" i="33"/>
  <c r="AI96" i="33"/>
  <c r="AH92" i="33"/>
  <c r="AD91" i="33"/>
  <c r="AG97" i="33"/>
  <c r="AF95" i="33" l="1"/>
  <c r="AE94" i="33"/>
  <c r="AI95" i="33"/>
  <c r="AJ97" i="33"/>
  <c r="AG96" i="33"/>
  <c r="AG95" i="33" s="1"/>
  <c r="AD90" i="33"/>
  <c r="AZ49" i="33"/>
  <c r="AE93" i="33" l="1"/>
  <c r="AI94" i="33"/>
  <c r="AD89" i="33"/>
  <c r="AH90" i="33" s="1"/>
  <c r="AF94" i="33"/>
  <c r="AH91" i="33"/>
  <c r="AZ50" i="33"/>
  <c r="AJ96" i="33"/>
  <c r="AF93" i="33" l="1"/>
  <c r="AD88" i="33"/>
  <c r="AH89" i="33" s="1"/>
  <c r="AE92" i="33"/>
  <c r="AI93" i="33"/>
  <c r="AJ95" i="33"/>
  <c r="AZ51" i="33"/>
  <c r="AG94" i="33"/>
  <c r="AG93" i="33" s="1"/>
  <c r="AE91" i="33" l="1"/>
  <c r="AI92" i="33"/>
  <c r="AZ52" i="33"/>
  <c r="AF92" i="33"/>
  <c r="AG92" i="33" s="1"/>
  <c r="AH88" i="33"/>
  <c r="AD87" i="33"/>
  <c r="AJ94" i="33"/>
  <c r="AJ93" i="33" l="1"/>
  <c r="AZ53" i="33"/>
  <c r="AF91" i="33"/>
  <c r="AJ92" i="33" s="1"/>
  <c r="AD86" i="33"/>
  <c r="AH87" i="33" s="1"/>
  <c r="AE90" i="33"/>
  <c r="AI91" i="33"/>
  <c r="AZ54" i="33" l="1"/>
  <c r="AD85" i="33"/>
  <c r="AF90" i="33"/>
  <c r="AJ91" i="33" s="1"/>
  <c r="AE89" i="33"/>
  <c r="AI90" i="33"/>
  <c r="AG91" i="33"/>
  <c r="AD84" i="33" l="1"/>
  <c r="AE88" i="33"/>
  <c r="AI89" i="33"/>
  <c r="AH86" i="33"/>
  <c r="AF89" i="33"/>
  <c r="AG90" i="33"/>
  <c r="AG89" i="33" s="1"/>
  <c r="AZ55" i="33"/>
  <c r="AF88" i="33" l="1"/>
  <c r="AJ90" i="33"/>
  <c r="AE87" i="33"/>
  <c r="AI88" i="33"/>
  <c r="AD83" i="33"/>
  <c r="AG88" i="33"/>
  <c r="AZ56" i="33"/>
  <c r="AH85" i="33"/>
  <c r="AD82" i="33" l="1"/>
  <c r="AF87" i="33"/>
  <c r="AH84" i="33"/>
  <c r="AE86" i="33"/>
  <c r="AI87" i="33" s="1"/>
  <c r="AZ57" i="33"/>
  <c r="AJ89" i="33"/>
  <c r="AF86" i="33" l="1"/>
  <c r="AG87" i="33"/>
  <c r="AG86" i="33" s="1"/>
  <c r="AE85" i="33"/>
  <c r="AI86" i="33"/>
  <c r="AD81" i="33"/>
  <c r="AH82" i="33" s="1"/>
  <c r="AJ88" i="33"/>
  <c r="AZ58" i="33"/>
  <c r="AH83" i="33"/>
  <c r="AE84" i="33" l="1"/>
  <c r="AI85" i="33"/>
  <c r="AD80" i="33"/>
  <c r="AH81" i="33" s="1"/>
  <c r="AF85" i="33"/>
  <c r="AG85" i="33" s="1"/>
  <c r="AZ59" i="33"/>
  <c r="AJ87" i="33"/>
  <c r="AJ86" i="33" l="1"/>
  <c r="AZ60" i="33"/>
  <c r="AD79" i="33"/>
  <c r="AH80" i="33" s="1"/>
  <c r="AF84" i="33"/>
  <c r="AE83" i="33"/>
  <c r="AI84" i="33"/>
  <c r="AF83" i="33" l="1"/>
  <c r="AZ61" i="33"/>
  <c r="AJ85" i="33"/>
  <c r="AD78" i="33"/>
  <c r="AE82" i="33"/>
  <c r="AG84" i="33"/>
  <c r="AG83" i="33" s="1"/>
  <c r="AD77" i="33" l="1"/>
  <c r="AE81" i="33"/>
  <c r="AI82" i="33"/>
  <c r="AZ62" i="33"/>
  <c r="AH79" i="33"/>
  <c r="AG82" i="33"/>
  <c r="AF82" i="33"/>
  <c r="AI83" i="33"/>
  <c r="AJ84" i="33"/>
  <c r="AE80" i="33" l="1"/>
  <c r="AI81" i="33"/>
  <c r="AZ63" i="33"/>
  <c r="AF81" i="33"/>
  <c r="AH77" i="33"/>
  <c r="AD76" i="33"/>
  <c r="AJ83" i="33"/>
  <c r="AH78" i="33"/>
  <c r="AZ64" i="33" l="1"/>
  <c r="AF80" i="33"/>
  <c r="AJ81" i="33" s="1"/>
  <c r="AJ82" i="33"/>
  <c r="AE79" i="33"/>
  <c r="AI80" i="33"/>
  <c r="AH76" i="33"/>
  <c r="AD75" i="33"/>
  <c r="AG81" i="33"/>
  <c r="AG80" i="33" l="1"/>
  <c r="AE78" i="33"/>
  <c r="AI79" i="33"/>
  <c r="AF79" i="33"/>
  <c r="AD74" i="33"/>
  <c r="AZ65" i="33"/>
  <c r="AD73" i="33" l="1"/>
  <c r="AF78" i="33"/>
  <c r="AE77" i="33"/>
  <c r="AI78" i="33"/>
  <c r="AZ66" i="33"/>
  <c r="AH75" i="33"/>
  <c r="AJ80" i="33"/>
  <c r="AG79" i="33"/>
  <c r="AF77" i="33" l="1"/>
  <c r="AE76" i="33"/>
  <c r="AI77" i="33"/>
  <c r="AG78" i="33"/>
  <c r="AG77" i="33" s="1"/>
  <c r="AJ79" i="33"/>
  <c r="AD72" i="33"/>
  <c r="AH73" i="33" s="1"/>
  <c r="AZ67" i="33"/>
  <c r="AH74" i="33"/>
  <c r="AE75" i="33" l="1"/>
  <c r="AI76" i="33"/>
  <c r="AF76" i="33"/>
  <c r="AJ77" i="33" s="1"/>
  <c r="AD71" i="33"/>
  <c r="AH72" i="33"/>
  <c r="AZ68" i="33"/>
  <c r="AJ78" i="33"/>
  <c r="AZ69" i="33" l="1"/>
  <c r="AF75" i="33"/>
  <c r="AJ76" i="33" s="1"/>
  <c r="AE74" i="33"/>
  <c r="AI75" i="33" s="1"/>
  <c r="AD70" i="33"/>
  <c r="AH71" i="33"/>
  <c r="AG76" i="33"/>
  <c r="AD69" i="33" l="1"/>
  <c r="AE73" i="33"/>
  <c r="AI74" i="33"/>
  <c r="AF74" i="33"/>
  <c r="AJ75" i="33" s="1"/>
  <c r="AG75" i="33"/>
  <c r="AG74" i="33" s="1"/>
  <c r="AZ70" i="33"/>
  <c r="AE72" i="33" l="1"/>
  <c r="AI73" i="33"/>
  <c r="AG73" i="33"/>
  <c r="AD68" i="33"/>
  <c r="AH69" i="33"/>
  <c r="AZ71" i="33"/>
  <c r="AJ74" i="33"/>
  <c r="AF73" i="33"/>
  <c r="AH70" i="33"/>
  <c r="AZ72" i="33" l="1"/>
  <c r="AD67" i="33"/>
  <c r="AF72" i="33"/>
  <c r="AE71" i="33"/>
  <c r="AF71" i="33" l="1"/>
  <c r="AE70" i="33"/>
  <c r="AI71" i="33"/>
  <c r="AJ73" i="33"/>
  <c r="AD66" i="33"/>
  <c r="AH67" i="33"/>
  <c r="AZ73" i="33"/>
  <c r="AH68" i="33"/>
  <c r="AI72" i="33"/>
  <c r="AG72" i="33"/>
  <c r="AG71" i="33" s="1"/>
  <c r="AZ74" i="33" l="1"/>
  <c r="AE69" i="33"/>
  <c r="AI70" i="33"/>
  <c r="AF70" i="33"/>
  <c r="AJ71" i="33"/>
  <c r="AD65" i="33"/>
  <c r="AJ72" i="33"/>
  <c r="AF69" i="33" l="1"/>
  <c r="AD64" i="33"/>
  <c r="AH65" i="33"/>
  <c r="AG70" i="33"/>
  <c r="AG69" i="33" s="1"/>
  <c r="AE68" i="33"/>
  <c r="AI69" i="33"/>
  <c r="AH66" i="33"/>
  <c r="AZ75" i="33"/>
  <c r="AE67" i="33" l="1"/>
  <c r="AI68" i="33"/>
  <c r="AD63" i="33"/>
  <c r="AH64" i="33"/>
  <c r="AF68" i="33"/>
  <c r="AG68" i="33" s="1"/>
  <c r="AZ76" i="33"/>
  <c r="AJ70" i="33"/>
  <c r="AD62" i="33" l="1"/>
  <c r="AH63" i="33"/>
  <c r="AF67" i="33"/>
  <c r="AZ77" i="33"/>
  <c r="AJ69" i="33"/>
  <c r="AE66" i="33"/>
  <c r="AI67" i="33"/>
  <c r="AZ78" i="33" l="1"/>
  <c r="AF66" i="33"/>
  <c r="AJ67" i="33" s="1"/>
  <c r="AD61" i="33"/>
  <c r="AH62" i="33"/>
  <c r="AJ68" i="33"/>
  <c r="AE65" i="33"/>
  <c r="AG67" i="33"/>
  <c r="AD60" i="33" l="1"/>
  <c r="AH61" i="33"/>
  <c r="AG66" i="33"/>
  <c r="AE64" i="33"/>
  <c r="AI65" i="33"/>
  <c r="AF65" i="33"/>
  <c r="AI66" i="33"/>
  <c r="AZ79" i="33"/>
  <c r="AF64" i="33" l="1"/>
  <c r="AJ66" i="33"/>
  <c r="AG65" i="33"/>
  <c r="AG64" i="33" s="1"/>
  <c r="AE63" i="33"/>
  <c r="AI64" i="33"/>
  <c r="AZ80" i="33"/>
  <c r="AD59" i="33"/>
  <c r="AH60" i="33"/>
  <c r="AE62" i="33" l="1"/>
  <c r="AI63" i="33"/>
  <c r="AF63" i="33"/>
  <c r="AJ64" i="33" s="1"/>
  <c r="AZ81" i="33"/>
  <c r="AG63" i="33"/>
  <c r="AD58" i="33"/>
  <c r="AJ65" i="33"/>
  <c r="AZ82" i="33" l="1"/>
  <c r="AD57" i="33"/>
  <c r="AH58" i="33"/>
  <c r="AF62" i="33"/>
  <c r="AG62" i="33" s="1"/>
  <c r="AH59" i="33"/>
  <c r="AE61" i="33"/>
  <c r="AI62" i="33"/>
  <c r="AF61" i="33" l="1"/>
  <c r="AJ63" i="33"/>
  <c r="AD56" i="33"/>
  <c r="AH57" i="33"/>
  <c r="AE60" i="33"/>
  <c r="AI61" i="33"/>
  <c r="AZ83" i="33"/>
  <c r="AE59" i="33" l="1"/>
  <c r="AI60" i="33"/>
  <c r="AF60" i="33"/>
  <c r="AJ61" i="33" s="1"/>
  <c r="AD55" i="33"/>
  <c r="AH56" i="33"/>
  <c r="AJ62" i="33"/>
  <c r="AZ84" i="33"/>
  <c r="AG61" i="33"/>
  <c r="AZ85" i="33" l="1"/>
  <c r="AD54" i="33"/>
  <c r="AH55" i="33"/>
  <c r="AG60" i="33"/>
  <c r="AF59" i="33"/>
  <c r="AE58" i="33"/>
  <c r="AF58" i="33" l="1"/>
  <c r="AD53" i="33"/>
  <c r="AH54" i="33"/>
  <c r="AE57" i="33"/>
  <c r="AI58" i="33"/>
  <c r="AJ60" i="33"/>
  <c r="AG59" i="33"/>
  <c r="AG58" i="33" s="1"/>
  <c r="AI59" i="33"/>
  <c r="AZ86" i="33"/>
  <c r="AD52" i="33" l="1"/>
  <c r="AH53" i="33"/>
  <c r="AZ87" i="33"/>
  <c r="AF57" i="33"/>
  <c r="AG57" i="33" s="1"/>
  <c r="AE56" i="33"/>
  <c r="AJ59" i="33"/>
  <c r="AJ58" i="33" l="1"/>
  <c r="AE55" i="33"/>
  <c r="AI56" i="33"/>
  <c r="AZ88" i="33"/>
  <c r="AF56" i="33"/>
  <c r="AJ57" i="33" s="1"/>
  <c r="AI57" i="33"/>
  <c r="AD51" i="33"/>
  <c r="AH52" i="33"/>
  <c r="AE54" i="33" l="1"/>
  <c r="AI55" i="33"/>
  <c r="AZ89" i="33"/>
  <c r="AD50" i="33"/>
  <c r="AH51" i="33"/>
  <c r="AF55" i="33"/>
  <c r="AJ56" i="33" s="1"/>
  <c r="AG56" i="33"/>
  <c r="AZ90" i="33" l="1"/>
  <c r="AF54" i="33"/>
  <c r="AD49" i="33"/>
  <c r="AH50" i="33"/>
  <c r="AG55" i="33"/>
  <c r="AG54" i="33" s="1"/>
  <c r="AE53" i="33"/>
  <c r="AF53" i="33" l="1"/>
  <c r="AJ55" i="33"/>
  <c r="AE52" i="33"/>
  <c r="AI53" i="33"/>
  <c r="AD48" i="33"/>
  <c r="AH49" i="33"/>
  <c r="AI54" i="33"/>
  <c r="AZ91" i="33"/>
  <c r="AE51" i="33" l="1"/>
  <c r="AI52" i="33"/>
  <c r="AF52" i="33"/>
  <c r="AZ92" i="33"/>
  <c r="AJ54" i="33"/>
  <c r="AD47" i="33"/>
  <c r="AG53" i="33"/>
  <c r="AD46" i="33" l="1"/>
  <c r="AH47" i="33"/>
  <c r="AF51" i="33"/>
  <c r="AJ53" i="33"/>
  <c r="AG52" i="33"/>
  <c r="AG51" i="33" s="1"/>
  <c r="AZ93" i="33"/>
  <c r="AH48" i="33"/>
  <c r="AE50" i="33"/>
  <c r="AI51" i="33"/>
  <c r="AZ94" i="33" l="1"/>
  <c r="AF50" i="33"/>
  <c r="AJ52" i="33"/>
  <c r="AE49" i="33"/>
  <c r="AI50" i="33"/>
  <c r="AG50" i="33"/>
  <c r="AD45" i="33"/>
  <c r="AH46" i="33"/>
  <c r="AF49" i="33" l="1"/>
  <c r="AJ51" i="33"/>
  <c r="AG49" i="33"/>
  <c r="AE48" i="33"/>
  <c r="AI49" i="33"/>
  <c r="AD44" i="33"/>
  <c r="AZ95" i="33"/>
  <c r="AD43" i="33" l="1"/>
  <c r="AH45" i="33"/>
  <c r="AE47" i="33"/>
  <c r="AI48" i="33"/>
  <c r="AF48" i="33"/>
  <c r="AZ96" i="33"/>
  <c r="AJ50" i="33"/>
  <c r="AF47" i="33" l="1"/>
  <c r="AJ49" i="33"/>
  <c r="AE46" i="33"/>
  <c r="AD42" i="33"/>
  <c r="AG48" i="33"/>
  <c r="AG47" i="33" s="1"/>
  <c r="AZ97" i="33"/>
  <c r="AH44" i="33"/>
  <c r="AE45" i="33" l="1"/>
  <c r="AI46" i="33"/>
  <c r="AD41" i="33"/>
  <c r="AH42" i="33"/>
  <c r="AI47" i="33"/>
  <c r="AF46" i="33"/>
  <c r="AH43" i="33"/>
  <c r="AZ98" i="33"/>
  <c r="AJ48" i="33"/>
  <c r="AF45" i="33" l="1"/>
  <c r="AJ47" i="33"/>
  <c r="AD40" i="33"/>
  <c r="AH41" i="33" s="1"/>
  <c r="AZ99" i="33"/>
  <c r="AG46" i="33"/>
  <c r="AG45" i="33" s="1"/>
  <c r="AE44" i="33"/>
  <c r="AI45" i="33"/>
  <c r="AZ100" i="33" l="1"/>
  <c r="AF44" i="33"/>
  <c r="AJ45" i="33" s="1"/>
  <c r="AD39" i="33"/>
  <c r="AH40" i="33" s="1"/>
  <c r="AE43" i="33"/>
  <c r="AJ46" i="33"/>
  <c r="AE42" i="33" l="1"/>
  <c r="AI43" i="33"/>
  <c r="AF43" i="33"/>
  <c r="AJ44" i="33" s="1"/>
  <c r="AG44" i="33"/>
  <c r="AG43" i="33" s="1"/>
  <c r="AD38" i="33"/>
  <c r="AH39" i="33"/>
  <c r="AI44" i="33"/>
  <c r="AZ101" i="33"/>
  <c r="AD37" i="33" l="1"/>
  <c r="AH38" i="33"/>
  <c r="AF42" i="33"/>
  <c r="AZ102" i="33"/>
  <c r="AE41" i="33"/>
  <c r="AZ103" i="33" l="1"/>
  <c r="AE40" i="33"/>
  <c r="AI41" i="33"/>
  <c r="AF41" i="33"/>
  <c r="AJ43" i="33"/>
  <c r="AG42" i="33"/>
  <c r="AG41" i="33" s="1"/>
  <c r="AI42" i="33"/>
  <c r="AD36" i="33"/>
  <c r="AH37" i="33" s="1"/>
  <c r="AE39" i="33" l="1"/>
  <c r="AI40" i="33"/>
  <c r="AF40" i="33"/>
  <c r="AJ42" i="33"/>
  <c r="AD35" i="33"/>
  <c r="AZ104" i="33"/>
  <c r="AD34" i="33" l="1"/>
  <c r="AH36" i="33"/>
  <c r="AE38" i="33"/>
  <c r="AI39" i="33"/>
  <c r="AF39" i="33"/>
  <c r="AJ41" i="33"/>
  <c r="AZ105" i="33"/>
  <c r="AG40" i="33"/>
  <c r="AF38" i="33" l="1"/>
  <c r="AJ40" i="33"/>
  <c r="AD33" i="33"/>
  <c r="AE37" i="33"/>
  <c r="AI38" i="33"/>
  <c r="AG39" i="33"/>
  <c r="AG38" i="33" s="1"/>
  <c r="AZ106" i="33"/>
  <c r="AH35" i="33"/>
  <c r="AD32" i="33" l="1"/>
  <c r="AF37" i="33"/>
  <c r="AJ38" i="33" s="1"/>
  <c r="AG37" i="33"/>
  <c r="AE36" i="33"/>
  <c r="AH34" i="33"/>
  <c r="AZ107" i="33"/>
  <c r="AJ39" i="33"/>
  <c r="AE35" i="33" l="1"/>
  <c r="AI36" i="33"/>
  <c r="AI37" i="33"/>
  <c r="AF36" i="33"/>
  <c r="AJ37" i="33" s="1"/>
  <c r="AD31" i="33"/>
  <c r="AH32" i="33" s="1"/>
  <c r="AG36" i="33"/>
  <c r="AZ108" i="33"/>
  <c r="AH33" i="33"/>
  <c r="AD30" i="33" l="1"/>
  <c r="AJ36" i="33"/>
  <c r="AF35" i="33"/>
  <c r="AZ109" i="33"/>
  <c r="AE34" i="33"/>
  <c r="AE33" i="33" l="1"/>
  <c r="AI34" i="33"/>
  <c r="AZ110" i="33"/>
  <c r="AF34" i="33"/>
  <c r="AD29" i="33"/>
  <c r="AH31" i="33"/>
  <c r="AI35" i="33"/>
  <c r="AG35" i="33"/>
  <c r="AG34" i="33" l="1"/>
  <c r="AF33" i="33"/>
  <c r="AJ34" i="33" s="1"/>
  <c r="AD28" i="33"/>
  <c r="AH29" i="33" s="1"/>
  <c r="AH30" i="33"/>
  <c r="AJ35" i="33"/>
  <c r="AZ111" i="33"/>
  <c r="AE32" i="33"/>
  <c r="AI33" i="33"/>
  <c r="AZ112" i="33" l="1"/>
  <c r="AD27" i="33"/>
  <c r="AF32" i="33"/>
  <c r="AJ33" i="33" s="1"/>
  <c r="AE31" i="33"/>
  <c r="AG33" i="33"/>
  <c r="AE30" i="33" l="1"/>
  <c r="AI32" i="33"/>
  <c r="AF31" i="33"/>
  <c r="AD26" i="33"/>
  <c r="AH28" i="33"/>
  <c r="AG32" i="33"/>
  <c r="AZ113" i="33"/>
  <c r="AD25" i="33" l="1"/>
  <c r="AF30" i="33"/>
  <c r="AE29" i="33"/>
  <c r="AH27" i="33"/>
  <c r="AJ32" i="33"/>
  <c r="AZ114" i="33"/>
  <c r="AG31" i="33"/>
  <c r="AG30" i="33" s="1"/>
  <c r="AI31" i="33"/>
  <c r="AE28" i="33" l="1"/>
  <c r="AD24" i="33"/>
  <c r="AI30" i="33"/>
  <c r="AF29" i="33"/>
  <c r="AJ30" i="33" s="1"/>
  <c r="AJ31" i="33"/>
  <c r="AZ115" i="33"/>
  <c r="AH26" i="33"/>
  <c r="AD23" i="33" l="1"/>
  <c r="AH25" i="33"/>
  <c r="AE27" i="33"/>
  <c r="AZ116" i="33"/>
  <c r="AI29" i="33"/>
  <c r="AF28" i="33"/>
  <c r="AJ29" i="33"/>
  <c r="AG29" i="33"/>
  <c r="AG28" i="33" s="1"/>
  <c r="AE26" i="33" l="1"/>
  <c r="AI27" i="33"/>
  <c r="AZ117" i="33"/>
  <c r="AI28" i="33"/>
  <c r="AD22" i="33"/>
  <c r="AG27" i="33"/>
  <c r="AF27" i="33"/>
  <c r="AJ28" i="33"/>
  <c r="AH24" i="33"/>
  <c r="AD21" i="33" l="1"/>
  <c r="AH23" i="33"/>
  <c r="AZ118" i="33"/>
  <c r="AF26" i="33"/>
  <c r="AJ27" i="33"/>
  <c r="AE25" i="33"/>
  <c r="AI26" i="33"/>
  <c r="AF25" i="33" l="1"/>
  <c r="AJ26" i="33"/>
  <c r="AZ119" i="33"/>
  <c r="AG26" i="33"/>
  <c r="AG25" i="33" s="1"/>
  <c r="AD20" i="33"/>
  <c r="AH21" i="33" s="1"/>
  <c r="AE24" i="33"/>
  <c r="AH22" i="33"/>
  <c r="AD19" i="33" l="1"/>
  <c r="AE23" i="33"/>
  <c r="AG24" i="33"/>
  <c r="AZ120" i="33"/>
  <c r="AI25" i="33"/>
  <c r="AF24" i="33"/>
  <c r="AJ25" i="33"/>
  <c r="AZ121" i="33" l="1"/>
  <c r="AD18" i="33"/>
  <c r="AH19" i="33" s="1"/>
  <c r="AG23" i="33"/>
  <c r="AE22" i="33"/>
  <c r="AI23" i="33"/>
  <c r="AI24" i="33"/>
  <c r="AF23" i="33"/>
  <c r="AJ24" i="33"/>
  <c r="AH20" i="33"/>
  <c r="AE21" i="33" l="1"/>
  <c r="AI22" i="33"/>
  <c r="AF22" i="33"/>
  <c r="AZ122" i="33"/>
  <c r="AF21" i="33" l="1"/>
  <c r="AJ22" i="33"/>
  <c r="AE20" i="33"/>
  <c r="AZ123" i="33"/>
  <c r="AJ23" i="33"/>
  <c r="AG22" i="33"/>
  <c r="AG21" i="33" s="1"/>
  <c r="AZ124" i="33" l="1"/>
  <c r="AE19" i="33"/>
  <c r="AI20" i="33" s="1"/>
  <c r="AI21" i="33"/>
  <c r="AF20" i="33"/>
  <c r="AJ21" i="33" s="1"/>
  <c r="AF19" i="33" l="1"/>
  <c r="AJ20" i="33"/>
  <c r="AE18" i="33"/>
  <c r="AI19" i="33"/>
  <c r="AZ125" i="33"/>
  <c r="AG20" i="33"/>
  <c r="AG19" i="33" s="1"/>
  <c r="AZ126" i="33" l="1"/>
  <c r="AF18" i="33"/>
  <c r="AG18" i="33" s="1"/>
  <c r="AJ19" i="33"/>
  <c r="AZ127" i="33" l="1"/>
  <c r="AZ128" i="33" l="1"/>
  <c r="AZ129" i="33" l="1"/>
  <c r="AZ130" i="33" l="1"/>
  <c r="AZ131" i="33" l="1"/>
  <c r="AZ132" i="33" l="1"/>
  <c r="AZ133" i="33" l="1"/>
  <c r="AZ134" i="33" l="1"/>
  <c r="AZ135" i="33" l="1"/>
  <c r="AZ136" i="33" l="1"/>
  <c r="AZ137" i="33" l="1"/>
  <c r="AZ138" i="33" l="1"/>
  <c r="AZ139" i="33" l="1"/>
  <c r="AZ140" i="33" l="1"/>
  <c r="AZ141" i="33" l="1"/>
  <c r="AZ142" i="33" l="1"/>
  <c r="AZ143" i="33" l="1"/>
  <c r="AZ144" i="33" l="1"/>
  <c r="AZ145" i="33" l="1"/>
  <c r="AZ146" i="33" l="1"/>
  <c r="AZ147" i="33" l="1"/>
  <c r="AZ148" i="33" l="1"/>
  <c r="AZ149" i="33" l="1"/>
  <c r="AZ150" i="33" l="1"/>
  <c r="AZ151" i="33" l="1"/>
  <c r="AZ152" i="33" l="1"/>
  <c r="AZ153" i="33" l="1"/>
  <c r="AZ154" i="33" l="1"/>
  <c r="AZ155" i="33" l="1"/>
  <c r="AZ156" i="33" l="1"/>
  <c r="AZ157" i="33" l="1"/>
  <c r="AZ158" i="33" l="1"/>
  <c r="AZ159" i="33" l="1"/>
  <c r="BA158" i="33"/>
  <c r="BR158" i="33" s="1"/>
  <c r="AZ160" i="33" l="1"/>
  <c r="BA159" i="33"/>
  <c r="BR159" i="33" s="1"/>
  <c r="BA18" i="33"/>
  <c r="BA19" i="33"/>
  <c r="BA20" i="33"/>
  <c r="BA21" i="33"/>
  <c r="BA22" i="33"/>
  <c r="BA23" i="33"/>
  <c r="BA24" i="33"/>
  <c r="BA25" i="33"/>
  <c r="BA26" i="33"/>
  <c r="BA27" i="33"/>
  <c r="BA28" i="33"/>
  <c r="BA29" i="33"/>
  <c r="BA30" i="33"/>
  <c r="BA31" i="33"/>
  <c r="BA32" i="33"/>
  <c r="BA33" i="33"/>
  <c r="BA34" i="33"/>
  <c r="BA35" i="33"/>
  <c r="BA36" i="33"/>
  <c r="BA37" i="33"/>
  <c r="BA38" i="33"/>
  <c r="BA39" i="33"/>
  <c r="BA40" i="33"/>
  <c r="BA41" i="33"/>
  <c r="BA42" i="33"/>
  <c r="BA43" i="33"/>
  <c r="BA44" i="33"/>
  <c r="BA45" i="33"/>
  <c r="BA46" i="33"/>
  <c r="BA47" i="33"/>
  <c r="BA48" i="33"/>
  <c r="BA49" i="33"/>
  <c r="BA50" i="33"/>
  <c r="BA51" i="33"/>
  <c r="BA52" i="33"/>
  <c r="BA53" i="33"/>
  <c r="BA54" i="33"/>
  <c r="BA55" i="33"/>
  <c r="BA56" i="33"/>
  <c r="BA57" i="33"/>
  <c r="BA58" i="33"/>
  <c r="BA59" i="33"/>
  <c r="BA60" i="33"/>
  <c r="BA61" i="33"/>
  <c r="BA62" i="33"/>
  <c r="BA63" i="33"/>
  <c r="BA64" i="33"/>
  <c r="BA65" i="33"/>
  <c r="BA66" i="33"/>
  <c r="BA67" i="33"/>
  <c r="BA68" i="33"/>
  <c r="BA69" i="33"/>
  <c r="BA70" i="33"/>
  <c r="BA71" i="33"/>
  <c r="BA72" i="33"/>
  <c r="BA73" i="33"/>
  <c r="BA74" i="33"/>
  <c r="BA75" i="33"/>
  <c r="BA76" i="33"/>
  <c r="BA77" i="33"/>
  <c r="BA78" i="33"/>
  <c r="BA79" i="33"/>
  <c r="BA80" i="33"/>
  <c r="BA81" i="33"/>
  <c r="BA82" i="33"/>
  <c r="BA83" i="33"/>
  <c r="BA84" i="33"/>
  <c r="BA85" i="33"/>
  <c r="BA86" i="33"/>
  <c r="BA87" i="33"/>
  <c r="BA88" i="33"/>
  <c r="BA89" i="33"/>
  <c r="BA90" i="33"/>
  <c r="BA91" i="33"/>
  <c r="BA92" i="33"/>
  <c r="BA93" i="33"/>
  <c r="BA94" i="33"/>
  <c r="BA95" i="33"/>
  <c r="BA96" i="33"/>
  <c r="BA97" i="33"/>
  <c r="BA98" i="33"/>
  <c r="BA99" i="33"/>
  <c r="BA100" i="33"/>
  <c r="BA101" i="33"/>
  <c r="BA102" i="33"/>
  <c r="BA103" i="33"/>
  <c r="BA104" i="33"/>
  <c r="BA105" i="33"/>
  <c r="BA106" i="33"/>
  <c r="BA107" i="33"/>
  <c r="BA108" i="33"/>
  <c r="BA109" i="33"/>
  <c r="BA110" i="33"/>
  <c r="BA111" i="33"/>
  <c r="BA112" i="33"/>
  <c r="BA113" i="33"/>
  <c r="BA114" i="33"/>
  <c r="BA115" i="33"/>
  <c r="BA116" i="33"/>
  <c r="BA117" i="33"/>
  <c r="BA118" i="33"/>
  <c r="BA119" i="33"/>
  <c r="BA120" i="33"/>
  <c r="BA121" i="33"/>
  <c r="BA122" i="33"/>
  <c r="BA123" i="33"/>
  <c r="BA124" i="33"/>
  <c r="BA125" i="33"/>
  <c r="BA126" i="33"/>
  <c r="BA127" i="33"/>
  <c r="BA128" i="33"/>
  <c r="BA129" i="33"/>
  <c r="BA130" i="33"/>
  <c r="BA131" i="33"/>
  <c r="BA132" i="33"/>
  <c r="BA133" i="33"/>
  <c r="BA134" i="33"/>
  <c r="BA135" i="33"/>
  <c r="BA136" i="33"/>
  <c r="BA137" i="33"/>
  <c r="BA138" i="33"/>
  <c r="BA139" i="33"/>
  <c r="BA140" i="33"/>
  <c r="BA141" i="33"/>
  <c r="BA142" i="33"/>
  <c r="BA143" i="33"/>
  <c r="BA144" i="33"/>
  <c r="BA145" i="33"/>
  <c r="BA146" i="33"/>
  <c r="BA147" i="33"/>
  <c r="BA148" i="33"/>
  <c r="BR148" i="33" s="1"/>
  <c r="BA149" i="33"/>
  <c r="BR149" i="33" s="1"/>
  <c r="BA150" i="33"/>
  <c r="BR150" i="33" s="1"/>
  <c r="BA151" i="33"/>
  <c r="BR151" i="33" s="1"/>
  <c r="BA152" i="33"/>
  <c r="BR152" i="33" s="1"/>
  <c r="BA153" i="33"/>
  <c r="BR153" i="33" s="1"/>
  <c r="BA154" i="33"/>
  <c r="BR154" i="33" s="1"/>
  <c r="BA155" i="33"/>
  <c r="BR155" i="33" s="1"/>
  <c r="BA156" i="33"/>
  <c r="BR156" i="33" s="1"/>
  <c r="BA157" i="33"/>
  <c r="BR157" i="33" s="1"/>
  <c r="AZ161" i="33" l="1"/>
  <c r="BA160" i="33"/>
  <c r="BR160" i="33" s="1"/>
  <c r="BA161" i="33" l="1"/>
  <c r="BR161" i="33" s="1"/>
  <c r="AZ162" i="33"/>
  <c r="AZ163" i="33" l="1"/>
  <c r="BA162" i="33"/>
  <c r="BR162" i="33" s="1"/>
  <c r="AZ164" i="33" l="1"/>
  <c r="BA163" i="33"/>
  <c r="BR163" i="33" s="1"/>
  <c r="BA164" i="33" l="1"/>
  <c r="BR164" i="33" s="1"/>
  <c r="AZ165" i="33"/>
  <c r="BA165" i="33" l="1"/>
  <c r="BR165" i="33" s="1"/>
  <c r="AZ166" i="33"/>
  <c r="AZ167" i="33" l="1"/>
  <c r="BA166" i="33"/>
  <c r="BR166" i="33" s="1"/>
  <c r="AZ168" i="33" l="1"/>
  <c r="BA167" i="33"/>
  <c r="BR167" i="33" s="1"/>
  <c r="BA168" i="33" l="1"/>
  <c r="BR168" i="33" s="1"/>
  <c r="AZ169" i="33"/>
  <c r="BA169" i="33" l="1"/>
  <c r="BR169" i="33" s="1"/>
  <c r="AZ170" i="33"/>
  <c r="AZ171" i="33" l="1"/>
  <c r="BA170" i="33"/>
  <c r="BR170" i="33" s="1"/>
  <c r="AZ172" i="33" l="1"/>
  <c r="BA171" i="33"/>
  <c r="BR171" i="33" s="1"/>
  <c r="BA172" i="33" l="1"/>
  <c r="BR172" i="33" s="1"/>
  <c r="AZ173" i="33"/>
  <c r="AZ174" i="33" l="1"/>
  <c r="BA173" i="33"/>
  <c r="BR173" i="33" s="1"/>
  <c r="AZ175" i="33" l="1"/>
  <c r="BA174" i="33"/>
  <c r="BA175" i="33" l="1"/>
  <c r="AZ176" i="33"/>
  <c r="BA176" i="33" l="1"/>
  <c r="AZ177" i="33"/>
  <c r="BA177" i="33" l="1"/>
  <c r="AZ178" i="33"/>
  <c r="AZ179" i="33" l="1"/>
  <c r="BA178" i="33"/>
  <c r="BA179" i="33" l="1"/>
  <c r="AZ180" i="33"/>
  <c r="AZ181" i="33" l="1"/>
  <c r="BA180" i="33"/>
  <c r="AZ182" i="33" l="1"/>
  <c r="BA181" i="33"/>
  <c r="BA182" i="33" l="1"/>
  <c r="AZ183" i="33"/>
  <c r="AZ184" i="33" l="1"/>
  <c r="BA183" i="33"/>
  <c r="BA184" i="33" l="1"/>
  <c r="AZ185" i="33"/>
  <c r="BA185" i="33" l="1"/>
  <c r="AZ186" i="33"/>
  <c r="AZ187" i="33" l="1"/>
  <c r="BA186" i="33"/>
  <c r="BA187" i="33" l="1"/>
  <c r="AZ188" i="33"/>
  <c r="BA188" i="33" s="1"/>
  <c r="BB187" i="33"/>
  <c r="BQ187" i="33" l="1"/>
  <c r="BU187" i="33" s="1"/>
  <c r="BB186" i="33"/>
  <c r="BB185" i="33" l="1"/>
  <c r="BQ186" i="33"/>
  <c r="BU186" i="33"/>
  <c r="S187" i="33"/>
  <c r="S186" i="33" l="1"/>
  <c r="V188" i="33"/>
  <c r="T187" i="33"/>
  <c r="U187" i="33"/>
  <c r="BQ185" i="33"/>
  <c r="BU185" i="33" s="1"/>
  <c r="BB184" i="33"/>
  <c r="U186" i="33" l="1"/>
  <c r="X188" i="33"/>
  <c r="V186" i="33"/>
  <c r="S185" i="33"/>
  <c r="W187" i="33"/>
  <c r="T186" i="33"/>
  <c r="W188" i="33"/>
  <c r="BQ184" i="33"/>
  <c r="BU184" i="33" s="1"/>
  <c r="BB183" i="33"/>
  <c r="V187" i="33"/>
  <c r="S184" i="33" l="1"/>
  <c r="U185" i="33"/>
  <c r="X186" i="33" s="1"/>
  <c r="X187" i="33"/>
  <c r="BB182" i="33"/>
  <c r="BQ183" i="33"/>
  <c r="BU183" i="33" s="1"/>
  <c r="T185" i="33"/>
  <c r="W186" i="33" s="1"/>
  <c r="BB181" i="33" l="1"/>
  <c r="BQ182" i="33"/>
  <c r="BU182" i="33" s="1"/>
  <c r="S183" i="33"/>
  <c r="V185" i="33"/>
  <c r="U184" i="33"/>
  <c r="T184" i="33"/>
  <c r="W185" i="33" s="1"/>
  <c r="S182" i="33" l="1"/>
  <c r="V183" i="33" s="1"/>
  <c r="V184" i="33"/>
  <c r="U183" i="33"/>
  <c r="X184" i="33" s="1"/>
  <c r="BQ181" i="33"/>
  <c r="BU181" i="33" s="1"/>
  <c r="BB180" i="33"/>
  <c r="T183" i="33"/>
  <c r="W184" i="33" s="1"/>
  <c r="X185" i="33"/>
  <c r="S181" i="33" l="1"/>
  <c r="U182" i="33"/>
  <c r="T182" i="33"/>
  <c r="BB179" i="33"/>
  <c r="BQ180" i="33"/>
  <c r="BU180" i="33" s="1"/>
  <c r="T181" i="33" l="1"/>
  <c r="W182" i="33"/>
  <c r="U181" i="33"/>
  <c r="X183" i="33"/>
  <c r="W183" i="33"/>
  <c r="S180" i="33"/>
  <c r="V182" i="33"/>
  <c r="BB178" i="33"/>
  <c r="BQ179" i="33"/>
  <c r="BU179" i="33" s="1"/>
  <c r="BB177" i="33" l="1"/>
  <c r="BQ178" i="33"/>
  <c r="BU178" i="33" s="1"/>
  <c r="T180" i="33"/>
  <c r="W181" i="33"/>
  <c r="U180" i="33"/>
  <c r="X181" i="33" s="1"/>
  <c r="X182" i="33"/>
  <c r="S179" i="33"/>
  <c r="V181" i="33"/>
  <c r="S178" i="33" l="1"/>
  <c r="U179" i="33"/>
  <c r="X180" i="33" s="1"/>
  <c r="T179" i="33"/>
  <c r="BQ177" i="33"/>
  <c r="BU177" i="33" s="1"/>
  <c r="BB176" i="33"/>
  <c r="V180" i="33"/>
  <c r="T178" i="33" l="1"/>
  <c r="S177" i="33"/>
  <c r="V179" i="33"/>
  <c r="U178" i="33"/>
  <c r="BB175" i="33"/>
  <c r="BQ176" i="33"/>
  <c r="BU176" i="33" s="1"/>
  <c r="W180" i="33"/>
  <c r="U177" i="33" l="1"/>
  <c r="T177" i="33"/>
  <c r="W178" i="33"/>
  <c r="W179" i="33"/>
  <c r="V177" i="33"/>
  <c r="S176" i="33"/>
  <c r="V178" i="33"/>
  <c r="BQ175" i="33"/>
  <c r="BU175" i="33" s="1"/>
  <c r="BB174" i="33"/>
  <c r="X179" i="33"/>
  <c r="T176" i="33" l="1"/>
  <c r="U176" i="33"/>
  <c r="BB173" i="33"/>
  <c r="BQ174" i="33"/>
  <c r="BU174" i="33" s="1"/>
  <c r="X178" i="33"/>
  <c r="S175" i="33"/>
  <c r="V176" i="33"/>
  <c r="BQ173" i="33" l="1"/>
  <c r="BU173" i="33" s="1"/>
  <c r="BB172" i="33"/>
  <c r="BB171" i="33" s="1"/>
  <c r="BB170" i="33" s="1"/>
  <c r="BB169" i="33" s="1"/>
  <c r="BB168" i="33" s="1"/>
  <c r="BB167" i="33" s="1"/>
  <c r="BB166" i="33" s="1"/>
  <c r="BB165" i="33" s="1"/>
  <c r="BB164" i="33" s="1"/>
  <c r="BB163" i="33" s="1"/>
  <c r="BB162" i="33" s="1"/>
  <c r="BB161" i="33" s="1"/>
  <c r="BB160" i="33" s="1"/>
  <c r="BB159" i="33" s="1"/>
  <c r="BB158" i="33" s="1"/>
  <c r="BB157" i="33" s="1"/>
  <c r="BB156" i="33" s="1"/>
  <c r="BB155" i="33" s="1"/>
  <c r="BB154" i="33" s="1"/>
  <c r="BB153" i="33" s="1"/>
  <c r="BB152" i="33" s="1"/>
  <c r="BB151" i="33" s="1"/>
  <c r="BB150" i="33" s="1"/>
  <c r="BB149" i="33" s="1"/>
  <c r="BB148" i="33" s="1"/>
  <c r="BB147" i="33" s="1"/>
  <c r="BB146" i="33" s="1"/>
  <c r="BB145" i="33" s="1"/>
  <c r="BB144" i="33" s="1"/>
  <c r="BB143" i="33" s="1"/>
  <c r="BB142" i="33" s="1"/>
  <c r="BB141" i="33" s="1"/>
  <c r="BB140" i="33" s="1"/>
  <c r="BB139" i="33" s="1"/>
  <c r="BB138" i="33" s="1"/>
  <c r="BB137" i="33" s="1"/>
  <c r="BB136" i="33" s="1"/>
  <c r="BB135" i="33" s="1"/>
  <c r="BB134" i="33" s="1"/>
  <c r="BB133" i="33" s="1"/>
  <c r="BB132" i="33" s="1"/>
  <c r="BB131" i="33" s="1"/>
  <c r="BB130" i="33" s="1"/>
  <c r="BB129" i="33" s="1"/>
  <c r="BB128" i="33" s="1"/>
  <c r="BB127" i="33" s="1"/>
  <c r="BB126" i="33" s="1"/>
  <c r="BB125" i="33" s="1"/>
  <c r="BB124" i="33" s="1"/>
  <c r="BB123" i="33" s="1"/>
  <c r="BB122" i="33" s="1"/>
  <c r="BB121" i="33" s="1"/>
  <c r="BB120" i="33" s="1"/>
  <c r="BB119" i="33" s="1"/>
  <c r="BB118" i="33" s="1"/>
  <c r="BB117" i="33" s="1"/>
  <c r="BB116" i="33" s="1"/>
  <c r="BB115" i="33" s="1"/>
  <c r="BB114" i="33" s="1"/>
  <c r="BB113" i="33" s="1"/>
  <c r="BB112" i="33" s="1"/>
  <c r="BB111" i="33" s="1"/>
  <c r="BB110" i="33" s="1"/>
  <c r="BB109" i="33" s="1"/>
  <c r="BB108" i="33" s="1"/>
  <c r="BB107" i="33" s="1"/>
  <c r="BB106" i="33" s="1"/>
  <c r="BB105" i="33" s="1"/>
  <c r="BB104" i="33" s="1"/>
  <c r="BB103" i="33" s="1"/>
  <c r="BB102" i="33" s="1"/>
  <c r="BB101" i="33" s="1"/>
  <c r="BB100" i="33" s="1"/>
  <c r="BB99" i="33" s="1"/>
  <c r="BB98" i="33" s="1"/>
  <c r="BB97" i="33" s="1"/>
  <c r="BB96" i="33" s="1"/>
  <c r="BB95" i="33" s="1"/>
  <c r="BB94" i="33" s="1"/>
  <c r="BB93" i="33" s="1"/>
  <c r="BB92" i="33" s="1"/>
  <c r="BB91" i="33" s="1"/>
  <c r="BB90" i="33" s="1"/>
  <c r="BB89" i="33" s="1"/>
  <c r="BB88" i="33" s="1"/>
  <c r="BB87" i="33" s="1"/>
  <c r="BB86" i="33" s="1"/>
  <c r="BB85" i="33" s="1"/>
  <c r="BB84" i="33" s="1"/>
  <c r="BB83" i="33" s="1"/>
  <c r="BB82" i="33" s="1"/>
  <c r="BB81" i="33" s="1"/>
  <c r="BB80" i="33" s="1"/>
  <c r="BB79" i="33" s="1"/>
  <c r="BB78" i="33" s="1"/>
  <c r="BB77" i="33" s="1"/>
  <c r="BB76" i="33" s="1"/>
  <c r="BB75" i="33" s="1"/>
  <c r="BB74" i="33" s="1"/>
  <c r="BB73" i="33" s="1"/>
  <c r="BB72" i="33" s="1"/>
  <c r="BB71" i="33" s="1"/>
  <c r="BB70" i="33" s="1"/>
  <c r="BB69" i="33" s="1"/>
  <c r="BB68" i="33" s="1"/>
  <c r="BB67" i="33" s="1"/>
  <c r="BB66" i="33" s="1"/>
  <c r="BB65" i="33" s="1"/>
  <c r="BB64" i="33" s="1"/>
  <c r="BB63" i="33" s="1"/>
  <c r="BB62" i="33" s="1"/>
  <c r="BB61" i="33" s="1"/>
  <c r="BB60" i="33" s="1"/>
  <c r="BB59" i="33" s="1"/>
  <c r="BB58" i="33" s="1"/>
  <c r="BB57" i="33" s="1"/>
  <c r="BB56" i="33" s="1"/>
  <c r="BB55" i="33" s="1"/>
  <c r="BB54" i="33" s="1"/>
  <c r="BB53" i="33" s="1"/>
  <c r="BB52" i="33" s="1"/>
  <c r="BB51" i="33" s="1"/>
  <c r="BB50" i="33" s="1"/>
  <c r="BB49" i="33" s="1"/>
  <c r="BB48" i="33" s="1"/>
  <c r="BB47" i="33" s="1"/>
  <c r="BB46" i="33" s="1"/>
  <c r="BB45" i="33" s="1"/>
  <c r="BB44" i="33" s="1"/>
  <c r="BB43" i="33" s="1"/>
  <c r="BB42" i="33" s="1"/>
  <c r="BB41" i="33" s="1"/>
  <c r="BB40" i="33" s="1"/>
  <c r="BB39" i="33" s="1"/>
  <c r="BB38" i="33" s="1"/>
  <c r="BB37" i="33" s="1"/>
  <c r="BB36" i="33" s="1"/>
  <c r="BB35" i="33" s="1"/>
  <c r="BB34" i="33" s="1"/>
  <c r="BB33" i="33" s="1"/>
  <c r="BB32" i="33" s="1"/>
  <c r="BB31" i="33" s="1"/>
  <c r="BB30" i="33" s="1"/>
  <c r="BB29" i="33" s="1"/>
  <c r="BB28" i="33" s="1"/>
  <c r="BB27" i="33" s="1"/>
  <c r="BB26" i="33" s="1"/>
  <c r="BB25" i="33" s="1"/>
  <c r="BB24" i="33" s="1"/>
  <c r="BB23" i="33" s="1"/>
  <c r="BB22" i="33" s="1"/>
  <c r="BB21" i="33" s="1"/>
  <c r="BB20" i="33" s="1"/>
  <c r="BB19" i="33" s="1"/>
  <c r="BB18" i="33" s="1"/>
  <c r="T175" i="33"/>
  <c r="W176" i="33"/>
  <c r="U175" i="33"/>
  <c r="X176" i="33" s="1"/>
  <c r="X177" i="33"/>
  <c r="W177" i="33"/>
  <c r="V175" i="33"/>
  <c r="S174" i="33"/>
  <c r="BU172" i="33" l="1"/>
  <c r="U174" i="33"/>
  <c r="X175" i="33" s="1"/>
  <c r="T174" i="33"/>
  <c r="S173" i="33"/>
  <c r="T173" i="33" l="1"/>
  <c r="W174" i="33"/>
  <c r="S172" i="33"/>
  <c r="V173" i="33"/>
  <c r="V174" i="33"/>
  <c r="W175" i="33"/>
  <c r="U173" i="33"/>
  <c r="BU171" i="33"/>
  <c r="U172" i="33" l="1"/>
  <c r="X174" i="33"/>
  <c r="S171" i="33"/>
  <c r="V172" i="33"/>
  <c r="BU170" i="33"/>
  <c r="T172" i="33"/>
  <c r="BU169" i="33" l="1"/>
  <c r="T171" i="33"/>
  <c r="W172" i="33"/>
  <c r="S170" i="33"/>
  <c r="U171" i="33"/>
  <c r="X172" i="33"/>
  <c r="W173" i="33"/>
  <c r="X173" i="33"/>
  <c r="S169" i="33" l="1"/>
  <c r="T170" i="33"/>
  <c r="U170" i="33"/>
  <c r="X171" i="33"/>
  <c r="BU168" i="33"/>
  <c r="V171" i="33"/>
  <c r="BU167" i="33" l="1"/>
  <c r="T169" i="33"/>
  <c r="W170" i="33" s="1"/>
  <c r="S168" i="33"/>
  <c r="V169" i="33"/>
  <c r="U169" i="33"/>
  <c r="W171" i="33"/>
  <c r="V170" i="33"/>
  <c r="U168" i="33" l="1"/>
  <c r="X170" i="33"/>
  <c r="S167" i="33"/>
  <c r="V168" i="33"/>
  <c r="T168" i="33"/>
  <c r="W169" i="33" s="1"/>
  <c r="BU166" i="33"/>
  <c r="T167" i="33" l="1"/>
  <c r="W168" i="33"/>
  <c r="U167" i="33"/>
  <c r="X168" i="33"/>
  <c r="S166" i="33"/>
  <c r="BU165" i="33"/>
  <c r="X169" i="33"/>
  <c r="BU164" i="33" l="1"/>
  <c r="S165" i="33"/>
  <c r="V167" i="33"/>
  <c r="U166" i="33"/>
  <c r="X167" i="33"/>
  <c r="T166" i="33"/>
  <c r="BU163" i="33" l="1"/>
  <c r="T165" i="33"/>
  <c r="U165" i="33"/>
  <c r="X166" i="33" s="1"/>
  <c r="S164" i="33"/>
  <c r="V166" i="33"/>
  <c r="W167" i="33"/>
  <c r="S163" i="33" l="1"/>
  <c r="V164" i="33"/>
  <c r="V165" i="33"/>
  <c r="X165" i="33"/>
  <c r="U164" i="33"/>
  <c r="T164" i="33"/>
  <c r="W165" i="33"/>
  <c r="W166" i="33"/>
  <c r="BU162" i="33"/>
  <c r="T163" i="33" l="1"/>
  <c r="U163" i="33"/>
  <c r="X164" i="33" s="1"/>
  <c r="BU161" i="33"/>
  <c r="V163" i="33"/>
  <c r="S162" i="33"/>
  <c r="S161" i="33" l="1"/>
  <c r="V162" i="33"/>
  <c r="BU160" i="33"/>
  <c r="U162" i="33"/>
  <c r="X163" i="33"/>
  <c r="T162" i="33"/>
  <c r="W163" i="33"/>
  <c r="W164" i="33"/>
  <c r="T161" i="33" l="1"/>
  <c r="U161" i="33"/>
  <c r="BU159" i="33"/>
  <c r="S160" i="33"/>
  <c r="V161" i="33"/>
  <c r="U160" i="33" l="1"/>
  <c r="T160" i="33"/>
  <c r="S159" i="33"/>
  <c r="BU158" i="33"/>
  <c r="X162" i="33"/>
  <c r="W162" i="33"/>
  <c r="T159" i="33" l="1"/>
  <c r="BU157" i="33"/>
  <c r="S158" i="33"/>
  <c r="V159" i="33"/>
  <c r="U159" i="33"/>
  <c r="V160" i="33"/>
  <c r="W161" i="33"/>
  <c r="X161" i="33"/>
  <c r="U158" i="33" l="1"/>
  <c r="BU156" i="33"/>
  <c r="X160" i="33"/>
  <c r="S157" i="33"/>
  <c r="T158" i="33"/>
  <c r="W160" i="33"/>
  <c r="S156" i="33" l="1"/>
  <c r="V157" i="33"/>
  <c r="T157" i="33"/>
  <c r="V158" i="33"/>
  <c r="BU155" i="33"/>
  <c r="U157" i="33"/>
  <c r="W159" i="33"/>
  <c r="X159" i="33"/>
  <c r="T156" i="33" l="1"/>
  <c r="W157" i="33" s="1"/>
  <c r="W158" i="33"/>
  <c r="U156" i="33"/>
  <c r="BU154" i="33"/>
  <c r="X158" i="33"/>
  <c r="V156" i="33"/>
  <c r="S155" i="33"/>
  <c r="BU153" i="33" l="1"/>
  <c r="U155" i="33"/>
  <c r="X156" i="33"/>
  <c r="X157" i="33"/>
  <c r="S154" i="33"/>
  <c r="V155" i="33"/>
  <c r="W156" i="33"/>
  <c r="T155" i="33"/>
  <c r="S153" i="33" l="1"/>
  <c r="U154" i="33"/>
  <c r="X155" i="33" s="1"/>
  <c r="T154" i="33"/>
  <c r="W155" i="33"/>
  <c r="BU152" i="33"/>
  <c r="BU151" i="33" l="1"/>
  <c r="T153" i="33"/>
  <c r="W154" i="33"/>
  <c r="U153" i="33"/>
  <c r="S152" i="33"/>
  <c r="V154" i="33"/>
  <c r="U152" i="33" l="1"/>
  <c r="S151" i="33"/>
  <c r="X154" i="33"/>
  <c r="V153" i="33"/>
  <c r="T152" i="33"/>
  <c r="W153" i="33"/>
  <c r="BU150" i="33"/>
  <c r="T151" i="33" l="1"/>
  <c r="S150" i="33"/>
  <c r="V151" i="33"/>
  <c r="V152" i="33"/>
  <c r="BU149" i="33"/>
  <c r="U151" i="33"/>
  <c r="X153" i="33"/>
  <c r="U150" i="33" l="1"/>
  <c r="T150" i="33"/>
  <c r="W151" i="33"/>
  <c r="BU148" i="33"/>
  <c r="S149" i="33"/>
  <c r="V150" i="33" s="1"/>
  <c r="X152" i="33"/>
  <c r="W152" i="33"/>
  <c r="BU147" i="33" l="1"/>
  <c r="U149" i="33"/>
  <c r="X150" i="33"/>
  <c r="S148" i="33"/>
  <c r="V149" i="33"/>
  <c r="T149" i="33"/>
  <c r="W150" i="33" s="1"/>
  <c r="X151" i="33"/>
  <c r="S147" i="33" l="1"/>
  <c r="U148" i="33"/>
  <c r="T148" i="33"/>
  <c r="W149" i="33"/>
  <c r="BU146" i="33"/>
  <c r="U147" i="33" l="1"/>
  <c r="X148" i="33" s="1"/>
  <c r="BU145" i="33"/>
  <c r="T147" i="33"/>
  <c r="X149" i="33"/>
  <c r="S146" i="33"/>
  <c r="V148" i="33"/>
  <c r="S145" i="33" l="1"/>
  <c r="T146" i="33"/>
  <c r="W147" i="33"/>
  <c r="BU144" i="33"/>
  <c r="W148" i="33"/>
  <c r="V147" i="33"/>
  <c r="U146" i="33"/>
  <c r="T145" i="33" l="1"/>
  <c r="W146" i="33"/>
  <c r="BU143" i="33"/>
  <c r="S144" i="33"/>
  <c r="V145" i="33"/>
  <c r="U145" i="33"/>
  <c r="X147" i="33"/>
  <c r="V146" i="33"/>
  <c r="U144" i="33" l="1"/>
  <c r="BU142" i="33"/>
  <c r="X146" i="33"/>
  <c r="S143" i="33"/>
  <c r="T144" i="33"/>
  <c r="S142" i="33" l="1"/>
  <c r="V143" i="33"/>
  <c r="BU141" i="33"/>
  <c r="T143" i="33"/>
  <c r="V144" i="33"/>
  <c r="U143" i="33"/>
  <c r="W145" i="33"/>
  <c r="X145" i="33"/>
  <c r="T142" i="33" l="1"/>
  <c r="W143" i="33"/>
  <c r="BU140" i="33"/>
  <c r="U142" i="33"/>
  <c r="X143" i="33" s="1"/>
  <c r="W144" i="33"/>
  <c r="X144" i="33"/>
  <c r="S141" i="33"/>
  <c r="U141" i="33" l="1"/>
  <c r="X142" i="33"/>
  <c r="BU139" i="33"/>
  <c r="S140" i="33"/>
  <c r="V141" i="33" s="1"/>
  <c r="V142" i="33"/>
  <c r="T141" i="33"/>
  <c r="T140" i="33" l="1"/>
  <c r="W141" i="33"/>
  <c r="BU138" i="33"/>
  <c r="S139" i="33"/>
  <c r="W142" i="33"/>
  <c r="X141" i="33"/>
  <c r="U140" i="33"/>
  <c r="S138" i="33" l="1"/>
  <c r="V139" i="33"/>
  <c r="BU137" i="33"/>
  <c r="V140" i="33"/>
  <c r="U139" i="33"/>
  <c r="X140" i="33" s="1"/>
  <c r="W140" i="33"/>
  <c r="T139" i="33"/>
  <c r="U138" i="33" l="1"/>
  <c r="BU136" i="33"/>
  <c r="T138" i="33"/>
  <c r="W139" i="33"/>
  <c r="S137" i="33"/>
  <c r="V138" i="33" s="1"/>
  <c r="T137" i="33" l="1"/>
  <c r="W138" i="33"/>
  <c r="BU135" i="33"/>
  <c r="U137" i="33"/>
  <c r="X138" i="33"/>
  <c r="S136" i="33"/>
  <c r="V137" i="33" s="1"/>
  <c r="X139" i="33"/>
  <c r="S135" i="33" l="1"/>
  <c r="U136" i="33"/>
  <c r="BU134" i="33"/>
  <c r="T136" i="33"/>
  <c r="W137" i="33"/>
  <c r="BU133" i="33" l="1"/>
  <c r="U135" i="33"/>
  <c r="X136" i="33"/>
  <c r="T135" i="33"/>
  <c r="W136" i="33"/>
  <c r="X137" i="33"/>
  <c r="S134" i="33"/>
  <c r="V136" i="33"/>
  <c r="S133" i="33" l="1"/>
  <c r="T134" i="33"/>
  <c r="U134" i="33"/>
  <c r="X135" i="33"/>
  <c r="BU132" i="33"/>
  <c r="V135" i="33"/>
  <c r="BU131" i="33" l="1"/>
  <c r="U133" i="33"/>
  <c r="X134" i="33"/>
  <c r="T133" i="33"/>
  <c r="W135" i="33"/>
  <c r="V133" i="33"/>
  <c r="S132" i="33"/>
  <c r="V134" i="33"/>
  <c r="T132" i="33" l="1"/>
  <c r="W134" i="33"/>
  <c r="BU130" i="33"/>
  <c r="U132" i="33"/>
  <c r="V132" i="33"/>
  <c r="S131" i="33"/>
  <c r="U131" i="33" l="1"/>
  <c r="X132" i="33"/>
  <c r="BU129" i="33"/>
  <c r="T131" i="33"/>
  <c r="X133" i="33"/>
  <c r="V131" i="33"/>
  <c r="S130" i="33"/>
  <c r="W133" i="33"/>
  <c r="T130" i="33" l="1"/>
  <c r="W132" i="33"/>
  <c r="BU128" i="33"/>
  <c r="V130" i="33"/>
  <c r="S129" i="33"/>
  <c r="X131" i="33"/>
  <c r="U130" i="33"/>
  <c r="S128" i="33" l="1"/>
  <c r="V129" i="33"/>
  <c r="T129" i="33"/>
  <c r="W130" i="33"/>
  <c r="BU127" i="33"/>
  <c r="U129" i="33"/>
  <c r="X130" i="33"/>
  <c r="W131" i="33"/>
  <c r="U128" i="33" l="1"/>
  <c r="BU126" i="33"/>
  <c r="T128" i="33"/>
  <c r="V128" i="33"/>
  <c r="S127" i="33"/>
  <c r="T127" i="33" l="1"/>
  <c r="BU125" i="33"/>
  <c r="U127" i="33"/>
  <c r="X128" i="33"/>
  <c r="S126" i="33"/>
  <c r="V127" i="33"/>
  <c r="W129" i="33"/>
  <c r="X129" i="33"/>
  <c r="U126" i="33" l="1"/>
  <c r="X127" i="33"/>
  <c r="T126" i="33"/>
  <c r="S125" i="33"/>
  <c r="V126" i="33" s="1"/>
  <c r="BU124" i="33"/>
  <c r="W128" i="33"/>
  <c r="BU123" i="33" l="1"/>
  <c r="T125" i="33"/>
  <c r="W126" i="33"/>
  <c r="W127" i="33"/>
  <c r="S124" i="33"/>
  <c r="V125" i="33"/>
  <c r="U125" i="33"/>
  <c r="U124" i="33" l="1"/>
  <c r="X125" i="33"/>
  <c r="T124" i="33"/>
  <c r="W125" i="33"/>
  <c r="BU122" i="33"/>
  <c r="S123" i="33"/>
  <c r="V124" i="33"/>
  <c r="X126" i="33"/>
  <c r="BU121" i="33" l="1"/>
  <c r="S122" i="33"/>
  <c r="V123" i="33"/>
  <c r="T123" i="33"/>
  <c r="W124" i="33"/>
  <c r="U123" i="33"/>
  <c r="X124" i="33" s="1"/>
  <c r="S121" i="33" l="1"/>
  <c r="U122" i="33"/>
  <c r="T122" i="33"/>
  <c r="BU120" i="33"/>
  <c r="BU119" i="33" l="1"/>
  <c r="T121" i="33"/>
  <c r="W122" i="33" s="1"/>
  <c r="U121" i="33"/>
  <c r="X122" i="33"/>
  <c r="X123" i="33"/>
  <c r="S120" i="33"/>
  <c r="W123" i="33"/>
  <c r="V122" i="33"/>
  <c r="U120" i="33" l="1"/>
  <c r="X121" i="33" s="1"/>
  <c r="S119" i="33"/>
  <c r="T120" i="33"/>
  <c r="BU118" i="33"/>
  <c r="V121" i="33"/>
  <c r="T119" i="33" l="1"/>
  <c r="W120" i="33"/>
  <c r="BU117" i="33"/>
  <c r="V120" i="33"/>
  <c r="W121" i="33"/>
  <c r="U119" i="33"/>
  <c r="BU116" i="33" l="1"/>
  <c r="X120" i="33"/>
  <c r="BU115" i="33" l="1"/>
  <c r="BU114" i="33" l="1"/>
  <c r="BU113" i="33" l="1"/>
  <c r="BU112" i="33" l="1"/>
  <c r="BU111" i="33" l="1"/>
  <c r="BU110" i="33" l="1"/>
  <c r="BU109" i="33" l="1"/>
  <c r="BU108" i="33" l="1"/>
  <c r="BU107" i="33" l="1"/>
  <c r="BU106" i="33" l="1"/>
  <c r="BU105" i="33" l="1"/>
  <c r="BU104" i="33" l="1"/>
  <c r="BU103" i="33" l="1"/>
  <c r="BU102" i="33" l="1"/>
  <c r="BU101" i="33" l="1"/>
  <c r="BU100" i="33" l="1"/>
  <c r="BU99" i="33" l="1"/>
  <c r="BU98" i="33" l="1"/>
  <c r="BU97" i="33" l="1"/>
  <c r="BU96" i="33" l="1"/>
  <c r="BU95" i="33" l="1"/>
  <c r="BU94" i="33" l="1"/>
  <c r="BU93" i="33" l="1"/>
  <c r="BU92" i="33" l="1"/>
  <c r="BU91" i="33" l="1"/>
  <c r="BU90" i="33" l="1"/>
  <c r="BU89" i="33" l="1"/>
  <c r="BU88" i="33" l="1"/>
  <c r="BU87" i="33" l="1"/>
  <c r="BU86" i="33" l="1"/>
  <c r="BU85" i="33" l="1"/>
  <c r="BU84" i="33" l="1"/>
  <c r="BU83" i="33" l="1"/>
  <c r="BU82" i="33" l="1"/>
  <c r="BU81" i="33" l="1"/>
  <c r="BU80" i="33" l="1"/>
  <c r="BU79" i="33" l="1"/>
  <c r="BU78" i="33" l="1"/>
  <c r="BU77" i="33" l="1"/>
  <c r="BU76" i="33" l="1"/>
  <c r="BU75" i="33" l="1"/>
  <c r="BU74" i="33" l="1"/>
  <c r="BU73" i="33" l="1"/>
  <c r="BU72" i="33" l="1"/>
  <c r="BU71" i="33" l="1"/>
  <c r="BU70" i="33" l="1"/>
  <c r="BU69" i="33" l="1"/>
  <c r="BU68" i="33" l="1"/>
  <c r="BU67" i="33" l="1"/>
  <c r="BU66" i="33" l="1"/>
  <c r="BU65" i="33" l="1"/>
  <c r="BU64" i="33" l="1"/>
  <c r="BU63" i="33" l="1"/>
  <c r="BU62" i="33" l="1"/>
  <c r="BU61" i="33" l="1"/>
  <c r="BU60" i="33" l="1"/>
  <c r="BU59" i="33" l="1"/>
  <c r="BU58" i="33" l="1"/>
  <c r="BU57" i="33" l="1"/>
  <c r="BU56" i="33" l="1"/>
  <c r="BU55" i="33" l="1"/>
  <c r="BU54" i="33" l="1"/>
  <c r="BU53" i="33" l="1"/>
  <c r="BU52" i="33" l="1"/>
  <c r="BU51" i="33" l="1"/>
  <c r="BU50" i="33" l="1"/>
  <c r="BU49" i="33" l="1"/>
  <c r="BU48" i="33" l="1"/>
  <c r="BU47" i="33" l="1"/>
  <c r="BU46" i="33" l="1"/>
  <c r="BU45" i="33" l="1"/>
  <c r="BU44" i="33" l="1"/>
  <c r="BU43" i="33" l="1"/>
  <c r="BU42" i="33" l="1"/>
  <c r="BU41" i="33" l="1"/>
  <c r="BU40" i="33" l="1"/>
  <c r="BU39" i="33" l="1"/>
  <c r="BU38" i="33" l="1"/>
  <c r="BU37" i="33" l="1"/>
  <c r="BU36" i="33" l="1"/>
  <c r="BU35" i="33" l="1"/>
  <c r="BU34" i="33" l="1"/>
  <c r="BU33" i="33" l="1"/>
  <c r="BU32" i="33" l="1"/>
  <c r="BU31" i="33" l="1"/>
  <c r="BU30" i="33" l="1"/>
  <c r="BU29" i="33" l="1"/>
  <c r="BU28" i="33" l="1"/>
  <c r="BU27" i="33" l="1"/>
  <c r="BU26" i="33" l="1"/>
  <c r="BU25" i="33" l="1"/>
  <c r="BU24" i="33" l="1"/>
  <c r="BU23" i="33" l="1"/>
  <c r="BU22" i="33" l="1"/>
  <c r="BU21" i="33" l="1"/>
  <c r="BU20" i="33" l="1"/>
  <c r="BU19" i="33" l="1"/>
  <c r="BU18" i="33" l="1"/>
  <c r="BV231" i="33" l="1"/>
  <c r="BV18" i="33"/>
  <c r="BV230" i="33"/>
  <c r="BV229" i="33"/>
  <c r="BV228" i="33"/>
  <c r="BV232" i="33"/>
  <c r="BV227" i="33"/>
  <c r="BV226" i="33"/>
  <c r="BV233" i="33"/>
  <c r="BV234" i="33"/>
  <c r="BV225" i="33"/>
  <c r="BV235" i="33"/>
  <c r="BV224" i="33"/>
  <c r="BV236" i="33"/>
  <c r="BV223" i="33"/>
  <c r="BV222" i="33"/>
  <c r="BV237" i="33"/>
  <c r="BV238" i="33"/>
  <c r="BV221" i="33"/>
  <c r="BV220" i="33"/>
  <c r="BV219" i="33"/>
  <c r="BV218" i="33"/>
  <c r="BV217" i="33"/>
  <c r="BV216" i="33"/>
  <c r="BV215" i="33"/>
  <c r="BV214" i="33"/>
  <c r="BV213" i="33"/>
  <c r="BV212" i="33"/>
  <c r="BV211" i="33"/>
  <c r="BV210" i="33"/>
  <c r="BV209" i="33"/>
  <c r="BV208" i="33"/>
  <c r="BV207" i="33"/>
  <c r="BV206" i="33"/>
  <c r="BV205" i="33"/>
  <c r="BV204" i="33"/>
  <c r="BV203" i="33"/>
  <c r="BV202" i="33"/>
  <c r="BV201" i="33"/>
  <c r="BV200" i="33"/>
  <c r="BV199" i="33"/>
  <c r="BV198" i="33"/>
  <c r="BV197" i="33"/>
  <c r="BV196" i="33"/>
  <c r="BV195" i="33"/>
  <c r="BV194" i="33"/>
  <c r="BV193" i="33"/>
  <c r="BV192" i="33"/>
  <c r="BV191" i="33"/>
  <c r="BV190" i="33"/>
  <c r="BV189" i="33"/>
  <c r="BV188" i="33"/>
  <c r="BV187" i="33"/>
  <c r="BV186" i="33"/>
  <c r="BV185" i="33"/>
  <c r="BV184" i="33"/>
  <c r="BV183" i="33"/>
  <c r="BV182" i="33"/>
  <c r="BV181" i="33"/>
  <c r="BV180" i="33"/>
  <c r="BV179" i="33"/>
  <c r="BV178" i="33"/>
  <c r="BV177" i="33"/>
  <c r="BV176" i="33"/>
  <c r="BV175" i="33"/>
  <c r="BV174" i="33"/>
  <c r="BV173" i="33"/>
  <c r="BV172" i="33"/>
  <c r="BV171" i="33"/>
  <c r="BV170" i="33"/>
  <c r="BV169" i="33"/>
  <c r="BV168" i="33"/>
  <c r="BV167" i="33"/>
  <c r="BV166" i="33"/>
  <c r="BV165" i="33"/>
  <c r="BV164" i="33"/>
  <c r="BV163" i="33"/>
  <c r="BV162" i="33"/>
  <c r="BV161" i="33"/>
  <c r="BV160" i="33"/>
  <c r="BV159" i="33"/>
  <c r="BV158" i="33"/>
  <c r="BV157" i="33"/>
  <c r="BV156" i="33"/>
  <c r="BV155" i="33"/>
  <c r="BV154" i="33"/>
  <c r="BV153" i="33"/>
  <c r="BV152" i="33"/>
  <c r="BV151" i="33"/>
  <c r="BV150" i="33"/>
  <c r="BV149" i="33"/>
  <c r="BV148" i="33"/>
  <c r="BV147" i="33"/>
  <c r="BV146" i="33"/>
  <c r="BV145" i="33"/>
  <c r="BV144" i="33"/>
  <c r="BV143" i="33"/>
  <c r="BV142" i="33"/>
  <c r="BV141" i="33"/>
  <c r="BV140" i="33"/>
  <c r="BV139" i="33"/>
  <c r="BV138" i="33"/>
  <c r="BV137" i="33"/>
  <c r="BV136" i="33"/>
  <c r="BV135" i="33"/>
  <c r="BV134" i="33"/>
  <c r="BV133" i="33"/>
  <c r="BV132" i="33"/>
  <c r="BV131" i="33"/>
  <c r="BV130" i="33"/>
  <c r="BV129" i="33"/>
  <c r="BV128" i="33"/>
  <c r="BV127" i="33"/>
  <c r="BV126" i="33"/>
  <c r="BV125" i="33"/>
  <c r="BV124" i="33"/>
  <c r="BV123" i="33"/>
  <c r="BV122" i="33"/>
  <c r="BV121" i="33"/>
  <c r="BV120" i="33"/>
  <c r="BV119" i="33"/>
  <c r="BV118" i="33"/>
  <c r="BV117" i="33"/>
  <c r="BV116" i="33"/>
  <c r="BV115" i="33"/>
  <c r="BV114" i="33"/>
  <c r="BV113" i="33"/>
  <c r="BV112" i="33"/>
  <c r="BV111" i="33"/>
  <c r="BV110" i="33"/>
  <c r="BV109" i="33"/>
  <c r="BV108" i="33"/>
  <c r="BV107" i="33"/>
  <c r="BV106" i="33"/>
  <c r="BV105" i="33"/>
  <c r="BV104" i="33"/>
  <c r="BV103" i="33"/>
  <c r="BV102" i="33"/>
  <c r="BV101" i="33"/>
  <c r="BV100" i="33"/>
  <c r="BV99" i="33"/>
  <c r="BV98" i="33"/>
  <c r="BV97" i="33"/>
  <c r="BV96" i="33"/>
  <c r="BV95" i="33"/>
  <c r="BV94" i="33"/>
  <c r="BV93" i="33"/>
  <c r="BV92" i="33"/>
  <c r="BV91" i="33"/>
  <c r="BV90" i="33"/>
  <c r="BV89" i="33"/>
  <c r="BV88" i="33"/>
  <c r="BV87" i="33"/>
  <c r="BV86" i="33"/>
  <c r="BV85" i="33"/>
  <c r="BV84" i="33"/>
  <c r="BV83" i="33"/>
  <c r="BV82" i="33"/>
  <c r="BV81" i="33"/>
  <c r="BV80" i="33"/>
  <c r="BV79" i="33"/>
  <c r="BV78" i="33"/>
  <c r="BV77" i="33"/>
  <c r="BV76" i="33"/>
  <c r="BV75" i="33"/>
  <c r="BV74" i="33"/>
  <c r="BV73" i="33"/>
  <c r="BV72" i="33"/>
  <c r="BV71" i="33"/>
  <c r="BV70" i="33"/>
  <c r="BV69" i="33"/>
  <c r="BV68" i="33"/>
  <c r="BV67" i="33"/>
  <c r="BV66" i="33"/>
  <c r="BV65" i="33"/>
  <c r="BV64" i="33"/>
  <c r="BV63" i="33"/>
  <c r="BV62" i="33"/>
  <c r="BV61" i="33"/>
  <c r="BV60" i="33"/>
  <c r="BV59" i="33"/>
  <c r="BV58" i="33"/>
  <c r="BV57" i="33"/>
  <c r="BV56" i="33"/>
  <c r="BV55" i="33"/>
  <c r="BV54" i="33"/>
  <c r="BV53" i="33"/>
  <c r="BV52" i="33"/>
  <c r="BV51" i="33"/>
  <c r="BV50" i="33"/>
  <c r="BV49" i="33"/>
  <c r="BV48" i="33"/>
  <c r="BV47" i="33"/>
  <c r="BV46" i="33"/>
  <c r="BV45" i="33"/>
  <c r="BV44" i="33"/>
  <c r="BV43" i="33"/>
  <c r="BV42" i="33"/>
  <c r="BV41" i="33"/>
  <c r="BV40" i="33"/>
  <c r="BV39" i="33"/>
  <c r="BV38" i="33"/>
  <c r="BV37" i="33"/>
  <c r="BV36" i="33"/>
  <c r="BV35" i="33"/>
  <c r="BV34" i="33"/>
  <c r="BV33" i="33"/>
  <c r="BV32" i="33"/>
  <c r="BV31" i="33"/>
  <c r="BV30" i="33"/>
  <c r="BV29" i="33"/>
  <c r="BV28" i="33"/>
  <c r="BV27" i="33"/>
  <c r="BV26" i="33"/>
  <c r="BV25" i="33"/>
  <c r="BV24" i="33"/>
  <c r="BV23" i="33"/>
  <c r="BV22" i="33"/>
  <c r="BV21" i="33"/>
  <c r="BV20" i="33"/>
  <c r="BV19" i="33"/>
  <c r="BW24" i="33" l="1"/>
  <c r="BW32" i="33"/>
  <c r="BW40" i="33"/>
  <c r="BW48" i="33"/>
  <c r="BW56" i="33"/>
  <c r="BW64" i="33"/>
  <c r="BW72" i="33"/>
  <c r="BW80" i="33"/>
  <c r="BW88" i="33"/>
  <c r="BW96" i="33"/>
  <c r="BW104" i="33"/>
  <c r="BW112" i="33"/>
  <c r="BW120" i="33"/>
  <c r="BW128" i="33"/>
  <c r="BW136" i="33"/>
  <c r="BW144" i="33"/>
  <c r="BW152" i="33"/>
  <c r="BW160" i="33"/>
  <c r="BW168" i="33"/>
  <c r="BW176" i="33"/>
  <c r="BW184" i="33"/>
  <c r="BW192" i="33"/>
  <c r="BW200" i="33"/>
  <c r="BW208" i="33"/>
  <c r="BW216" i="33"/>
  <c r="BW222" i="33"/>
  <c r="BW226" i="33"/>
  <c r="BW25" i="33"/>
  <c r="BW33" i="33"/>
  <c r="BW41" i="33"/>
  <c r="BW49" i="33"/>
  <c r="BW57" i="33"/>
  <c r="BW65" i="33"/>
  <c r="BW73" i="33"/>
  <c r="BW81" i="33"/>
  <c r="BW89" i="33"/>
  <c r="BW97" i="33"/>
  <c r="BW105" i="33"/>
  <c r="BW113" i="33"/>
  <c r="BW121" i="33"/>
  <c r="BW129" i="33"/>
  <c r="BW137" i="33"/>
  <c r="BW145" i="33"/>
  <c r="BW153" i="33"/>
  <c r="BW161" i="33"/>
  <c r="BW169" i="33"/>
  <c r="BW177" i="33"/>
  <c r="BW185" i="33"/>
  <c r="BW193" i="33"/>
  <c r="BW201" i="33"/>
  <c r="BW209" i="33"/>
  <c r="BW217" i="33"/>
  <c r="BW223" i="33"/>
  <c r="BW227" i="33"/>
  <c r="BW26" i="33"/>
  <c r="BW34" i="33"/>
  <c r="BW42" i="33"/>
  <c r="BW50" i="33"/>
  <c r="BW58" i="33"/>
  <c r="BW66" i="33"/>
  <c r="BW74" i="33"/>
  <c r="BW82" i="33"/>
  <c r="BW90" i="33"/>
  <c r="BW98" i="33"/>
  <c r="BW106" i="33"/>
  <c r="BW114" i="33"/>
  <c r="BW122" i="33"/>
  <c r="BW130" i="33"/>
  <c r="BW138" i="33"/>
  <c r="BW146" i="33"/>
  <c r="BW154" i="33"/>
  <c r="BW162" i="33"/>
  <c r="BW170" i="33"/>
  <c r="BW178" i="33"/>
  <c r="BW186" i="33"/>
  <c r="BW194" i="33"/>
  <c r="BW202" i="33"/>
  <c r="BW210" i="33"/>
  <c r="BW218" i="33"/>
  <c r="BW236" i="33"/>
  <c r="BW232" i="33"/>
  <c r="BW19" i="33"/>
  <c r="BY19" i="33"/>
  <c r="BZ19" i="33" s="1"/>
  <c r="BW27" i="33"/>
  <c r="BW35" i="33"/>
  <c r="BW43" i="33"/>
  <c r="BW51" i="33"/>
  <c r="BW59" i="33"/>
  <c r="BW67" i="33"/>
  <c r="BW75" i="33"/>
  <c r="BW83" i="33"/>
  <c r="BW91" i="33"/>
  <c r="BW99" i="33"/>
  <c r="BW107" i="33"/>
  <c r="BW115" i="33"/>
  <c r="BW123" i="33"/>
  <c r="BW131" i="33"/>
  <c r="BW139" i="33"/>
  <c r="BW147" i="33"/>
  <c r="BW155" i="33"/>
  <c r="BW163" i="33"/>
  <c r="BW171" i="33"/>
  <c r="BW179" i="33"/>
  <c r="BW187" i="33"/>
  <c r="BW195" i="33"/>
  <c r="BW203" i="33"/>
  <c r="BW211" i="33"/>
  <c r="BW219" i="33"/>
  <c r="BW224" i="33"/>
  <c r="BW228" i="33"/>
  <c r="BY20" i="33"/>
  <c r="BZ20" i="33" s="1"/>
  <c r="BW20" i="33"/>
  <c r="BW28" i="33"/>
  <c r="BW36" i="33"/>
  <c r="BW44" i="33"/>
  <c r="BW52" i="33"/>
  <c r="BW60" i="33"/>
  <c r="BW68" i="33"/>
  <c r="BW76" i="33"/>
  <c r="BW84" i="33"/>
  <c r="BW92" i="33"/>
  <c r="BW100" i="33"/>
  <c r="BW108" i="33"/>
  <c r="BW116" i="33"/>
  <c r="BW124" i="33"/>
  <c r="BW132" i="33"/>
  <c r="BW140" i="33"/>
  <c r="BW148" i="33"/>
  <c r="BW156" i="33"/>
  <c r="BW164" i="33"/>
  <c r="BW172" i="33"/>
  <c r="BW180" i="33"/>
  <c r="BW188" i="33"/>
  <c r="BW196" i="33"/>
  <c r="BW204" i="33"/>
  <c r="BW212" i="33"/>
  <c r="BW220" i="33"/>
  <c r="BW235" i="33"/>
  <c r="BW229" i="33"/>
  <c r="BY21" i="33"/>
  <c r="BZ21" i="33" s="1"/>
  <c r="BW21" i="33"/>
  <c r="BW29" i="33"/>
  <c r="BW37" i="33"/>
  <c r="BW45" i="33"/>
  <c r="BW53" i="33"/>
  <c r="BW61" i="33"/>
  <c r="BW69" i="33"/>
  <c r="BW77" i="33"/>
  <c r="BW85" i="33"/>
  <c r="BW93" i="33"/>
  <c r="BW101" i="33"/>
  <c r="BW109" i="33"/>
  <c r="BW117" i="33"/>
  <c r="BW125" i="33"/>
  <c r="BW133" i="33"/>
  <c r="BW141" i="33"/>
  <c r="BW149" i="33"/>
  <c r="BW157" i="33"/>
  <c r="BW165" i="33"/>
  <c r="BW173" i="33"/>
  <c r="BW181" i="33"/>
  <c r="BW189" i="33"/>
  <c r="BW197" i="33"/>
  <c r="BW205" i="33"/>
  <c r="BW213" i="33"/>
  <c r="BW221" i="33"/>
  <c r="BW225" i="33"/>
  <c r="BW230" i="33"/>
  <c r="BW22" i="33"/>
  <c r="BW30" i="33"/>
  <c r="BW38" i="33"/>
  <c r="BW46" i="33"/>
  <c r="BW54" i="33"/>
  <c r="BW62" i="33"/>
  <c r="BW70" i="33"/>
  <c r="BW78" i="33"/>
  <c r="BW86" i="33"/>
  <c r="BW94" i="33"/>
  <c r="BW102" i="33"/>
  <c r="BW110" i="33"/>
  <c r="BW118" i="33"/>
  <c r="BW126" i="33"/>
  <c r="BW134" i="33"/>
  <c r="BW142" i="33"/>
  <c r="BW150" i="33"/>
  <c r="BW158" i="33"/>
  <c r="BW166" i="33"/>
  <c r="BW174" i="33"/>
  <c r="BW182" i="33"/>
  <c r="BW190" i="33"/>
  <c r="BW198" i="33"/>
  <c r="BW206" i="33"/>
  <c r="BW214" i="33"/>
  <c r="BW238" i="33"/>
  <c r="BW234" i="33"/>
  <c r="BW23" i="33"/>
  <c r="BW31" i="33"/>
  <c r="BW39" i="33"/>
  <c r="BW47" i="33"/>
  <c r="BW55" i="33"/>
  <c r="BW63" i="33"/>
  <c r="BW71" i="33"/>
  <c r="BW79" i="33"/>
  <c r="BW87" i="33"/>
  <c r="BW95" i="33"/>
  <c r="BW103" i="33"/>
  <c r="BW111" i="33"/>
  <c r="BW119" i="33"/>
  <c r="BW127" i="33"/>
  <c r="BW135" i="33"/>
  <c r="BW143" i="33"/>
  <c r="BW151" i="33"/>
  <c r="BW159" i="33"/>
  <c r="BW167" i="33"/>
  <c r="BW175" i="33"/>
  <c r="BW183" i="33"/>
  <c r="BW191" i="33"/>
  <c r="BW199" i="33"/>
  <c r="BW207" i="33"/>
  <c r="BW215" i="33"/>
  <c r="BW237" i="33"/>
  <c r="BW233" i="33"/>
  <c r="BW231" i="33"/>
  <c r="BY22" i="33" l="1"/>
  <c r="BZ22" i="33" l="1"/>
  <c r="BY23" i="33"/>
  <c r="BZ23" i="33" l="1"/>
  <c r="BY24" i="33"/>
  <c r="BZ24" i="33" l="1"/>
  <c r="BY25" i="33"/>
  <c r="BZ25" i="33" l="1"/>
  <c r="BY26" i="33"/>
  <c r="BZ26" i="33" l="1"/>
  <c r="BY27" i="33"/>
  <c r="BZ27" i="33" l="1"/>
  <c r="BY28" i="33"/>
  <c r="BZ28" i="33" l="1"/>
  <c r="BY29" i="33"/>
  <c r="BZ29" i="33" l="1"/>
  <c r="BY30" i="33"/>
  <c r="BZ30" i="33" l="1"/>
  <c r="BY31" i="33"/>
  <c r="BZ31" i="33" l="1"/>
  <c r="BY32" i="33"/>
  <c r="BZ32" i="33" l="1"/>
  <c r="BY33" i="33"/>
  <c r="BZ33" i="33" l="1"/>
  <c r="BY34" i="33"/>
  <c r="BZ34" i="33" l="1"/>
  <c r="BY35" i="33"/>
  <c r="BZ35" i="33" l="1"/>
  <c r="BY36" i="33"/>
  <c r="BZ36" i="33" l="1"/>
  <c r="BY37" i="33"/>
  <c r="BZ37" i="33" l="1"/>
  <c r="BY38" i="33"/>
  <c r="BZ38" i="33" l="1"/>
  <c r="BY39" i="33"/>
  <c r="BZ39" i="33" l="1"/>
  <c r="BY40" i="33"/>
  <c r="BZ40" i="33" l="1"/>
  <c r="BY41" i="33"/>
  <c r="BZ41" i="33" l="1"/>
  <c r="BY42" i="33"/>
  <c r="BZ42" i="33" l="1"/>
  <c r="BY43" i="33"/>
  <c r="BZ43" i="33" l="1"/>
  <c r="BY44" i="33"/>
  <c r="BZ44" i="33" l="1"/>
  <c r="BY45" i="33"/>
  <c r="BZ45" i="33" l="1"/>
  <c r="BY46" i="33"/>
  <c r="BZ46" i="33" l="1"/>
  <c r="BY47" i="33"/>
  <c r="BZ47" i="33" l="1"/>
  <c r="BY48" i="33"/>
  <c r="BZ48" i="33" l="1"/>
  <c r="BY49" i="33"/>
  <c r="BZ49" i="33" l="1"/>
  <c r="BY50" i="33"/>
  <c r="BZ50" i="33" l="1"/>
  <c r="BY51" i="33"/>
  <c r="BZ51" i="33" l="1"/>
  <c r="BY52" i="33"/>
  <c r="BZ52" i="33" l="1"/>
  <c r="BY53" i="33"/>
  <c r="BZ53" i="33" l="1"/>
  <c r="BY54" i="33"/>
  <c r="BZ54" i="33" l="1"/>
  <c r="BY55" i="33"/>
  <c r="BZ55" i="33" l="1"/>
  <c r="BY56" i="33"/>
  <c r="BZ56" i="33" l="1"/>
  <c r="BY57" i="33"/>
  <c r="BZ57" i="33" l="1"/>
  <c r="BY58" i="33"/>
  <c r="BZ58" i="33" l="1"/>
  <c r="BY59" i="33"/>
  <c r="BZ59" i="33" l="1"/>
  <c r="BY60" i="33"/>
  <c r="BZ60" i="33" l="1"/>
  <c r="BY61" i="33"/>
  <c r="BZ61" i="33" l="1"/>
  <c r="BY62" i="33"/>
  <c r="BZ62" i="33" l="1"/>
  <c r="BY63" i="33"/>
  <c r="BZ63" i="33" l="1"/>
  <c r="BY64" i="33"/>
  <c r="BZ64" i="33" l="1"/>
  <c r="BY65" i="33"/>
  <c r="BZ65" i="33" l="1"/>
  <c r="BY66" i="33"/>
  <c r="BZ66" i="33" l="1"/>
  <c r="BY67" i="33"/>
  <c r="BZ67" i="33" l="1"/>
  <c r="BY68" i="33"/>
  <c r="BZ68" i="33" l="1"/>
  <c r="BY69" i="33"/>
  <c r="BZ69" i="33" l="1"/>
  <c r="BY70" i="33"/>
  <c r="BZ70" i="33" l="1"/>
  <c r="BY71" i="33"/>
  <c r="BZ71" i="33" l="1"/>
  <c r="BY72" i="33"/>
  <c r="BZ72" i="33" l="1"/>
  <c r="BY73" i="33"/>
  <c r="BZ73" i="33" l="1"/>
  <c r="BY74" i="33"/>
  <c r="BZ74" i="33" l="1"/>
  <c r="BY75" i="33"/>
  <c r="BZ75" i="33" l="1"/>
  <c r="BY76" i="33"/>
  <c r="BZ76" i="33" l="1"/>
  <c r="BY77" i="33"/>
  <c r="BZ77" i="33" l="1"/>
  <c r="BY78" i="33"/>
  <c r="BZ78" i="33" l="1"/>
  <c r="BY79" i="33"/>
  <c r="BZ79" i="33" l="1"/>
  <c r="BY80" i="33"/>
  <c r="BZ80" i="33" l="1"/>
  <c r="BY81" i="33"/>
  <c r="BZ81" i="33" l="1"/>
  <c r="BY82" i="33"/>
  <c r="BZ82" i="33" l="1"/>
  <c r="BY83" i="33"/>
  <c r="BZ83" i="33" l="1"/>
  <c r="BY84" i="33"/>
  <c r="BZ84" i="33" l="1"/>
  <c r="BY85" i="33"/>
  <c r="BZ85" i="33" l="1"/>
  <c r="BY86" i="33"/>
  <c r="BZ86" i="33" l="1"/>
  <c r="BY87" i="33"/>
  <c r="BZ87" i="33" l="1"/>
  <c r="BY88" i="33"/>
  <c r="BZ88" i="33" l="1"/>
  <c r="BY89" i="33"/>
  <c r="BZ89" i="33" l="1"/>
  <c r="BY90" i="33"/>
  <c r="BZ90" i="33" l="1"/>
  <c r="BY91" i="33"/>
  <c r="BZ91" i="33" l="1"/>
  <c r="BY92" i="33"/>
  <c r="BZ92" i="33" l="1"/>
  <c r="BY93" i="33"/>
  <c r="BZ93" i="33" l="1"/>
  <c r="BY94" i="33"/>
  <c r="BZ94" i="33" l="1"/>
  <c r="BY95" i="33"/>
  <c r="BZ95" i="33" l="1"/>
  <c r="BY96" i="33"/>
  <c r="BZ96" i="33" l="1"/>
  <c r="BY97" i="33"/>
  <c r="BZ97" i="33" l="1"/>
  <c r="BY98" i="33"/>
  <c r="BZ98" i="33" l="1"/>
  <c r="BY99" i="33"/>
  <c r="BZ99" i="33" l="1"/>
  <c r="BY100" i="33"/>
  <c r="BZ100" i="33" l="1"/>
  <c r="BY101" i="33"/>
  <c r="BZ101" i="33" l="1"/>
  <c r="BY102" i="33"/>
  <c r="BZ102" i="33" l="1"/>
  <c r="BY103" i="33"/>
  <c r="BZ103" i="33" l="1"/>
  <c r="BY104" i="33"/>
  <c r="BZ104" i="33" l="1"/>
  <c r="BY105" i="33"/>
  <c r="BZ105" i="33" l="1"/>
  <c r="BY106" i="33"/>
  <c r="BZ106" i="33" l="1"/>
  <c r="BY107" i="33"/>
  <c r="BZ107" i="33" l="1"/>
  <c r="BY108" i="33"/>
  <c r="BZ108" i="33" l="1"/>
  <c r="BY109" i="33"/>
  <c r="BZ109" i="33" l="1"/>
  <c r="BY110" i="33"/>
  <c r="BZ110" i="33" l="1"/>
  <c r="BY111" i="33"/>
  <c r="BZ111" i="33" l="1"/>
  <c r="BY112" i="33"/>
  <c r="BZ112" i="33" l="1"/>
  <c r="BY113" i="33"/>
  <c r="BZ113" i="33" l="1"/>
  <c r="BY114" i="33"/>
  <c r="BZ114" i="33" l="1"/>
  <c r="BY115" i="33"/>
  <c r="BZ115" i="33" l="1"/>
  <c r="BY116" i="33"/>
  <c r="BZ116" i="33" l="1"/>
  <c r="BY117" i="33"/>
  <c r="BZ117" i="33" l="1"/>
  <c r="BY118" i="33"/>
  <c r="BZ118" i="33" l="1"/>
  <c r="BY119" i="33"/>
  <c r="BZ119" i="33" l="1"/>
  <c r="BY120" i="33"/>
  <c r="BZ120" i="33" l="1"/>
  <c r="BY121" i="33"/>
  <c r="BZ121" i="33" l="1"/>
  <c r="BY122" i="33"/>
  <c r="BZ122" i="33" l="1"/>
  <c r="BY123" i="33"/>
  <c r="BZ123" i="33" l="1"/>
  <c r="BY124" i="33"/>
  <c r="BZ124" i="33" l="1"/>
  <c r="BY125" i="33"/>
  <c r="BZ125" i="33" l="1"/>
  <c r="BY126" i="33"/>
  <c r="BZ126" i="33" l="1"/>
  <c r="BY127" i="33"/>
  <c r="BZ127" i="33" l="1"/>
  <c r="BY128" i="33"/>
  <c r="BZ128" i="33" l="1"/>
  <c r="BY129" i="33"/>
  <c r="BZ129" i="33" l="1"/>
  <c r="BY130" i="33"/>
  <c r="BZ130" i="33" l="1"/>
  <c r="BY131" i="33"/>
  <c r="BZ131" i="33" l="1"/>
  <c r="BY132" i="33"/>
  <c r="BZ132" i="33" l="1"/>
  <c r="BY133" i="33"/>
  <c r="BZ133" i="33" l="1"/>
  <c r="BY134" i="33"/>
  <c r="BZ134" i="33" l="1"/>
  <c r="BY135" i="33"/>
  <c r="BZ135" i="33" l="1"/>
  <c r="BY136" i="33"/>
  <c r="BZ136" i="33" l="1"/>
  <c r="BY137" i="33"/>
  <c r="BZ137" i="33" l="1"/>
  <c r="BY138" i="33"/>
  <c r="BZ138" i="33" l="1"/>
  <c r="BY139" i="33"/>
  <c r="BZ139" i="33" l="1"/>
  <c r="BY140" i="33"/>
  <c r="BZ140" i="33" l="1"/>
  <c r="BY141" i="33"/>
  <c r="BZ141" i="33" l="1"/>
  <c r="BY142" i="33"/>
  <c r="BZ142" i="33" l="1"/>
  <c r="BY143" i="33"/>
  <c r="BZ143" i="33" l="1"/>
  <c r="BY144" i="33"/>
  <c r="BZ144" i="33" l="1"/>
  <c r="BY145" i="33"/>
  <c r="BZ145" i="33" l="1"/>
  <c r="BY146" i="33"/>
  <c r="BZ146" i="33" l="1"/>
  <c r="BY147" i="33"/>
  <c r="BZ147" i="33" l="1"/>
  <c r="BY148" i="33"/>
  <c r="BZ148" i="33" l="1"/>
  <c r="BY149" i="33"/>
  <c r="BZ149" i="33" l="1"/>
  <c r="BY150" i="33"/>
  <c r="BZ150" i="33" l="1"/>
  <c r="BY151" i="33"/>
  <c r="BZ151" i="33" l="1"/>
  <c r="BY152" i="33"/>
  <c r="BZ152" i="33" l="1"/>
  <c r="BY153" i="33"/>
  <c r="BZ153" i="33" l="1"/>
  <c r="BY154" i="33"/>
  <c r="BZ154" i="33" l="1"/>
  <c r="BY155" i="33"/>
  <c r="BZ155" i="33" l="1"/>
  <c r="BY156" i="33"/>
  <c r="BZ156" i="33" l="1"/>
  <c r="BY157" i="33"/>
  <c r="BZ157" i="33" l="1"/>
  <c r="BY158" i="33"/>
  <c r="BZ158" i="33" l="1"/>
  <c r="BY159" i="33"/>
  <c r="BZ159" i="33" l="1"/>
  <c r="BY160" i="33"/>
  <c r="BZ160" i="33" l="1"/>
  <c r="BY161" i="33"/>
  <c r="BZ161" i="33" l="1"/>
  <c r="BY162" i="33"/>
  <c r="BZ162" i="33" l="1"/>
  <c r="BY163" i="33"/>
  <c r="BZ163" i="33" l="1"/>
  <c r="BY164" i="33"/>
  <c r="BZ164" i="33" l="1"/>
  <c r="BY165" i="33"/>
  <c r="BZ165" i="33" l="1"/>
  <c r="BY166" i="33"/>
  <c r="BZ166" i="33" l="1"/>
  <c r="BY167" i="33"/>
  <c r="BZ167" i="33" l="1"/>
  <c r="BY168" i="33"/>
  <c r="BZ168" i="33" l="1"/>
  <c r="BY169" i="33"/>
  <c r="BZ169" i="33" l="1"/>
  <c r="BY170" i="33"/>
  <c r="BZ170" i="33" l="1"/>
  <c r="BY171" i="33"/>
  <c r="BZ171" i="33" l="1"/>
  <c r="BY172" i="33"/>
  <c r="BZ172" i="33" l="1"/>
  <c r="BY173" i="33"/>
  <c r="BZ173" i="33" l="1"/>
  <c r="BY174" i="33"/>
  <c r="BZ174" i="33" l="1"/>
  <c r="BY175" i="33"/>
  <c r="BZ175" i="33" l="1"/>
  <c r="BY176" i="33"/>
  <c r="BZ176" i="33" l="1"/>
  <c r="BY177" i="33"/>
  <c r="BZ177" i="33" l="1"/>
  <c r="BY178" i="33"/>
  <c r="BZ178" i="33" l="1"/>
  <c r="BY179" i="33"/>
  <c r="BZ179" i="33" l="1"/>
  <c r="BY180" i="33"/>
  <c r="BZ180" i="33" l="1"/>
  <c r="BY181" i="33"/>
  <c r="BZ181" i="33" l="1"/>
  <c r="BY182" i="33"/>
  <c r="BZ182" i="33" l="1"/>
  <c r="BY183" i="33"/>
  <c r="BZ183" i="33" l="1"/>
  <c r="BY184" i="33"/>
  <c r="BZ184" i="33" l="1"/>
  <c r="BY185" i="33"/>
  <c r="BZ185" i="33" l="1"/>
  <c r="BY186" i="33"/>
  <c r="BZ186" i="33" l="1"/>
  <c r="BY187" i="33"/>
  <c r="BZ187" i="33" l="1"/>
  <c r="BY188" i="33"/>
  <c r="BZ188" i="33" l="1"/>
  <c r="BY189" i="33"/>
  <c r="BZ189" i="33" l="1"/>
  <c r="BY190" i="33"/>
  <c r="BZ190" i="33" l="1"/>
  <c r="BY191" i="33"/>
  <c r="BZ191" i="33" l="1"/>
  <c r="BY192" i="33"/>
  <c r="BZ192" i="33" l="1"/>
  <c r="BY193" i="33"/>
  <c r="BZ193" i="33" l="1"/>
  <c r="BY194" i="33"/>
  <c r="BZ194" i="33" l="1"/>
  <c r="BY195" i="33"/>
  <c r="BZ195" i="33" l="1"/>
  <c r="BY196" i="33"/>
  <c r="BZ196" i="33" l="1"/>
  <c r="BY197" i="33"/>
  <c r="BZ197" i="33" l="1"/>
  <c r="BY198" i="33"/>
  <c r="BZ198" i="33" l="1"/>
  <c r="BY199" i="33"/>
  <c r="BZ199" i="33" l="1"/>
  <c r="BY200" i="33"/>
  <c r="BZ200" i="33" l="1"/>
  <c r="BY201" i="33"/>
  <c r="BZ201" i="33" l="1"/>
  <c r="BY202" i="33"/>
  <c r="BZ202" i="33" l="1"/>
  <c r="BY203" i="33"/>
  <c r="BZ203" i="33" l="1"/>
  <c r="BY204" i="33"/>
  <c r="BZ204" i="33" l="1"/>
  <c r="BY205" i="33"/>
  <c r="BZ205" i="33" l="1"/>
  <c r="BY206" i="33"/>
  <c r="BZ206" i="33" l="1"/>
  <c r="BY207" i="33"/>
  <c r="BZ207" i="33" l="1"/>
  <c r="BY208" i="33"/>
  <c r="BZ208" i="33" l="1"/>
  <c r="BY209" i="33"/>
  <c r="BZ209" i="33" l="1"/>
  <c r="BY210" i="33"/>
  <c r="BZ210" i="33" l="1"/>
  <c r="BY211" i="33"/>
  <c r="BZ211" i="33" l="1"/>
  <c r="BY212" i="33"/>
  <c r="BZ212" i="33" l="1"/>
  <c r="BY213" i="33"/>
  <c r="BZ213" i="33" l="1"/>
  <c r="BY214" i="33"/>
  <c r="BZ214" i="33" l="1"/>
  <c r="BY215" i="33"/>
  <c r="BZ215" i="33" l="1"/>
  <c r="BY216" i="33"/>
  <c r="BZ216" i="33" l="1"/>
  <c r="BY217" i="33"/>
  <c r="BZ217" i="33" l="1"/>
  <c r="BY218" i="33"/>
  <c r="BZ218" i="33" l="1"/>
  <c r="BY219" i="33"/>
  <c r="BZ219" i="33" l="1"/>
  <c r="BY220" i="33"/>
  <c r="BZ220" i="33" l="1"/>
  <c r="BY221" i="33"/>
  <c r="BZ221" i="33" l="1"/>
  <c r="BY222" i="33"/>
  <c r="BZ222" i="33" l="1"/>
  <c r="BY223" i="33"/>
  <c r="BZ223" i="33" l="1"/>
  <c r="BY224" i="33"/>
  <c r="BZ224" i="33" l="1"/>
  <c r="BY225" i="33"/>
  <c r="BZ225" i="33" l="1"/>
  <c r="BY226" i="33"/>
  <c r="BZ226" i="33" l="1"/>
  <c r="BY227" i="33"/>
  <c r="BZ227" i="33" l="1"/>
  <c r="BY228" i="33"/>
  <c r="BZ228" i="33" l="1"/>
  <c r="BY229" i="33"/>
  <c r="BZ229" i="33" l="1"/>
  <c r="BY230" i="33"/>
  <c r="BZ230" i="33" l="1"/>
  <c r="BY231" i="33"/>
  <c r="BZ231" i="33" l="1"/>
  <c r="BY232" i="33"/>
  <c r="BZ232" i="33" l="1"/>
  <c r="BY233" i="33"/>
  <c r="BZ233" i="33" l="1"/>
  <c r="BY234" i="33"/>
  <c r="BZ234" i="33" l="1"/>
  <c r="BY235" i="33"/>
  <c r="BZ235" i="33" l="1"/>
  <c r="BY236" i="33"/>
  <c r="BZ236" i="33" l="1"/>
  <c r="BY237" i="33"/>
  <c r="BZ237" i="33" l="1"/>
  <c r="BY238" i="33"/>
  <c r="BZ238" i="33" s="1"/>
  <c r="CC237" i="33" l="1"/>
  <c r="CC236" i="33" l="1"/>
  <c r="I237" i="33"/>
  <c r="N237" i="33" l="1"/>
  <c r="I236" i="33"/>
  <c r="J237" i="33"/>
  <c r="J236" i="33" s="1"/>
  <c r="K237" i="33"/>
  <c r="CC235" i="33"/>
  <c r="K236" i="33" l="1"/>
  <c r="L238" i="33"/>
  <c r="I235" i="33"/>
  <c r="N236" i="33"/>
  <c r="CC234" i="33"/>
  <c r="O237" i="33"/>
  <c r="P237" i="33"/>
  <c r="CC233" i="33" l="1"/>
  <c r="N235" i="33"/>
  <c r="I234" i="33"/>
  <c r="K235" i="33"/>
  <c r="L236" i="33" s="1"/>
  <c r="J235" i="33"/>
  <c r="J234" i="33" s="1"/>
  <c r="P236" i="33"/>
  <c r="Q238" i="33"/>
  <c r="O236" i="33"/>
  <c r="L237" i="33"/>
  <c r="P235" i="33" l="1"/>
  <c r="Q236" i="33" s="1"/>
  <c r="K234" i="33"/>
  <c r="L235" i="33"/>
  <c r="N234" i="33"/>
  <c r="I233" i="33"/>
  <c r="O235" i="33"/>
  <c r="Q237" i="33"/>
  <c r="CC232" i="33"/>
  <c r="I232" i="33" l="1"/>
  <c r="N233" i="33"/>
  <c r="O234" i="33"/>
  <c r="K233" i="33"/>
  <c r="L234" i="33"/>
  <c r="P234" i="33"/>
  <c r="CC231" i="33"/>
  <c r="J233" i="33"/>
  <c r="J232" i="33" s="1"/>
  <c r="P233" i="33" l="1"/>
  <c r="Q234" i="33"/>
  <c r="Q235" i="33"/>
  <c r="O233" i="33"/>
  <c r="CC230" i="33"/>
  <c r="K232" i="33"/>
  <c r="L233" i="33" s="1"/>
  <c r="I231" i="33"/>
  <c r="N232" i="33"/>
  <c r="K231" i="33" l="1"/>
  <c r="CC229" i="33"/>
  <c r="O232" i="33"/>
  <c r="I230" i="33"/>
  <c r="N231" i="33"/>
  <c r="J231" i="33"/>
  <c r="J230" i="33" s="1"/>
  <c r="P232" i="33"/>
  <c r="Q233" i="33"/>
  <c r="I229" i="33" l="1"/>
  <c r="N230" i="33"/>
  <c r="K230" i="33"/>
  <c r="J229" i="33"/>
  <c r="O231" i="33"/>
  <c r="O230" i="33" s="1"/>
  <c r="CC228" i="33"/>
  <c r="P231" i="33"/>
  <c r="L232" i="33"/>
  <c r="K229" i="33" l="1"/>
  <c r="L230" i="33"/>
  <c r="CC227" i="33"/>
  <c r="L231" i="33"/>
  <c r="Q231" i="33"/>
  <c r="P230" i="33"/>
  <c r="Q232" i="33"/>
  <c r="I228" i="33"/>
  <c r="N229" i="33"/>
  <c r="O229" i="33" s="1"/>
  <c r="N228" i="33" l="1"/>
  <c r="O228" i="33" s="1"/>
  <c r="I227" i="33"/>
  <c r="K228" i="33"/>
  <c r="CC226" i="33"/>
  <c r="J228" i="33"/>
  <c r="J227" i="33" s="1"/>
  <c r="P229" i="33"/>
  <c r="J226" i="33" l="1"/>
  <c r="CC225" i="33"/>
  <c r="K227" i="33"/>
  <c r="L228" i="33" s="1"/>
  <c r="L229" i="33"/>
  <c r="N227" i="33"/>
  <c r="O227" i="33" s="1"/>
  <c r="I226" i="33"/>
  <c r="P228" i="33"/>
  <c r="Q230" i="33"/>
  <c r="CC224" i="33" l="1"/>
  <c r="J225" i="33"/>
  <c r="K226" i="33"/>
  <c r="P227" i="33"/>
  <c r="Q229" i="33"/>
  <c r="N226" i="33"/>
  <c r="O226" i="33" s="1"/>
  <c r="I225" i="33"/>
  <c r="K225" i="33" l="1"/>
  <c r="P226" i="33"/>
  <c r="Q227" i="33"/>
  <c r="J224" i="33"/>
  <c r="CC223" i="33"/>
  <c r="Q228" i="33"/>
  <c r="L227" i="33"/>
  <c r="I224" i="33"/>
  <c r="N225" i="33"/>
  <c r="O225" i="33" s="1"/>
  <c r="CC222" i="33" l="1"/>
  <c r="K224" i="33"/>
  <c r="J223" i="33"/>
  <c r="P225" i="33"/>
  <c r="Q226" i="33"/>
  <c r="L226" i="33"/>
  <c r="I223" i="33"/>
  <c r="N224" i="33"/>
  <c r="O224" i="33" s="1"/>
  <c r="I222" i="33" l="1"/>
  <c r="J222" i="33" s="1"/>
  <c r="N223" i="33"/>
  <c r="O223" i="33" s="1"/>
  <c r="P224" i="33"/>
  <c r="K223" i="33"/>
  <c r="L224" i="33" s="1"/>
  <c r="L225" i="33"/>
  <c r="CC221" i="33"/>
  <c r="P223" i="33" l="1"/>
  <c r="Q224" i="33" s="1"/>
  <c r="Q225" i="33"/>
  <c r="K222" i="33"/>
  <c r="I221" i="33"/>
  <c r="N222" i="33"/>
  <c r="O222" i="33" s="1"/>
  <c r="CC220" i="33"/>
  <c r="K221" i="33" l="1"/>
  <c r="L222" i="33"/>
  <c r="I220" i="33"/>
  <c r="N221" i="33"/>
  <c r="O221" i="33" s="1"/>
  <c r="L223" i="33"/>
  <c r="P222" i="33"/>
  <c r="CC219" i="33"/>
  <c r="J221" i="33"/>
  <c r="P221" i="33" l="1"/>
  <c r="Q223" i="33"/>
  <c r="K220" i="33"/>
  <c r="N220" i="33"/>
  <c r="O220" i="33" s="1"/>
  <c r="I219" i="33"/>
  <c r="J220" i="33"/>
  <c r="CC218" i="33"/>
  <c r="N219" i="33" l="1"/>
  <c r="O219" i="33" s="1"/>
  <c r="I218" i="33"/>
  <c r="K219" i="33"/>
  <c r="L221" i="33"/>
  <c r="P220" i="33"/>
  <c r="Q221" i="33" s="1"/>
  <c r="CC217" i="33"/>
  <c r="Q222" i="33"/>
  <c r="J219" i="33"/>
  <c r="J218" i="33" s="1"/>
  <c r="P219" i="33" l="1"/>
  <c r="Q220" i="33" s="1"/>
  <c r="K218" i="33"/>
  <c r="J217" i="33"/>
  <c r="L220" i="33"/>
  <c r="N218" i="33"/>
  <c r="O218" i="33" s="1"/>
  <c r="I217" i="33"/>
  <c r="CC216" i="33"/>
  <c r="J216" i="33" l="1"/>
  <c r="K217" i="33"/>
  <c r="L218" i="33" s="1"/>
  <c r="L219" i="33"/>
  <c r="P218" i="33"/>
  <c r="CC215" i="33"/>
  <c r="I216" i="33"/>
  <c r="N217" i="33"/>
  <c r="O217" i="33" s="1"/>
  <c r="CC214" i="33" l="1"/>
  <c r="P217" i="33"/>
  <c r="Q218" i="33"/>
  <c r="J215" i="33"/>
  <c r="Q219" i="33"/>
  <c r="L217" i="33"/>
  <c r="K216" i="33"/>
  <c r="I215" i="33"/>
  <c r="N216" i="33"/>
  <c r="O216" i="33" s="1"/>
  <c r="P216" i="33" l="1"/>
  <c r="Q217" i="33" s="1"/>
  <c r="CC213" i="33"/>
  <c r="N215" i="33"/>
  <c r="O215" i="33" s="1"/>
  <c r="I214" i="33"/>
  <c r="K215" i="33"/>
  <c r="N214" i="33" l="1"/>
  <c r="O214" i="33" s="1"/>
  <c r="I213" i="33"/>
  <c r="P215" i="33"/>
  <c r="J214" i="33"/>
  <c r="J213" i="33" s="1"/>
  <c r="CC212" i="33"/>
  <c r="K214" i="33"/>
  <c r="L216" i="33"/>
  <c r="CC211" i="33" l="1"/>
  <c r="P214" i="33"/>
  <c r="Q216" i="33"/>
  <c r="I212" i="33"/>
  <c r="N213" i="33"/>
  <c r="O213" i="33" s="1"/>
  <c r="K213" i="33"/>
  <c r="L215" i="33"/>
  <c r="P213" i="33" l="1"/>
  <c r="I211" i="33"/>
  <c r="N212" i="33"/>
  <c r="O212" i="33" s="1"/>
  <c r="CC210" i="33"/>
  <c r="Q215" i="33"/>
  <c r="J212" i="33"/>
  <c r="K212" i="33"/>
  <c r="L214" i="33"/>
  <c r="K211" i="33" l="1"/>
  <c r="CC209" i="33"/>
  <c r="P212" i="33"/>
  <c r="I210" i="33"/>
  <c r="N211" i="33"/>
  <c r="O211" i="33" s="1"/>
  <c r="Q214" i="33"/>
  <c r="L213" i="33"/>
  <c r="J211" i="33"/>
  <c r="P211" i="33" l="1"/>
  <c r="Q212" i="33" s="1"/>
  <c r="Q213" i="33"/>
  <c r="K210" i="33"/>
  <c r="L211" i="33"/>
  <c r="I209" i="33"/>
  <c r="N210" i="33"/>
  <c r="O210" i="33" s="1"/>
  <c r="J210" i="33"/>
  <c r="L212" i="33"/>
  <c r="CC208" i="33"/>
  <c r="I208" i="33" l="1"/>
  <c r="N209" i="33"/>
  <c r="O209" i="33" s="1"/>
  <c r="CC207" i="33"/>
  <c r="K209" i="33"/>
  <c r="L210" i="33"/>
  <c r="P210" i="33"/>
  <c r="J209" i="33"/>
  <c r="J208" i="33" s="1"/>
  <c r="K208" i="33" l="1"/>
  <c r="CC206" i="33"/>
  <c r="N208" i="33"/>
  <c r="O208" i="33" s="1"/>
  <c r="I207" i="33"/>
  <c r="P209" i="33"/>
  <c r="Q211" i="33"/>
  <c r="N207" i="33" l="1"/>
  <c r="O207" i="33" s="1"/>
  <c r="I206" i="33"/>
  <c r="CC205" i="33"/>
  <c r="J207" i="33"/>
  <c r="J206" i="33" s="1"/>
  <c r="K207" i="33"/>
  <c r="L208" i="33" s="1"/>
  <c r="L209" i="33"/>
  <c r="P208" i="33"/>
  <c r="Q210" i="33"/>
  <c r="P207" i="33" l="1"/>
  <c r="Q208" i="33" s="1"/>
  <c r="K206" i="33"/>
  <c r="CC204" i="33"/>
  <c r="N206" i="33"/>
  <c r="O206" i="33" s="1"/>
  <c r="I205" i="33"/>
  <c r="J205" i="33" s="1"/>
  <c r="Q209" i="33"/>
  <c r="CC203" i="33" l="1"/>
  <c r="P206" i="33"/>
  <c r="L206" i="33"/>
  <c r="K205" i="33"/>
  <c r="L207" i="33"/>
  <c r="I204" i="33"/>
  <c r="N205" i="33"/>
  <c r="O205" i="33" s="1"/>
  <c r="P205" i="33" l="1"/>
  <c r="Q206" i="33"/>
  <c r="CC202" i="33"/>
  <c r="Q207" i="33"/>
  <c r="I203" i="33"/>
  <c r="N204" i="33"/>
  <c r="O204" i="33" s="1"/>
  <c r="K204" i="33"/>
  <c r="J204" i="33"/>
  <c r="J203" i="33" l="1"/>
  <c r="I202" i="33"/>
  <c r="N203" i="33"/>
  <c r="O203" i="33" s="1"/>
  <c r="K203" i="33"/>
  <c r="L204" i="33"/>
  <c r="CC201" i="33"/>
  <c r="P204" i="33"/>
  <c r="L205" i="33"/>
  <c r="K202" i="33" l="1"/>
  <c r="J202" i="33"/>
  <c r="J201" i="33" s="1"/>
  <c r="CC200" i="33"/>
  <c r="N202" i="33"/>
  <c r="O202" i="33" s="1"/>
  <c r="I201" i="33"/>
  <c r="P203" i="33"/>
  <c r="Q205" i="33"/>
  <c r="CC199" i="33" l="1"/>
  <c r="P202" i="33"/>
  <c r="J200" i="33"/>
  <c r="L202" i="33"/>
  <c r="K201" i="33"/>
  <c r="L203" i="33"/>
  <c r="Q204" i="33"/>
  <c r="I200" i="33"/>
  <c r="N201" i="33"/>
  <c r="O201" i="33" s="1"/>
  <c r="I199" i="33" l="1"/>
  <c r="N200" i="33"/>
  <c r="O200" i="33" s="1"/>
  <c r="CC198" i="33"/>
  <c r="P201" i="33"/>
  <c r="Q203" i="33"/>
  <c r="K200" i="33"/>
  <c r="P200" i="33" l="1"/>
  <c r="Q202" i="33"/>
  <c r="I198" i="33"/>
  <c r="N199" i="33"/>
  <c r="O199" i="33" s="1"/>
  <c r="J199" i="33"/>
  <c r="J198" i="33" s="1"/>
  <c r="CC197" i="33"/>
  <c r="K199" i="33"/>
  <c r="L201" i="33"/>
  <c r="CC196" i="33" l="1"/>
  <c r="N198" i="33"/>
  <c r="O198" i="33" s="1"/>
  <c r="I197" i="33"/>
  <c r="J197" i="33"/>
  <c r="K198" i="33"/>
  <c r="L200" i="33"/>
  <c r="P199" i="33"/>
  <c r="Q201" i="33"/>
  <c r="K197" i="33" l="1"/>
  <c r="CC195" i="33"/>
  <c r="L199" i="33"/>
  <c r="I196" i="33"/>
  <c r="N197" i="33"/>
  <c r="O197" i="33" s="1"/>
  <c r="P198" i="33"/>
  <c r="Q200" i="33"/>
  <c r="N196" i="33" l="1"/>
  <c r="O196" i="33" s="1"/>
  <c r="I195" i="33"/>
  <c r="K196" i="33"/>
  <c r="P197" i="33"/>
  <c r="L198" i="33"/>
  <c r="CC194" i="33"/>
  <c r="Q199" i="33"/>
  <c r="J196" i="33"/>
  <c r="J195" i="33" s="1"/>
  <c r="P196" i="33" l="1"/>
  <c r="Q197" i="33" s="1"/>
  <c r="N195" i="33"/>
  <c r="O195" i="33" s="1"/>
  <c r="I194" i="33"/>
  <c r="Q198" i="33"/>
  <c r="CC193" i="33"/>
  <c r="K195" i="33"/>
  <c r="L196" i="33"/>
  <c r="L197" i="33"/>
  <c r="I193" i="33" l="1"/>
  <c r="N194" i="33"/>
  <c r="O194" i="33" s="1"/>
  <c r="J194" i="33"/>
  <c r="J193" i="33" s="1"/>
  <c r="P195" i="33"/>
  <c r="K194" i="33"/>
  <c r="L195" i="33" s="1"/>
  <c r="CC192" i="33"/>
  <c r="P194" i="33" l="1"/>
  <c r="Q195" i="33"/>
  <c r="Q196" i="33"/>
  <c r="K193" i="33"/>
  <c r="I192" i="33"/>
  <c r="J192" i="33" s="1"/>
  <c r="N193" i="33"/>
  <c r="O193" i="33" s="1"/>
  <c r="CC191" i="33"/>
  <c r="I191" i="33" l="1"/>
  <c r="N192" i="33"/>
  <c r="O192" i="33" s="1"/>
  <c r="K192" i="33"/>
  <c r="L193" i="33" s="1"/>
  <c r="P193" i="33"/>
  <c r="Q194" i="33" s="1"/>
  <c r="L194" i="33"/>
  <c r="CC190" i="33"/>
  <c r="P192" i="33" l="1"/>
  <c r="K191" i="33"/>
  <c r="L192" i="33"/>
  <c r="CC189" i="33"/>
  <c r="N191" i="33"/>
  <c r="O191" i="33" s="1"/>
  <c r="I190" i="33"/>
  <c r="J191" i="33"/>
  <c r="J190" i="33" s="1"/>
  <c r="P191" i="33" l="1"/>
  <c r="Q192" i="33" s="1"/>
  <c r="CC188" i="33"/>
  <c r="K190" i="33"/>
  <c r="L191" i="33" s="1"/>
  <c r="Q193" i="33"/>
  <c r="I189" i="33"/>
  <c r="N190" i="33"/>
  <c r="O190" i="33" s="1"/>
  <c r="CC187" i="33" l="1"/>
  <c r="K189" i="33"/>
  <c r="L190" i="33"/>
  <c r="P190" i="33"/>
  <c r="Q191" i="33" s="1"/>
  <c r="I188" i="33"/>
  <c r="N189" i="33"/>
  <c r="O189" i="33" s="1"/>
  <c r="J189" i="33"/>
  <c r="N188" i="33" l="1"/>
  <c r="O188" i="33" s="1"/>
  <c r="I187" i="33"/>
  <c r="K188" i="33"/>
  <c r="CC186" i="33"/>
  <c r="P189" i="33"/>
  <c r="J188" i="33"/>
  <c r="I186" i="33" l="1"/>
  <c r="N187" i="33"/>
  <c r="O187" i="33" s="1"/>
  <c r="K187" i="33"/>
  <c r="L188" i="33"/>
  <c r="J187" i="33"/>
  <c r="J186" i="33" s="1"/>
  <c r="P188" i="33"/>
  <c r="Q189" i="33" s="1"/>
  <c r="CC185" i="33"/>
  <c r="L189" i="33"/>
  <c r="Q190" i="33"/>
  <c r="K186" i="33" l="1"/>
  <c r="L187" i="33"/>
  <c r="I185" i="33"/>
  <c r="N186" i="33"/>
  <c r="O186" i="33" s="1"/>
  <c r="P187" i="33"/>
  <c r="CC184" i="33"/>
  <c r="N185" i="33" l="1"/>
  <c r="O185" i="33" s="1"/>
  <c r="I184" i="33"/>
  <c r="P186" i="33"/>
  <c r="Q187" i="33"/>
  <c r="Q188" i="33"/>
  <c r="K185" i="33"/>
  <c r="L186" i="33"/>
  <c r="J185" i="33"/>
  <c r="CC183" i="33"/>
  <c r="K184" i="33" l="1"/>
  <c r="P185" i="33"/>
  <c r="N184" i="33"/>
  <c r="O184" i="33" s="1"/>
  <c r="I183" i="33"/>
  <c r="CC182" i="33"/>
  <c r="J184" i="33"/>
  <c r="N183" i="33" l="1"/>
  <c r="O183" i="33" s="1"/>
  <c r="I182" i="33"/>
  <c r="J183" i="33"/>
  <c r="J182" i="33" s="1"/>
  <c r="CC181" i="33"/>
  <c r="P184" i="33"/>
  <c r="Q186" i="33"/>
  <c r="K183" i="33"/>
  <c r="L185" i="33"/>
  <c r="P183" i="33" l="1"/>
  <c r="Q184" i="33"/>
  <c r="CC180" i="33"/>
  <c r="I181" i="33"/>
  <c r="N182" i="33"/>
  <c r="O182" i="33" s="1"/>
  <c r="Q185" i="33"/>
  <c r="K182" i="33"/>
  <c r="L184" i="33"/>
  <c r="N181" i="33" l="1"/>
  <c r="O181" i="33" s="1"/>
  <c r="I180" i="33"/>
  <c r="K181" i="33"/>
  <c r="L182" i="33" s="1"/>
  <c r="CC179" i="33"/>
  <c r="L183" i="33"/>
  <c r="P182" i="33"/>
  <c r="J181" i="33"/>
  <c r="J180" i="33" s="1"/>
  <c r="CC178" i="33" l="1"/>
  <c r="CD180" i="33"/>
  <c r="N180" i="33"/>
  <c r="O180" i="33" s="1"/>
  <c r="I179" i="33"/>
  <c r="J179" i="33" s="1"/>
  <c r="P181" i="33"/>
  <c r="K180" i="33"/>
  <c r="L181" i="33" s="1"/>
  <c r="Q183" i="33"/>
  <c r="I178" i="33" l="1"/>
  <c r="N179" i="33"/>
  <c r="O179" i="33" s="1"/>
  <c r="P180" i="33"/>
  <c r="Q181" i="33"/>
  <c r="K179" i="33"/>
  <c r="L180" i="33"/>
  <c r="CC177" i="33"/>
  <c r="Q182" i="33"/>
  <c r="K178" i="33" l="1"/>
  <c r="P179" i="33"/>
  <c r="Q180" i="33"/>
  <c r="I177" i="33"/>
  <c r="N178" i="33"/>
  <c r="O178" i="33" s="1"/>
  <c r="CC176" i="33"/>
  <c r="J178" i="33"/>
  <c r="CC175" i="33" l="1"/>
  <c r="I176" i="33"/>
  <c r="N177" i="33"/>
  <c r="O177" i="33" s="1"/>
  <c r="J177" i="33"/>
  <c r="J176" i="33" s="1"/>
  <c r="P178" i="33"/>
  <c r="Q179" i="33"/>
  <c r="K177" i="33"/>
  <c r="L179" i="33"/>
  <c r="P177" i="33" l="1"/>
  <c r="Q178" i="33" s="1"/>
  <c r="K176" i="33"/>
  <c r="L177" i="33"/>
  <c r="I175" i="33"/>
  <c r="N176" i="33"/>
  <c r="O176" i="33" s="1"/>
  <c r="CC174" i="33"/>
  <c r="L178" i="33"/>
  <c r="I174" i="33" l="1"/>
  <c r="N175" i="33"/>
  <c r="O175" i="33" s="1"/>
  <c r="J175" i="33"/>
  <c r="J174" i="33" s="1"/>
  <c r="K175" i="33"/>
  <c r="L176" i="33"/>
  <c r="P176" i="33"/>
  <c r="CC173" i="33"/>
  <c r="P175" i="33" l="1"/>
  <c r="I173" i="33"/>
  <c r="N174" i="33"/>
  <c r="O174" i="33" s="1"/>
  <c r="Q177" i="33"/>
  <c r="L175" i="33"/>
  <c r="K174" i="33"/>
  <c r="CC172" i="33"/>
  <c r="P174" i="33" l="1"/>
  <c r="I172" i="33"/>
  <c r="N173" i="33"/>
  <c r="O173" i="33" s="1"/>
  <c r="J173" i="33"/>
  <c r="J172" i="33" s="1"/>
  <c r="Q176" i="33"/>
  <c r="CC171" i="33"/>
  <c r="K173" i="33"/>
  <c r="L174" i="33" s="1"/>
  <c r="CC170" i="33" l="1"/>
  <c r="I171" i="33"/>
  <c r="N172" i="33"/>
  <c r="O172" i="33" s="1"/>
  <c r="J171" i="33"/>
  <c r="K172" i="33"/>
  <c r="L173" i="33" s="1"/>
  <c r="P173" i="33"/>
  <c r="Q174" i="33"/>
  <c r="Q175" i="33"/>
  <c r="K171" i="33" l="1"/>
  <c r="L172" i="33"/>
  <c r="N171" i="33"/>
  <c r="O171" i="33" s="1"/>
  <c r="I170" i="33"/>
  <c r="CC169" i="33"/>
  <c r="P172" i="33"/>
  <c r="CC168" i="33" l="1"/>
  <c r="P171" i="33"/>
  <c r="Q172" i="33" s="1"/>
  <c r="N170" i="33"/>
  <c r="O170" i="33" s="1"/>
  <c r="I169" i="33"/>
  <c r="J170" i="33"/>
  <c r="J169" i="33" s="1"/>
  <c r="K170" i="33"/>
  <c r="Q173" i="33"/>
  <c r="I168" i="33" l="1"/>
  <c r="N169" i="33"/>
  <c r="O169" i="33" s="1"/>
  <c r="J168" i="33"/>
  <c r="CC167" i="33"/>
  <c r="P170" i="33"/>
  <c r="K169" i="33"/>
  <c r="L171" i="33"/>
  <c r="P169" i="33" l="1"/>
  <c r="J167" i="33"/>
  <c r="K168" i="33"/>
  <c r="Q171" i="33"/>
  <c r="CC166" i="33"/>
  <c r="I167" i="33"/>
  <c r="N168" i="33"/>
  <c r="O168" i="33" s="1"/>
  <c r="L170" i="33"/>
  <c r="K167" i="33" l="1"/>
  <c r="L168" i="33"/>
  <c r="L169" i="33"/>
  <c r="J166" i="33"/>
  <c r="P168" i="33"/>
  <c r="Q169" i="33" s="1"/>
  <c r="CC165" i="33"/>
  <c r="Q170" i="33"/>
  <c r="I166" i="33"/>
  <c r="N167" i="33"/>
  <c r="O167" i="33" s="1"/>
  <c r="CC164" i="33" l="1"/>
  <c r="N166" i="33"/>
  <c r="O166" i="33" s="1"/>
  <c r="I165" i="33"/>
  <c r="P167" i="33"/>
  <c r="J165" i="33"/>
  <c r="K166" i="33"/>
  <c r="P166" i="33" l="1"/>
  <c r="Q167" i="33" s="1"/>
  <c r="CC163" i="33"/>
  <c r="Q168" i="33"/>
  <c r="I164" i="33"/>
  <c r="N165" i="33"/>
  <c r="O165" i="33" s="1"/>
  <c r="K165" i="33"/>
  <c r="L167" i="33"/>
  <c r="I163" i="33" l="1"/>
  <c r="N164" i="33"/>
  <c r="O164" i="33" s="1"/>
  <c r="K164" i="33"/>
  <c r="L165" i="33" s="1"/>
  <c r="J164" i="33"/>
  <c r="J163" i="33" s="1"/>
  <c r="CC162" i="33"/>
  <c r="L166" i="33"/>
  <c r="P165" i="33"/>
  <c r="Q166" i="33"/>
  <c r="CC161" i="33" l="1"/>
  <c r="J162" i="33"/>
  <c r="P164" i="33"/>
  <c r="K163" i="33"/>
  <c r="N163" i="33"/>
  <c r="O163" i="33" s="1"/>
  <c r="I162" i="33"/>
  <c r="P163" i="33" l="1"/>
  <c r="Q165" i="33"/>
  <c r="J161" i="33"/>
  <c r="CC160" i="33"/>
  <c r="L163" i="33"/>
  <c r="K162" i="33"/>
  <c r="N162" i="33"/>
  <c r="O162" i="33" s="1"/>
  <c r="I161" i="33"/>
  <c r="L164" i="33"/>
  <c r="I160" i="33" l="1"/>
  <c r="N161" i="33"/>
  <c r="O161" i="33" s="1"/>
  <c r="CC159" i="33"/>
  <c r="P162" i="33"/>
  <c r="Q163" i="33" s="1"/>
  <c r="Q164" i="33"/>
  <c r="K161" i="33"/>
  <c r="K160" i="33" l="1"/>
  <c r="L161" i="33"/>
  <c r="P161" i="33"/>
  <c r="Q162" i="33"/>
  <c r="CC158" i="33"/>
  <c r="L162" i="33"/>
  <c r="N160" i="33"/>
  <c r="O160" i="33" s="1"/>
  <c r="I159" i="33"/>
  <c r="J160" i="33"/>
  <c r="J159" i="33" s="1"/>
  <c r="P160" i="33" l="1"/>
  <c r="Q161" i="33" s="1"/>
  <c r="N159" i="33"/>
  <c r="O159" i="33" s="1"/>
  <c r="I158" i="33"/>
  <c r="K159" i="33"/>
  <c r="CC157" i="33"/>
  <c r="K158" i="33" l="1"/>
  <c r="CC156" i="33"/>
  <c r="L160" i="33"/>
  <c r="I157" i="33"/>
  <c r="N158" i="33"/>
  <c r="O158" i="33" s="1"/>
  <c r="P159" i="33"/>
  <c r="J158" i="33"/>
  <c r="N157" i="33" l="1"/>
  <c r="O157" i="33" s="1"/>
  <c r="I156" i="33"/>
  <c r="J157" i="33"/>
  <c r="J156" i="33" s="1"/>
  <c r="CC155" i="33"/>
  <c r="K157" i="33"/>
  <c r="P158" i="33"/>
  <c r="Q159" i="33"/>
  <c r="L159" i="33"/>
  <c r="Q160" i="33"/>
  <c r="K156" i="33" l="1"/>
  <c r="L157" i="33" s="1"/>
  <c r="CC154" i="33"/>
  <c r="L158" i="33"/>
  <c r="I155" i="33"/>
  <c r="J155" i="33" s="1"/>
  <c r="N156" i="33"/>
  <c r="O156" i="33" s="1"/>
  <c r="P157" i="33"/>
  <c r="P156" i="33" l="1"/>
  <c r="Q157" i="33"/>
  <c r="CC153" i="33"/>
  <c r="N155" i="33"/>
  <c r="O155" i="33" s="1"/>
  <c r="I154" i="33"/>
  <c r="K155" i="33"/>
  <c r="L156" i="33"/>
  <c r="Q158" i="33"/>
  <c r="N154" i="33" l="1"/>
  <c r="O154" i="33" s="1"/>
  <c r="I153" i="33"/>
  <c r="CC152" i="33"/>
  <c r="J154" i="33"/>
  <c r="J153" i="33" s="1"/>
  <c r="P155" i="33"/>
  <c r="K154" i="33"/>
  <c r="P154" i="33" l="1"/>
  <c r="Q155" i="33"/>
  <c r="J152" i="33"/>
  <c r="K153" i="33"/>
  <c r="L154" i="33" s="1"/>
  <c r="Q156" i="33"/>
  <c r="CC151" i="33"/>
  <c r="N153" i="33"/>
  <c r="O153" i="33" s="1"/>
  <c r="I152" i="33"/>
  <c r="L155" i="33"/>
  <c r="P153" i="33" l="1"/>
  <c r="CC150" i="33"/>
  <c r="K152" i="33"/>
  <c r="L153" i="33" s="1"/>
  <c r="J151" i="33"/>
  <c r="I151" i="33"/>
  <c r="N152" i="33"/>
  <c r="O152" i="33" s="1"/>
  <c r="P152" i="33" l="1"/>
  <c r="K151" i="33"/>
  <c r="CC149" i="33"/>
  <c r="Q154" i="33"/>
  <c r="N151" i="33"/>
  <c r="O151" i="33" s="1"/>
  <c r="I150" i="33"/>
  <c r="N150" i="33" l="1"/>
  <c r="O150" i="33" s="1"/>
  <c r="I149" i="33"/>
  <c r="CC148" i="33"/>
  <c r="K150" i="33"/>
  <c r="P151" i="33"/>
  <c r="L152" i="33"/>
  <c r="Q153" i="33"/>
  <c r="J150" i="33"/>
  <c r="J149" i="33" s="1"/>
  <c r="K149" i="33" l="1"/>
  <c r="L150" i="33"/>
  <c r="L151" i="33"/>
  <c r="P150" i="33"/>
  <c r="Q151" i="33"/>
  <c r="CC147" i="33"/>
  <c r="N149" i="33"/>
  <c r="O149" i="33" s="1"/>
  <c r="I148" i="33"/>
  <c r="Q152" i="33"/>
  <c r="CC146" i="33" l="1"/>
  <c r="P149" i="33"/>
  <c r="I147" i="33"/>
  <c r="N148" i="33"/>
  <c r="O148" i="33" s="1"/>
  <c r="K148" i="33"/>
  <c r="J148" i="33"/>
  <c r="K147" i="33" l="1"/>
  <c r="L148" i="33"/>
  <c r="P148" i="33"/>
  <c r="CC145" i="33"/>
  <c r="N147" i="33"/>
  <c r="O147" i="33" s="1"/>
  <c r="I146" i="33"/>
  <c r="Q150" i="33"/>
  <c r="J147" i="33"/>
  <c r="J146" i="33" s="1"/>
  <c r="L149" i="33"/>
  <c r="P147" i="33" l="1"/>
  <c r="CC144" i="33"/>
  <c r="Q149" i="33"/>
  <c r="J145" i="33"/>
  <c r="L147" i="33"/>
  <c r="K146" i="33"/>
  <c r="N146" i="33"/>
  <c r="O146" i="33" s="1"/>
  <c r="I145" i="33"/>
  <c r="P146" i="33" l="1"/>
  <c r="Q147" i="33"/>
  <c r="CC143" i="33"/>
  <c r="Q148" i="33"/>
  <c r="N145" i="33"/>
  <c r="O145" i="33" s="1"/>
  <c r="I144" i="33"/>
  <c r="K145" i="33"/>
  <c r="L146" i="33"/>
  <c r="K144" i="33" l="1"/>
  <c r="P145" i="33"/>
  <c r="I143" i="33"/>
  <c r="N144" i="33"/>
  <c r="O144" i="33" s="1"/>
  <c r="J144" i="33"/>
  <c r="J143" i="33" s="1"/>
  <c r="CC142" i="33"/>
  <c r="P144" i="33" l="1"/>
  <c r="Q145" i="33"/>
  <c r="N143" i="33"/>
  <c r="O143" i="33" s="1"/>
  <c r="I142" i="33"/>
  <c r="Q146" i="33"/>
  <c r="K143" i="33"/>
  <c r="L145" i="33"/>
  <c r="CC141" i="33"/>
  <c r="K142" i="33" l="1"/>
  <c r="N142" i="33"/>
  <c r="O142" i="33" s="1"/>
  <c r="I141" i="33"/>
  <c r="CC140" i="33"/>
  <c r="Q144" i="33"/>
  <c r="P143" i="33"/>
  <c r="J142" i="33"/>
  <c r="L144" i="33"/>
  <c r="CC139" i="33" l="1"/>
  <c r="K141" i="33"/>
  <c r="L143" i="33"/>
  <c r="N141" i="33"/>
  <c r="O141" i="33" s="1"/>
  <c r="I140" i="33"/>
  <c r="J141" i="33"/>
  <c r="P142" i="33"/>
  <c r="Q143" i="33"/>
  <c r="L141" i="33" l="1"/>
  <c r="K140" i="33"/>
  <c r="CC138" i="33"/>
  <c r="I139" i="33"/>
  <c r="N140" i="33"/>
  <c r="O140" i="33" s="1"/>
  <c r="L142" i="33"/>
  <c r="P141" i="33"/>
  <c r="Q142" i="33"/>
  <c r="J140" i="33"/>
  <c r="N139" i="33" l="1"/>
  <c r="O139" i="33" s="1"/>
  <c r="I138" i="33"/>
  <c r="CC137" i="33"/>
  <c r="J139" i="33"/>
  <c r="J138" i="33" s="1"/>
  <c r="K139" i="33"/>
  <c r="L140" i="33"/>
  <c r="P140" i="33"/>
  <c r="Q141" i="33"/>
  <c r="K138" i="33" l="1"/>
  <c r="CC136" i="33"/>
  <c r="N138" i="33"/>
  <c r="O138" i="33" s="1"/>
  <c r="I137" i="33"/>
  <c r="P139" i="33"/>
  <c r="N137" i="33" l="1"/>
  <c r="O137" i="33" s="1"/>
  <c r="I136" i="33"/>
  <c r="K137" i="33"/>
  <c r="L138" i="33"/>
  <c r="P138" i="33"/>
  <c r="CC135" i="33"/>
  <c r="L139" i="33"/>
  <c r="J137" i="33"/>
  <c r="J136" i="33" s="1"/>
  <c r="Q140" i="33"/>
  <c r="P137" i="33" l="1"/>
  <c r="Q138" i="33"/>
  <c r="CC134" i="33"/>
  <c r="J135" i="33"/>
  <c r="Q139" i="33"/>
  <c r="K136" i="33"/>
  <c r="N136" i="33"/>
  <c r="O136" i="33" s="1"/>
  <c r="I135" i="33"/>
  <c r="K135" i="33" l="1"/>
  <c r="L136" i="33"/>
  <c r="N135" i="33"/>
  <c r="O135" i="33" s="1"/>
  <c r="I134" i="33"/>
  <c r="CC133" i="33"/>
  <c r="P136" i="33"/>
  <c r="Q137" i="33"/>
  <c r="L137" i="33"/>
  <c r="N134" i="33" l="1"/>
  <c r="O134" i="33" s="1"/>
  <c r="I133" i="33"/>
  <c r="CC132" i="33"/>
  <c r="J134" i="33"/>
  <c r="J133" i="33" s="1"/>
  <c r="K134" i="33"/>
  <c r="L135" i="33"/>
  <c r="P135" i="33"/>
  <c r="Q136" i="33"/>
  <c r="K133" i="33" l="1"/>
  <c r="L134" i="33"/>
  <c r="CC131" i="33"/>
  <c r="N133" i="33"/>
  <c r="O133" i="33" s="1"/>
  <c r="I132" i="33"/>
  <c r="P134" i="33"/>
  <c r="Q135" i="33"/>
  <c r="I131" i="33" l="1"/>
  <c r="N132" i="33"/>
  <c r="O132" i="33" s="1"/>
  <c r="J132" i="33"/>
  <c r="J131" i="33" s="1"/>
  <c r="CC130" i="33"/>
  <c r="K132" i="33"/>
  <c r="P133" i="33"/>
  <c r="K131" i="33" l="1"/>
  <c r="N131" i="33"/>
  <c r="O131" i="33" s="1"/>
  <c r="I130" i="33"/>
  <c r="L133" i="33"/>
  <c r="CC129" i="33"/>
  <c r="P132" i="33"/>
  <c r="Q133" i="33"/>
  <c r="Q134" i="33"/>
  <c r="CC128" i="33" l="1"/>
  <c r="I129" i="33"/>
  <c r="N130" i="33"/>
  <c r="O130" i="33" s="1"/>
  <c r="K130" i="33"/>
  <c r="J130" i="33"/>
  <c r="J129" i="33" s="1"/>
  <c r="L132" i="33"/>
  <c r="P131" i="33"/>
  <c r="P130" i="33" l="1"/>
  <c r="Q131" i="33"/>
  <c r="K129" i="33"/>
  <c r="L130" i="33"/>
  <c r="L131" i="33"/>
  <c r="I128" i="33"/>
  <c r="N129" i="33"/>
  <c r="O129" i="33" s="1"/>
  <c r="Q132" i="33"/>
  <c r="CC127" i="33"/>
  <c r="CC126" i="33" l="1"/>
  <c r="N128" i="33"/>
  <c r="O128" i="33" s="1"/>
  <c r="I127" i="33"/>
  <c r="J128" i="33"/>
  <c r="J127" i="33" s="1"/>
  <c r="K128" i="33"/>
  <c r="P129" i="33"/>
  <c r="N127" i="33" l="1"/>
  <c r="O127" i="33" s="1"/>
  <c r="I126" i="33"/>
  <c r="K127" i="33"/>
  <c r="L128" i="33"/>
  <c r="P128" i="33"/>
  <c r="Q130" i="33"/>
  <c r="CC125" i="33"/>
  <c r="L129" i="33"/>
  <c r="P127" i="33" l="1"/>
  <c r="Q128" i="33" s="1"/>
  <c r="N126" i="33"/>
  <c r="O126" i="33" s="1"/>
  <c r="I125" i="33"/>
  <c r="J126" i="33"/>
  <c r="J125" i="33" s="1"/>
  <c r="Q129" i="33"/>
  <c r="L127" i="33"/>
  <c r="K126" i="33"/>
  <c r="CC124" i="33"/>
  <c r="N125" i="33" l="1"/>
  <c r="O125" i="33" s="1"/>
  <c r="I124" i="33"/>
  <c r="P126" i="33"/>
  <c r="CC123" i="33"/>
  <c r="K125" i="33"/>
  <c r="L126" i="33"/>
  <c r="P125" i="33" l="1"/>
  <c r="CC122" i="33"/>
  <c r="I123" i="33"/>
  <c r="N124" i="33"/>
  <c r="O124" i="33" s="1"/>
  <c r="J124" i="33"/>
  <c r="J123" i="33" s="1"/>
  <c r="Q127" i="33"/>
  <c r="K124" i="33"/>
  <c r="K123" i="33" l="1"/>
  <c r="L124" i="33"/>
  <c r="N123" i="33"/>
  <c r="O123" i="33" s="1"/>
  <c r="I122" i="33"/>
  <c r="P124" i="33"/>
  <c r="Q126" i="33"/>
  <c r="CC121" i="33"/>
  <c r="L125" i="33"/>
  <c r="P123" i="33" l="1"/>
  <c r="I121" i="33"/>
  <c r="N122" i="33"/>
  <c r="O122" i="33" s="1"/>
  <c r="CC120" i="33"/>
  <c r="Q125" i="33"/>
  <c r="K122" i="33"/>
  <c r="J122" i="33"/>
  <c r="K121" i="33" l="1"/>
  <c r="L122" i="33"/>
  <c r="CC119" i="33"/>
  <c r="CC118" i="33" s="1"/>
  <c r="CC117" i="33" s="1"/>
  <c r="CC116" i="33" s="1"/>
  <c r="CC115" i="33" s="1"/>
  <c r="CC114" i="33" s="1"/>
  <c r="CC113" i="33" s="1"/>
  <c r="CC112" i="33" s="1"/>
  <c r="CC111" i="33" s="1"/>
  <c r="CC110" i="33" s="1"/>
  <c r="CC109" i="33" s="1"/>
  <c r="CC108" i="33" s="1"/>
  <c r="CC107" i="33" s="1"/>
  <c r="CC106" i="33" s="1"/>
  <c r="CC105" i="33" s="1"/>
  <c r="CC104" i="33" s="1"/>
  <c r="CC103" i="33" s="1"/>
  <c r="CC102" i="33" s="1"/>
  <c r="CC101" i="33" s="1"/>
  <c r="CC100" i="33" s="1"/>
  <c r="CC99" i="33" s="1"/>
  <c r="CC98" i="33" s="1"/>
  <c r="CC97" i="33" s="1"/>
  <c r="CC96" i="33" s="1"/>
  <c r="CC95" i="33" s="1"/>
  <c r="CC94" i="33" s="1"/>
  <c r="CC93" i="33" s="1"/>
  <c r="CC92" i="33" s="1"/>
  <c r="CC91" i="33" s="1"/>
  <c r="CC90" i="33" s="1"/>
  <c r="CC89" i="33" s="1"/>
  <c r="CC88" i="33" s="1"/>
  <c r="CC87" i="33" s="1"/>
  <c r="CC86" i="33" s="1"/>
  <c r="CC85" i="33" s="1"/>
  <c r="CC84" i="33" s="1"/>
  <c r="CC83" i="33" s="1"/>
  <c r="CC82" i="33" s="1"/>
  <c r="CC81" i="33" s="1"/>
  <c r="CC80" i="33" s="1"/>
  <c r="CC79" i="33" s="1"/>
  <c r="CC78" i="33" s="1"/>
  <c r="CC77" i="33" s="1"/>
  <c r="CC76" i="33" s="1"/>
  <c r="CC75" i="33" s="1"/>
  <c r="CC74" i="33" s="1"/>
  <c r="CC73" i="33" s="1"/>
  <c r="CC72" i="33" s="1"/>
  <c r="CC71" i="33" s="1"/>
  <c r="CC70" i="33" s="1"/>
  <c r="CC69" i="33" s="1"/>
  <c r="CC68" i="33" s="1"/>
  <c r="CC67" i="33" s="1"/>
  <c r="CC66" i="33" s="1"/>
  <c r="CC65" i="33" s="1"/>
  <c r="CC64" i="33" s="1"/>
  <c r="CC63" i="33" s="1"/>
  <c r="CC62" i="33" s="1"/>
  <c r="CC61" i="33" s="1"/>
  <c r="CC60" i="33" s="1"/>
  <c r="CC59" i="33" s="1"/>
  <c r="CC58" i="33" s="1"/>
  <c r="CC57" i="33" s="1"/>
  <c r="CC56" i="33" s="1"/>
  <c r="CC55" i="33" s="1"/>
  <c r="CC54" i="33" s="1"/>
  <c r="CC53" i="33" s="1"/>
  <c r="CC52" i="33" s="1"/>
  <c r="CC51" i="33" s="1"/>
  <c r="CC50" i="33" s="1"/>
  <c r="CC49" i="33" s="1"/>
  <c r="CC48" i="33" s="1"/>
  <c r="CC47" i="33" s="1"/>
  <c r="CC46" i="33" s="1"/>
  <c r="CC45" i="33" s="1"/>
  <c r="CC44" i="33" s="1"/>
  <c r="CC43" i="33" s="1"/>
  <c r="CC42" i="33" s="1"/>
  <c r="CC41" i="33" s="1"/>
  <c r="CC40" i="33" s="1"/>
  <c r="CC39" i="33" s="1"/>
  <c r="CC38" i="33" s="1"/>
  <c r="CC37" i="33" s="1"/>
  <c r="CC36" i="33" s="1"/>
  <c r="CC35" i="33" s="1"/>
  <c r="CC34" i="33" s="1"/>
  <c r="CC33" i="33" s="1"/>
  <c r="CC32" i="33" s="1"/>
  <c r="CC31" i="33" s="1"/>
  <c r="CC30" i="33" s="1"/>
  <c r="CC29" i="33" s="1"/>
  <c r="CC28" i="33" s="1"/>
  <c r="CC27" i="33" s="1"/>
  <c r="CC26" i="33" s="1"/>
  <c r="CC25" i="33" s="1"/>
  <c r="CC24" i="33" s="1"/>
  <c r="CC23" i="33" s="1"/>
  <c r="CC22" i="33" s="1"/>
  <c r="CC21" i="33" s="1"/>
  <c r="CC20" i="33" s="1"/>
  <c r="CC19" i="33" s="1"/>
  <c r="CC18" i="33" s="1"/>
  <c r="CM120" i="33"/>
  <c r="N121" i="33"/>
  <c r="O121" i="33" s="1"/>
  <c r="I120" i="33"/>
  <c r="J121" i="33"/>
  <c r="J120" i="33" s="1"/>
  <c r="P122" i="33"/>
  <c r="Q123" i="33"/>
  <c r="Q124" i="33"/>
  <c r="L123" i="33"/>
  <c r="I119" i="33" l="1"/>
  <c r="N120" i="33"/>
  <c r="O120" i="33" s="1"/>
  <c r="K120" i="33"/>
  <c r="J119" i="33"/>
  <c r="CN120" i="33"/>
  <c r="CM121" i="33"/>
  <c r="CM122" i="33" s="1"/>
  <c r="CM123" i="33" s="1"/>
  <c r="CM124" i="33" s="1"/>
  <c r="CM125" i="33" s="1"/>
  <c r="CM126" i="33" s="1"/>
  <c r="CM127" i="33" s="1"/>
  <c r="CM128" i="33" s="1"/>
  <c r="CM129" i="33" s="1"/>
  <c r="CM130" i="33" s="1"/>
  <c r="CM131" i="33" s="1"/>
  <c r="CM132" i="33" s="1"/>
  <c r="CM133" i="33" s="1"/>
  <c r="CM134" i="33" s="1"/>
  <c r="CM135" i="33" s="1"/>
  <c r="CM136" i="33" s="1"/>
  <c r="CM137" i="33" s="1"/>
  <c r="CM138" i="33" s="1"/>
  <c r="CM139" i="33" s="1"/>
  <c r="CM140" i="33" s="1"/>
  <c r="CM141" i="33" s="1"/>
  <c r="CM142" i="33" s="1"/>
  <c r="CM143" i="33" s="1"/>
  <c r="CM144" i="33" s="1"/>
  <c r="CM145" i="33" s="1"/>
  <c r="CM146" i="33" s="1"/>
  <c r="CM147" i="33" s="1"/>
  <c r="CM148" i="33" s="1"/>
  <c r="CM149" i="33" s="1"/>
  <c r="CM150" i="33" s="1"/>
  <c r="CM151" i="33" s="1"/>
  <c r="CM152" i="33" s="1"/>
  <c r="CM153" i="33" s="1"/>
  <c r="CM154" i="33" s="1"/>
  <c r="CM155" i="33" s="1"/>
  <c r="CM156" i="33" s="1"/>
  <c r="CM157" i="33" s="1"/>
  <c r="CM158" i="33" s="1"/>
  <c r="CM159" i="33" s="1"/>
  <c r="CM160" i="33" s="1"/>
  <c r="CM161" i="33" s="1"/>
  <c r="CM162" i="33" s="1"/>
  <c r="CM163" i="33" s="1"/>
  <c r="CM164" i="33" s="1"/>
  <c r="CM165" i="33" s="1"/>
  <c r="CM166" i="33" s="1"/>
  <c r="CM167" i="33" s="1"/>
  <c r="CM168" i="33" s="1"/>
  <c r="CM169" i="33" s="1"/>
  <c r="CM170" i="33" s="1"/>
  <c r="CM171" i="33" s="1"/>
  <c r="CM172" i="33" s="1"/>
  <c r="CM173" i="33" s="1"/>
  <c r="CM174" i="33" s="1"/>
  <c r="CM175" i="33" s="1"/>
  <c r="CM176" i="33" s="1"/>
  <c r="CM177" i="33" s="1"/>
  <c r="CM178" i="33" s="1"/>
  <c r="CM179" i="33" s="1"/>
  <c r="CM180" i="33" s="1"/>
  <c r="CM181" i="33" s="1"/>
  <c r="CM182" i="33" s="1"/>
  <c r="CM183" i="33" s="1"/>
  <c r="CM184" i="33" s="1"/>
  <c r="CM185" i="33" s="1"/>
  <c r="CM186" i="33" s="1"/>
  <c r="CM187" i="33" s="1"/>
  <c r="CM188" i="33" s="1"/>
  <c r="CM189" i="33" s="1"/>
  <c r="CM190" i="33" s="1"/>
  <c r="CM191" i="33" s="1"/>
  <c r="CM192" i="33" s="1"/>
  <c r="CM193" i="33" s="1"/>
  <c r="CM194" i="33" s="1"/>
  <c r="CM195" i="33" s="1"/>
  <c r="CM196" i="33" s="1"/>
  <c r="CM197" i="33" s="1"/>
  <c r="CM198" i="33" s="1"/>
  <c r="CM199" i="33" s="1"/>
  <c r="CM200" i="33" s="1"/>
  <c r="CM201" i="33" s="1"/>
  <c r="CM202" i="33" s="1"/>
  <c r="CM203" i="33" s="1"/>
  <c r="CM204" i="33" s="1"/>
  <c r="CM205" i="33" s="1"/>
  <c r="CM206" i="33" s="1"/>
  <c r="CM207" i="33" s="1"/>
  <c r="CM208" i="33" s="1"/>
  <c r="CM209" i="33" s="1"/>
  <c r="CM210" i="33" s="1"/>
  <c r="CM211" i="33" s="1"/>
  <c r="CM212" i="33" s="1"/>
  <c r="CM213" i="33" s="1"/>
  <c r="CM214" i="33" s="1"/>
  <c r="CM215" i="33" s="1"/>
  <c r="CM216" i="33" s="1"/>
  <c r="CM217" i="33" s="1"/>
  <c r="CM218" i="33" s="1"/>
  <c r="CM219" i="33" s="1"/>
  <c r="CM220" i="33" s="1"/>
  <c r="CM221" i="33" s="1"/>
  <c r="CM222" i="33" s="1"/>
  <c r="CM223" i="33" s="1"/>
  <c r="CM224" i="33" s="1"/>
  <c r="CM225" i="33" s="1"/>
  <c r="CM226" i="33" s="1"/>
  <c r="CM227" i="33" s="1"/>
  <c r="CM228" i="33" s="1"/>
  <c r="CM229" i="33" s="1"/>
  <c r="CM230" i="33" s="1"/>
  <c r="CM231" i="33" s="1"/>
  <c r="CM232" i="33" s="1"/>
  <c r="CM233" i="33" s="1"/>
  <c r="CM234" i="33" s="1"/>
  <c r="CM235" i="33" s="1"/>
  <c r="CM236" i="33" s="1"/>
  <c r="CM237" i="33" s="1"/>
  <c r="P121" i="33"/>
  <c r="Q122" i="33"/>
  <c r="CM238" i="33" l="1"/>
  <c r="B237" i="33" s="1"/>
  <c r="K119" i="33"/>
  <c r="L121" i="33"/>
  <c r="I118" i="33"/>
  <c r="J118" i="33" s="1"/>
  <c r="N119" i="33"/>
  <c r="O119" i="33" s="1"/>
  <c r="CN121" i="33"/>
  <c r="CO120" i="33"/>
  <c r="P120" i="33"/>
  <c r="B236" i="33" l="1"/>
  <c r="E237" i="33"/>
  <c r="E238" i="33"/>
  <c r="C237" i="33"/>
  <c r="D237" i="33"/>
  <c r="P119" i="33"/>
  <c r="Q121" i="33"/>
  <c r="CN122" i="33"/>
  <c r="CO121" i="33"/>
  <c r="I117" i="33"/>
  <c r="N118" i="33"/>
  <c r="O118" i="33" s="1"/>
  <c r="S118" i="33"/>
  <c r="L119" i="33"/>
  <c r="K118" i="33"/>
  <c r="L120" i="33"/>
  <c r="P118" i="33" l="1"/>
  <c r="C236" i="33"/>
  <c r="F237" i="33" s="1"/>
  <c r="F238" i="33"/>
  <c r="G237" i="33"/>
  <c r="D236" i="33"/>
  <c r="G238" i="33"/>
  <c r="B235" i="33"/>
  <c r="S117" i="33"/>
  <c r="V118" i="33"/>
  <c r="V119" i="33"/>
  <c r="T118" i="33"/>
  <c r="N117" i="33"/>
  <c r="O117" i="33" s="1"/>
  <c r="I116" i="33"/>
  <c r="J117" i="33"/>
  <c r="J116" i="33" s="1"/>
  <c r="CN123" i="33"/>
  <c r="CO122" i="33"/>
  <c r="K117" i="33"/>
  <c r="U118" i="33"/>
  <c r="Q120" i="33"/>
  <c r="D235" i="33" l="1"/>
  <c r="P117" i="33"/>
  <c r="Q118" i="33" s="1"/>
  <c r="T117" i="33"/>
  <c r="W118" i="33"/>
  <c r="W119" i="33"/>
  <c r="C235" i="33"/>
  <c r="B234" i="33"/>
  <c r="E235" i="33" s="1"/>
  <c r="Q119" i="33"/>
  <c r="U117" i="33"/>
  <c r="X118" i="33"/>
  <c r="X119" i="33"/>
  <c r="K116" i="33"/>
  <c r="L117" i="33"/>
  <c r="L118" i="33"/>
  <c r="S116" i="33"/>
  <c r="V117" i="33"/>
  <c r="CO123" i="33"/>
  <c r="CN124" i="33"/>
  <c r="J115" i="33"/>
  <c r="E236" i="33"/>
  <c r="N116" i="33"/>
  <c r="O116" i="33" s="1"/>
  <c r="I115" i="33"/>
  <c r="CO124" i="33" l="1"/>
  <c r="CN125" i="33"/>
  <c r="T116" i="33"/>
  <c r="W117" i="33"/>
  <c r="S115" i="33"/>
  <c r="G235" i="33"/>
  <c r="D234" i="33"/>
  <c r="U116" i="33"/>
  <c r="X117" i="33"/>
  <c r="P116" i="33"/>
  <c r="Q117" i="33"/>
  <c r="G236" i="33"/>
  <c r="E234" i="33"/>
  <c r="B233" i="33"/>
  <c r="I114" i="33"/>
  <c r="N115" i="33"/>
  <c r="O115" i="33" s="1"/>
  <c r="C234" i="33"/>
  <c r="F235" i="33" s="1"/>
  <c r="K115" i="33"/>
  <c r="F236" i="33"/>
  <c r="S114" i="33" l="1"/>
  <c r="V115" i="33" s="1"/>
  <c r="P115" i="33"/>
  <c r="T115" i="33"/>
  <c r="CN126" i="33"/>
  <c r="CO125" i="33"/>
  <c r="K114" i="33"/>
  <c r="V116" i="33"/>
  <c r="I113" i="33"/>
  <c r="N114" i="33"/>
  <c r="O114" i="33" s="1"/>
  <c r="L116" i="33"/>
  <c r="F234" i="33"/>
  <c r="C233" i="33"/>
  <c r="U115" i="33"/>
  <c r="J114" i="33"/>
  <c r="B232" i="33"/>
  <c r="D233" i="33"/>
  <c r="D232" i="33" l="1"/>
  <c r="T114" i="33"/>
  <c r="W115" i="33" s="1"/>
  <c r="P114" i="33"/>
  <c r="CO126" i="33"/>
  <c r="CN127" i="33"/>
  <c r="B231" i="33"/>
  <c r="E232" i="33" s="1"/>
  <c r="W116" i="33"/>
  <c r="J113" i="33"/>
  <c r="J112" i="33" s="1"/>
  <c r="E233" i="33"/>
  <c r="Q116" i="33"/>
  <c r="S113" i="33"/>
  <c r="G234" i="33"/>
  <c r="I112" i="33"/>
  <c r="N113" i="33"/>
  <c r="O113" i="33" s="1"/>
  <c r="U114" i="33"/>
  <c r="X115" i="33" s="1"/>
  <c r="K113" i="33"/>
  <c r="X116" i="33"/>
  <c r="L115" i="33"/>
  <c r="C232" i="33"/>
  <c r="P113" i="33" l="1"/>
  <c r="K112" i="33"/>
  <c r="Q115" i="33"/>
  <c r="C231" i="33"/>
  <c r="F232" i="33" s="1"/>
  <c r="F233" i="33"/>
  <c r="D231" i="33"/>
  <c r="S112" i="33"/>
  <c r="V113" i="33"/>
  <c r="L114" i="33"/>
  <c r="T113" i="33"/>
  <c r="G233" i="33"/>
  <c r="U113" i="33"/>
  <c r="I111" i="33"/>
  <c r="N112" i="33"/>
  <c r="O112" i="33" s="1"/>
  <c r="B230" i="33"/>
  <c r="E231" i="33"/>
  <c r="V114" i="33"/>
  <c r="CN128" i="33"/>
  <c r="CO127" i="33"/>
  <c r="K111" i="33" l="1"/>
  <c r="L112" i="33"/>
  <c r="L113" i="33"/>
  <c r="P112" i="33"/>
  <c r="C230" i="33"/>
  <c r="I110" i="33"/>
  <c r="N111" i="33"/>
  <c r="O111" i="33" s="1"/>
  <c r="U112" i="33"/>
  <c r="X113" i="33"/>
  <c r="CN129" i="33"/>
  <c r="CO128" i="33"/>
  <c r="Q114" i="33"/>
  <c r="T112" i="33"/>
  <c r="B229" i="33"/>
  <c r="E230" i="33"/>
  <c r="S111" i="33"/>
  <c r="V112" i="33"/>
  <c r="D230" i="33"/>
  <c r="X114" i="33"/>
  <c r="G232" i="33"/>
  <c r="W114" i="33"/>
  <c r="J111" i="33"/>
  <c r="J110" i="33" s="1"/>
  <c r="T111" i="33" l="1"/>
  <c r="W112" i="33"/>
  <c r="CN130" i="33"/>
  <c r="CO129" i="33"/>
  <c r="D229" i="33"/>
  <c r="G230" i="33" s="1"/>
  <c r="Q112" i="33"/>
  <c r="P111" i="33"/>
  <c r="Q113" i="33"/>
  <c r="C229" i="33"/>
  <c r="F230" i="33"/>
  <c r="G231" i="33"/>
  <c r="S110" i="33"/>
  <c r="B228" i="33"/>
  <c r="K110" i="33"/>
  <c r="F231" i="33"/>
  <c r="J109" i="33"/>
  <c r="U111" i="33"/>
  <c r="X112" i="33"/>
  <c r="W113" i="33"/>
  <c r="N110" i="33"/>
  <c r="O110" i="33" s="1"/>
  <c r="I109" i="33"/>
  <c r="S109" i="33" l="1"/>
  <c r="CN131" i="33"/>
  <c r="CO130" i="33"/>
  <c r="B227" i="33"/>
  <c r="E228" i="33"/>
  <c r="J108" i="33"/>
  <c r="C228" i="33"/>
  <c r="F229" i="33"/>
  <c r="D228" i="33"/>
  <c r="G229" i="33"/>
  <c r="V111" i="33"/>
  <c r="T110" i="33"/>
  <c r="W111" i="33"/>
  <c r="U110" i="33"/>
  <c r="K109" i="33"/>
  <c r="N109" i="33"/>
  <c r="O109" i="33" s="1"/>
  <c r="I108" i="33"/>
  <c r="L111" i="33"/>
  <c r="E229" i="33"/>
  <c r="Q111" i="33"/>
  <c r="P110" i="33"/>
  <c r="U109" i="33" l="1"/>
  <c r="X110" i="33"/>
  <c r="B226" i="33"/>
  <c r="E227" i="33" s="1"/>
  <c r="T109" i="33"/>
  <c r="W110" i="33" s="1"/>
  <c r="V109" i="33"/>
  <c r="S108" i="33"/>
  <c r="N108" i="33"/>
  <c r="O108" i="33" s="1"/>
  <c r="I107" i="33"/>
  <c r="K108" i="33"/>
  <c r="L110" i="33"/>
  <c r="V110" i="33"/>
  <c r="CN132" i="33"/>
  <c r="CO131" i="33"/>
  <c r="D227" i="33"/>
  <c r="G228" i="33"/>
  <c r="P109" i="33"/>
  <c r="X111" i="33"/>
  <c r="C227" i="33"/>
  <c r="P108" i="33" l="1"/>
  <c r="Q109" i="33"/>
  <c r="B225" i="33"/>
  <c r="K107" i="33"/>
  <c r="L108" i="33" s="1"/>
  <c r="Q110" i="33"/>
  <c r="D226" i="33"/>
  <c r="G227" i="33"/>
  <c r="U108" i="33"/>
  <c r="C226" i="33"/>
  <c r="F227" i="33"/>
  <c r="T108" i="33"/>
  <c r="L109" i="33"/>
  <c r="I106" i="33"/>
  <c r="N107" i="33"/>
  <c r="O107" i="33" s="1"/>
  <c r="J107" i="33"/>
  <c r="J106" i="33" s="1"/>
  <c r="F228" i="33"/>
  <c r="CO132" i="33"/>
  <c r="CN133" i="33"/>
  <c r="V108" i="33"/>
  <c r="S107" i="33"/>
  <c r="T107" i="33" l="1"/>
  <c r="W109" i="33"/>
  <c r="C225" i="33"/>
  <c r="F226" i="33" s="1"/>
  <c r="CN134" i="33"/>
  <c r="CO133" i="33"/>
  <c r="I105" i="33"/>
  <c r="N106" i="33"/>
  <c r="O106" i="33" s="1"/>
  <c r="P107" i="33"/>
  <c r="Q108" i="33"/>
  <c r="K106" i="33"/>
  <c r="L107" i="33" s="1"/>
  <c r="E225" i="33"/>
  <c r="B224" i="33"/>
  <c r="U107" i="33"/>
  <c r="E226" i="33"/>
  <c r="X109" i="33"/>
  <c r="S106" i="33"/>
  <c r="V107" i="33"/>
  <c r="D225" i="33"/>
  <c r="CO134" i="33" l="1"/>
  <c r="CN135" i="33"/>
  <c r="D224" i="33"/>
  <c r="G225" i="33" s="1"/>
  <c r="K105" i="33"/>
  <c r="W107" i="33"/>
  <c r="T106" i="33"/>
  <c r="C224" i="33"/>
  <c r="P106" i="33"/>
  <c r="Q107" i="33" s="1"/>
  <c r="U106" i="33"/>
  <c r="X107" i="33" s="1"/>
  <c r="X108" i="33"/>
  <c r="W108" i="33"/>
  <c r="S105" i="33"/>
  <c r="V106" i="33"/>
  <c r="I104" i="33"/>
  <c r="N105" i="33"/>
  <c r="O105" i="33" s="1"/>
  <c r="G226" i="33"/>
  <c r="B223" i="33"/>
  <c r="J105" i="33"/>
  <c r="K104" i="33" l="1"/>
  <c r="L105" i="33"/>
  <c r="B222" i="33"/>
  <c r="E223" i="33"/>
  <c r="E224" i="33"/>
  <c r="L106" i="33"/>
  <c r="X106" i="33"/>
  <c r="U105" i="33"/>
  <c r="D223" i="33"/>
  <c r="CN136" i="33"/>
  <c r="CO135" i="33"/>
  <c r="S104" i="33"/>
  <c r="V105" i="33"/>
  <c r="Q106" i="33"/>
  <c r="P105" i="33"/>
  <c r="I103" i="33"/>
  <c r="N104" i="33"/>
  <c r="O104" i="33" s="1"/>
  <c r="C223" i="33"/>
  <c r="F225" i="33"/>
  <c r="J104" i="33"/>
  <c r="J103" i="33" s="1"/>
  <c r="T105" i="33"/>
  <c r="T104" i="33" l="1"/>
  <c r="W105" i="33"/>
  <c r="C222" i="33"/>
  <c r="CO136" i="33"/>
  <c r="CN137" i="33"/>
  <c r="D222" i="33"/>
  <c r="F224" i="33"/>
  <c r="B221" i="33"/>
  <c r="E222" i="33"/>
  <c r="K103" i="33"/>
  <c r="L104" i="33"/>
  <c r="S103" i="33"/>
  <c r="N103" i="33"/>
  <c r="O103" i="33" s="1"/>
  <c r="I102" i="33"/>
  <c r="G224" i="33"/>
  <c r="W106" i="33"/>
  <c r="P104" i="33"/>
  <c r="Q105" i="33" s="1"/>
  <c r="U104" i="33"/>
  <c r="CO137" i="33" l="1"/>
  <c r="CN138" i="33"/>
  <c r="B220" i="33"/>
  <c r="E221" i="33"/>
  <c r="S102" i="33"/>
  <c r="C221" i="33"/>
  <c r="N102" i="33"/>
  <c r="O102" i="33" s="1"/>
  <c r="I101" i="33"/>
  <c r="P103" i="33"/>
  <c r="Q104" i="33" s="1"/>
  <c r="K102" i="33"/>
  <c r="F223" i="33"/>
  <c r="T103" i="33"/>
  <c r="W104" i="33"/>
  <c r="U103" i="33"/>
  <c r="X104" i="33"/>
  <c r="J102" i="33"/>
  <c r="J101" i="33" s="1"/>
  <c r="D221" i="33"/>
  <c r="G222" i="33" s="1"/>
  <c r="X105" i="33"/>
  <c r="V104" i="33"/>
  <c r="G223" i="33"/>
  <c r="S101" i="33" l="1"/>
  <c r="V103" i="33"/>
  <c r="B219" i="33"/>
  <c r="E220" i="33" s="1"/>
  <c r="K101" i="33"/>
  <c r="N101" i="33"/>
  <c r="O101" i="33" s="1"/>
  <c r="I100" i="33"/>
  <c r="CN139" i="33"/>
  <c r="CO138" i="33"/>
  <c r="C220" i="33"/>
  <c r="F221" i="33"/>
  <c r="J100" i="33"/>
  <c r="D220" i="33"/>
  <c r="L103" i="33"/>
  <c r="P102" i="33"/>
  <c r="U102" i="33"/>
  <c r="X103" i="33"/>
  <c r="T102" i="33"/>
  <c r="W103" i="33" s="1"/>
  <c r="F222" i="33"/>
  <c r="K100" i="33" l="1"/>
  <c r="P101" i="33"/>
  <c r="D219" i="33"/>
  <c r="G220" i="33"/>
  <c r="U101" i="33"/>
  <c r="Q103" i="33"/>
  <c r="CO139" i="33"/>
  <c r="CN140" i="33"/>
  <c r="S100" i="33"/>
  <c r="T101" i="33"/>
  <c r="W102" i="33" s="1"/>
  <c r="L102" i="33"/>
  <c r="E219" i="33"/>
  <c r="B218" i="33"/>
  <c r="N100" i="33"/>
  <c r="O100" i="33" s="1"/>
  <c r="I99" i="33"/>
  <c r="V102" i="33"/>
  <c r="J99" i="33"/>
  <c r="C219" i="33"/>
  <c r="G221" i="33"/>
  <c r="U100" i="33" l="1"/>
  <c r="X101" i="33" s="1"/>
  <c r="P100" i="33"/>
  <c r="Q101" i="33" s="1"/>
  <c r="Q102" i="33"/>
  <c r="C218" i="33"/>
  <c r="S99" i="33"/>
  <c r="N99" i="33"/>
  <c r="O99" i="33" s="1"/>
  <c r="I98" i="33"/>
  <c r="J98" i="33" s="1"/>
  <c r="V101" i="33"/>
  <c r="CO140" i="33"/>
  <c r="CN141" i="33"/>
  <c r="B217" i="33"/>
  <c r="K99" i="33"/>
  <c r="T100" i="33"/>
  <c r="D218" i="33"/>
  <c r="G219" i="33"/>
  <c r="L101" i="33"/>
  <c r="F220" i="33"/>
  <c r="X102" i="33"/>
  <c r="T99" i="33" l="1"/>
  <c r="CO141" i="33"/>
  <c r="CN142" i="33"/>
  <c r="K98" i="33"/>
  <c r="L100" i="33"/>
  <c r="S98" i="33"/>
  <c r="C217" i="33"/>
  <c r="P99" i="33"/>
  <c r="Q100" i="33" s="1"/>
  <c r="W101" i="33"/>
  <c r="V100" i="33"/>
  <c r="U99" i="33"/>
  <c r="X100" i="33"/>
  <c r="D217" i="33"/>
  <c r="N98" i="33"/>
  <c r="O98" i="33" s="1"/>
  <c r="I97" i="33"/>
  <c r="E217" i="33"/>
  <c r="B216" i="33"/>
  <c r="E218" i="33"/>
  <c r="F219" i="33"/>
  <c r="K97" i="33" l="1"/>
  <c r="C216" i="33"/>
  <c r="T98" i="33"/>
  <c r="W99" i="33" s="1"/>
  <c r="Q99" i="33"/>
  <c r="P98" i="33"/>
  <c r="CN143" i="33"/>
  <c r="CO142" i="33"/>
  <c r="W100" i="33"/>
  <c r="U98" i="33"/>
  <c r="X99" i="33"/>
  <c r="N97" i="33"/>
  <c r="O97" i="33" s="1"/>
  <c r="I96" i="33"/>
  <c r="L99" i="33"/>
  <c r="D216" i="33"/>
  <c r="G218" i="33"/>
  <c r="F218" i="33"/>
  <c r="S97" i="33"/>
  <c r="V99" i="33"/>
  <c r="B215" i="33"/>
  <c r="J97" i="33"/>
  <c r="N96" i="33" l="1"/>
  <c r="O96" i="33" s="1"/>
  <c r="I95" i="33"/>
  <c r="C215" i="33"/>
  <c r="F216" i="33" s="1"/>
  <c r="F217" i="33"/>
  <c r="T97" i="33"/>
  <c r="D215" i="33"/>
  <c r="K96" i="33"/>
  <c r="J96" i="33"/>
  <c r="J95" i="33" s="1"/>
  <c r="G217" i="33"/>
  <c r="L98" i="33"/>
  <c r="V97" i="33"/>
  <c r="S96" i="33"/>
  <c r="V98" i="33"/>
  <c r="U97" i="33"/>
  <c r="X98" i="33"/>
  <c r="B214" i="33"/>
  <c r="CO143" i="33"/>
  <c r="CN144" i="33"/>
  <c r="E216" i="33"/>
  <c r="P97" i="33"/>
  <c r="B213" i="33" l="1"/>
  <c r="E215" i="33"/>
  <c r="K95" i="33"/>
  <c r="L96" i="33" s="1"/>
  <c r="T96" i="33"/>
  <c r="W98" i="33"/>
  <c r="C214" i="33"/>
  <c r="F215" i="33"/>
  <c r="U96" i="33"/>
  <c r="X97" i="33"/>
  <c r="L97" i="33"/>
  <c r="N95" i="33"/>
  <c r="O95" i="33" s="1"/>
  <c r="I94" i="33"/>
  <c r="CO144" i="33"/>
  <c r="CN145" i="33"/>
  <c r="P96" i="33"/>
  <c r="Q98" i="33"/>
  <c r="D214" i="33"/>
  <c r="G215" i="33"/>
  <c r="S95" i="33"/>
  <c r="G216" i="33"/>
  <c r="T95" i="33" l="1"/>
  <c r="D213" i="33"/>
  <c r="G214" i="33" s="1"/>
  <c r="P95" i="33"/>
  <c r="W97" i="33"/>
  <c r="K94" i="33"/>
  <c r="Q97" i="33"/>
  <c r="B212" i="33"/>
  <c r="U95" i="33"/>
  <c r="X96" i="33"/>
  <c r="CO145" i="33"/>
  <c r="CN146" i="33"/>
  <c r="C213" i="33"/>
  <c r="E214" i="33"/>
  <c r="N94" i="33"/>
  <c r="O94" i="33" s="1"/>
  <c r="I93" i="33"/>
  <c r="J94" i="33"/>
  <c r="J93" i="33" s="1"/>
  <c r="V95" i="33"/>
  <c r="S94" i="33"/>
  <c r="V96" i="33"/>
  <c r="N93" i="33" l="1"/>
  <c r="O93" i="33" s="1"/>
  <c r="I92" i="33"/>
  <c r="C212" i="33"/>
  <c r="F213" i="33" s="1"/>
  <c r="T94" i="33"/>
  <c r="J92" i="33"/>
  <c r="U94" i="33"/>
  <c r="X95" i="33"/>
  <c r="D212" i="33"/>
  <c r="F214" i="33"/>
  <c r="K93" i="33"/>
  <c r="W96" i="33"/>
  <c r="P94" i="33"/>
  <c r="Q96" i="33"/>
  <c r="B211" i="33"/>
  <c r="E213" i="33"/>
  <c r="S93" i="33"/>
  <c r="CN147" i="33"/>
  <c r="CO146" i="33"/>
  <c r="L95" i="33"/>
  <c r="K92" i="33" l="1"/>
  <c r="L94" i="33"/>
  <c r="D211" i="33"/>
  <c r="G212" i="33" s="1"/>
  <c r="F212" i="33"/>
  <c r="C211" i="33"/>
  <c r="G213" i="33"/>
  <c r="N92" i="33"/>
  <c r="O92" i="33" s="1"/>
  <c r="I91" i="33"/>
  <c r="W94" i="33"/>
  <c r="T93" i="33"/>
  <c r="B210" i="33"/>
  <c r="E211" i="33"/>
  <c r="E212" i="33"/>
  <c r="P93" i="33"/>
  <c r="Q94" i="33" s="1"/>
  <c r="S92" i="33"/>
  <c r="V94" i="33"/>
  <c r="W95" i="33"/>
  <c r="CO147" i="33"/>
  <c r="CN148" i="33"/>
  <c r="Q95" i="33"/>
  <c r="U93" i="33"/>
  <c r="X94" i="33"/>
  <c r="T92" i="33" l="1"/>
  <c r="K91" i="33"/>
  <c r="L92" i="33" s="1"/>
  <c r="B209" i="33"/>
  <c r="E210" i="33"/>
  <c r="L93" i="33"/>
  <c r="D210" i="33"/>
  <c r="S91" i="33"/>
  <c r="N91" i="33"/>
  <c r="O91" i="33" s="1"/>
  <c r="I90" i="33"/>
  <c r="J91" i="33"/>
  <c r="J90" i="33" s="1"/>
  <c r="V93" i="33"/>
  <c r="U92" i="33"/>
  <c r="X93" i="33"/>
  <c r="P92" i="33"/>
  <c r="CN149" i="33"/>
  <c r="CO148" i="33"/>
  <c r="C210" i="33"/>
  <c r="F211" i="33" s="1"/>
  <c r="C209" i="33" l="1"/>
  <c r="F210" i="33"/>
  <c r="CN150" i="33"/>
  <c r="CO149" i="33"/>
  <c r="B208" i="33"/>
  <c r="E209" i="33"/>
  <c r="V91" i="33"/>
  <c r="S90" i="33"/>
  <c r="T91" i="33"/>
  <c r="N90" i="33"/>
  <c r="O90" i="33" s="1"/>
  <c r="I89" i="33"/>
  <c r="K90" i="33"/>
  <c r="D209" i="33"/>
  <c r="W93" i="33"/>
  <c r="P91" i="33"/>
  <c r="Q93" i="33"/>
  <c r="V92" i="33"/>
  <c r="U91" i="33"/>
  <c r="G211" i="33"/>
  <c r="K89" i="33" l="1"/>
  <c r="P90" i="33"/>
  <c r="Q91" i="33"/>
  <c r="CN151" i="33"/>
  <c r="CO150" i="33"/>
  <c r="U90" i="33"/>
  <c r="L91" i="33"/>
  <c r="N89" i="33"/>
  <c r="O89" i="33" s="1"/>
  <c r="I88" i="33"/>
  <c r="Q92" i="33"/>
  <c r="T90" i="33"/>
  <c r="W91" i="33" s="1"/>
  <c r="W92" i="33"/>
  <c r="C208" i="33"/>
  <c r="F209" i="33"/>
  <c r="B207" i="33"/>
  <c r="E208" i="33"/>
  <c r="J89" i="33"/>
  <c r="J88" i="33" s="1"/>
  <c r="D208" i="33"/>
  <c r="G209" i="33"/>
  <c r="X92" i="33"/>
  <c r="G210" i="33"/>
  <c r="S89" i="33"/>
  <c r="U89" i="33" l="1"/>
  <c r="P89" i="33"/>
  <c r="Q90" i="33"/>
  <c r="J87" i="33"/>
  <c r="K88" i="33"/>
  <c r="L89" i="33" s="1"/>
  <c r="D207" i="33"/>
  <c r="G208" i="33"/>
  <c r="S88" i="33"/>
  <c r="V89" i="33" s="1"/>
  <c r="V90" i="33"/>
  <c r="L90" i="33"/>
  <c r="T89" i="33"/>
  <c r="W90" i="33" s="1"/>
  <c r="CN152" i="33"/>
  <c r="CO151" i="33"/>
  <c r="N88" i="33"/>
  <c r="O88" i="33" s="1"/>
  <c r="I87" i="33"/>
  <c r="B206" i="33"/>
  <c r="E207" i="33" s="1"/>
  <c r="C207" i="33"/>
  <c r="F208" i="33"/>
  <c r="X91" i="33"/>
  <c r="C206" i="33" l="1"/>
  <c r="F207" i="33"/>
  <c r="P88" i="33"/>
  <c r="Q89" i="33"/>
  <c r="T88" i="33"/>
  <c r="U88" i="33"/>
  <c r="N87" i="33"/>
  <c r="O87" i="33" s="1"/>
  <c r="I86" i="33"/>
  <c r="X90" i="33"/>
  <c r="K87" i="33"/>
  <c r="E206" i="33"/>
  <c r="B205" i="33"/>
  <c r="S87" i="33"/>
  <c r="CN153" i="33"/>
  <c r="CO152" i="33"/>
  <c r="D206" i="33"/>
  <c r="G207" i="33" s="1"/>
  <c r="K86" i="33" l="1"/>
  <c r="T87" i="33"/>
  <c r="W88" i="33" s="1"/>
  <c r="W89" i="33"/>
  <c r="P87" i="33"/>
  <c r="Q88" i="33"/>
  <c r="N86" i="33"/>
  <c r="O86" i="33" s="1"/>
  <c r="I85" i="33"/>
  <c r="D205" i="33"/>
  <c r="G206" i="33"/>
  <c r="CN154" i="33"/>
  <c r="CO153" i="33"/>
  <c r="S86" i="33"/>
  <c r="V88" i="33"/>
  <c r="J86" i="33"/>
  <c r="J85" i="33" s="1"/>
  <c r="C205" i="33"/>
  <c r="U87" i="33"/>
  <c r="X88" i="33"/>
  <c r="L88" i="33"/>
  <c r="E205" i="33"/>
  <c r="B204" i="33"/>
  <c r="X89" i="33"/>
  <c r="S85" i="33" l="1"/>
  <c r="P86" i="33"/>
  <c r="Q87" i="33"/>
  <c r="U86" i="33"/>
  <c r="X87" i="33"/>
  <c r="F205" i="33"/>
  <c r="C204" i="33"/>
  <c r="D204" i="33"/>
  <c r="G205" i="33" s="1"/>
  <c r="K85" i="33"/>
  <c r="L86" i="33" s="1"/>
  <c r="CN155" i="33"/>
  <c r="CO154" i="33"/>
  <c r="J84" i="33"/>
  <c r="N85" i="33"/>
  <c r="O85" i="33" s="1"/>
  <c r="I84" i="33"/>
  <c r="L87" i="33"/>
  <c r="V87" i="33"/>
  <c r="T86" i="33"/>
  <c r="F206" i="33"/>
  <c r="B203" i="33"/>
  <c r="B202" i="33" l="1"/>
  <c r="E203" i="33"/>
  <c r="CO155" i="33"/>
  <c r="CN156" i="33"/>
  <c r="S84" i="33"/>
  <c r="T85" i="33"/>
  <c r="K84" i="33"/>
  <c r="P85" i="33"/>
  <c r="Q86" i="33"/>
  <c r="N84" i="33"/>
  <c r="O84" i="33" s="1"/>
  <c r="I83" i="33"/>
  <c r="J83" i="33" s="1"/>
  <c r="V86" i="33"/>
  <c r="U85" i="33"/>
  <c r="X86" i="33"/>
  <c r="W87" i="33"/>
  <c r="D203" i="33"/>
  <c r="E204" i="33"/>
  <c r="C203" i="33"/>
  <c r="C202" i="33" l="1"/>
  <c r="F203" i="33"/>
  <c r="CN157" i="33"/>
  <c r="CO156" i="33"/>
  <c r="S83" i="33"/>
  <c r="V84" i="33" s="1"/>
  <c r="V85" i="33"/>
  <c r="N83" i="33"/>
  <c r="O83" i="33" s="1"/>
  <c r="I82" i="33"/>
  <c r="D202" i="33"/>
  <c r="G203" i="33"/>
  <c r="G204" i="33"/>
  <c r="U84" i="33"/>
  <c r="T84" i="33"/>
  <c r="B201" i="33"/>
  <c r="E202" i="33" s="1"/>
  <c r="P84" i="33"/>
  <c r="Q85" i="33"/>
  <c r="K83" i="33"/>
  <c r="L85" i="33"/>
  <c r="F204" i="33"/>
  <c r="W86" i="33"/>
  <c r="K82" i="33" l="1"/>
  <c r="P83" i="33"/>
  <c r="Q84" i="33"/>
  <c r="U83" i="33"/>
  <c r="X85" i="33"/>
  <c r="CO157" i="33"/>
  <c r="CN158" i="33"/>
  <c r="N82" i="33"/>
  <c r="O82" i="33" s="1"/>
  <c r="I81" i="33"/>
  <c r="C201" i="33"/>
  <c r="F202" i="33"/>
  <c r="S82" i="33"/>
  <c r="V83" i="33" s="1"/>
  <c r="D201" i="33"/>
  <c r="G202" i="33"/>
  <c r="L84" i="33"/>
  <c r="B200" i="33"/>
  <c r="E201" i="33" s="1"/>
  <c r="T83" i="33"/>
  <c r="W84" i="33" s="1"/>
  <c r="W85" i="33"/>
  <c r="J82" i="33"/>
  <c r="U82" i="33" l="1"/>
  <c r="N81" i="33"/>
  <c r="O81" i="33" s="1"/>
  <c r="I80" i="33"/>
  <c r="K81" i="33"/>
  <c r="L82" i="33" s="1"/>
  <c r="W83" i="33"/>
  <c r="T82" i="33"/>
  <c r="X84" i="33"/>
  <c r="C200" i="33"/>
  <c r="P82" i="33"/>
  <c r="Q83" i="33"/>
  <c r="CN159" i="33"/>
  <c r="CO158" i="33"/>
  <c r="L83" i="33"/>
  <c r="S81" i="33"/>
  <c r="B199" i="33"/>
  <c r="E200" i="33"/>
  <c r="J81" i="33"/>
  <c r="J80" i="33" s="1"/>
  <c r="D200" i="33"/>
  <c r="G201" i="33" s="1"/>
  <c r="CN160" i="33" l="1"/>
  <c r="CO159" i="33"/>
  <c r="B198" i="33"/>
  <c r="E199" i="33"/>
  <c r="N80" i="33"/>
  <c r="O80" i="33" s="1"/>
  <c r="I79" i="33"/>
  <c r="C199" i="33"/>
  <c r="F200" i="33"/>
  <c r="U81" i="33"/>
  <c r="X82" i="33" s="1"/>
  <c r="P81" i="33"/>
  <c r="Q82" i="33"/>
  <c r="S80" i="33"/>
  <c r="X83" i="33"/>
  <c r="D199" i="33"/>
  <c r="K80" i="33"/>
  <c r="L81" i="33" s="1"/>
  <c r="F201" i="33"/>
  <c r="V82" i="33"/>
  <c r="W82" i="33"/>
  <c r="T81" i="33"/>
  <c r="S79" i="33" l="1"/>
  <c r="V80" i="33" s="1"/>
  <c r="B197" i="33"/>
  <c r="P80" i="33"/>
  <c r="L80" i="33"/>
  <c r="K79" i="33"/>
  <c r="D198" i="33"/>
  <c r="G199" i="33"/>
  <c r="G200" i="33"/>
  <c r="CN161" i="33"/>
  <c r="CO160" i="33"/>
  <c r="N79" i="33"/>
  <c r="O79" i="33" s="1"/>
  <c r="I78" i="33"/>
  <c r="V81" i="33"/>
  <c r="J79" i="33"/>
  <c r="U80" i="33"/>
  <c r="X81" i="33"/>
  <c r="T80" i="33"/>
  <c r="W81" i="33" s="1"/>
  <c r="C198" i="33"/>
  <c r="F199" i="33"/>
  <c r="P79" i="33" l="1"/>
  <c r="Q80" i="33"/>
  <c r="N78" i="33"/>
  <c r="O78" i="33" s="1"/>
  <c r="I77" i="33"/>
  <c r="C197" i="33"/>
  <c r="F198" i="33"/>
  <c r="W80" i="33"/>
  <c r="T79" i="33"/>
  <c r="CO161" i="33"/>
  <c r="CN162" i="33"/>
  <c r="D197" i="33"/>
  <c r="G198" i="33"/>
  <c r="Q81" i="33"/>
  <c r="B196" i="33"/>
  <c r="E198" i="33"/>
  <c r="U79" i="33"/>
  <c r="X80" i="33"/>
  <c r="S78" i="33"/>
  <c r="J78" i="33"/>
  <c r="J77" i="33" s="1"/>
  <c r="K78" i="33"/>
  <c r="S77" i="33" l="1"/>
  <c r="V79" i="33"/>
  <c r="K77" i="33"/>
  <c r="L78" i="33" s="1"/>
  <c r="L79" i="33"/>
  <c r="N77" i="33"/>
  <c r="O77" i="33" s="1"/>
  <c r="I76" i="33"/>
  <c r="J76" i="33"/>
  <c r="D196" i="33"/>
  <c r="U78" i="33"/>
  <c r="P78" i="33"/>
  <c r="Q79" i="33"/>
  <c r="B195" i="33"/>
  <c r="E196" i="33"/>
  <c r="E197" i="33"/>
  <c r="C196" i="33"/>
  <c r="CN163" i="33"/>
  <c r="CO162" i="33"/>
  <c r="W79" i="33"/>
  <c r="T78" i="33"/>
  <c r="D195" i="33" l="1"/>
  <c r="CN164" i="33"/>
  <c r="CO163" i="33"/>
  <c r="C195" i="33"/>
  <c r="F196" i="33" s="1"/>
  <c r="F197" i="33"/>
  <c r="S76" i="33"/>
  <c r="P77" i="33"/>
  <c r="Q78" i="33"/>
  <c r="U77" i="33"/>
  <c r="J75" i="33"/>
  <c r="V78" i="33"/>
  <c r="K76" i="33"/>
  <c r="X79" i="33"/>
  <c r="G197" i="33"/>
  <c r="T77" i="33"/>
  <c r="B194" i="33"/>
  <c r="E195" i="33" s="1"/>
  <c r="N76" i="33"/>
  <c r="O76" i="33" s="1"/>
  <c r="I75" i="33"/>
  <c r="T76" i="33" l="1"/>
  <c r="W77" i="33"/>
  <c r="CO164" i="33"/>
  <c r="CN165" i="33"/>
  <c r="W78" i="33"/>
  <c r="P76" i="33"/>
  <c r="Q77" i="33"/>
  <c r="D194" i="33"/>
  <c r="G195" i="33"/>
  <c r="U76" i="33"/>
  <c r="X77" i="33" s="1"/>
  <c r="N75" i="33"/>
  <c r="O75" i="33" s="1"/>
  <c r="I74" i="33"/>
  <c r="L76" i="33"/>
  <c r="K75" i="33"/>
  <c r="S75" i="33"/>
  <c r="V76" i="33" s="1"/>
  <c r="G196" i="33"/>
  <c r="B193" i="33"/>
  <c r="E194" i="33" s="1"/>
  <c r="C194" i="33"/>
  <c r="X78" i="33"/>
  <c r="L77" i="33"/>
  <c r="V77" i="33"/>
  <c r="N74" i="33" l="1"/>
  <c r="O74" i="33" s="1"/>
  <c r="I73" i="33"/>
  <c r="J74" i="33"/>
  <c r="J73" i="33" s="1"/>
  <c r="P75" i="33"/>
  <c r="Q76" i="33"/>
  <c r="CO165" i="33"/>
  <c r="CN166" i="33"/>
  <c r="T75" i="33"/>
  <c r="W76" i="33"/>
  <c r="C193" i="33"/>
  <c r="F195" i="33"/>
  <c r="B192" i="33"/>
  <c r="E193" i="33"/>
  <c r="X76" i="33"/>
  <c r="U75" i="33"/>
  <c r="S74" i="33"/>
  <c r="K74" i="33"/>
  <c r="D193" i="33"/>
  <c r="G194" i="33"/>
  <c r="CN167" i="33" l="1"/>
  <c r="CO166" i="33"/>
  <c r="D192" i="33"/>
  <c r="S73" i="33"/>
  <c r="V74" i="33" s="1"/>
  <c r="N73" i="33"/>
  <c r="O73" i="33" s="1"/>
  <c r="I72" i="33"/>
  <c r="P74" i="33"/>
  <c r="Q75" i="33"/>
  <c r="V75" i="33"/>
  <c r="B191" i="33"/>
  <c r="E192" i="33"/>
  <c r="L74" i="33"/>
  <c r="K73" i="33"/>
  <c r="L75" i="33"/>
  <c r="C192" i="33"/>
  <c r="F194" i="33"/>
  <c r="U74" i="33"/>
  <c r="X75" i="33" s="1"/>
  <c r="T74" i="33"/>
  <c r="T73" i="33" l="1"/>
  <c r="W74" i="33"/>
  <c r="S72" i="33"/>
  <c r="D191" i="33"/>
  <c r="G192" i="33" s="1"/>
  <c r="C191" i="33"/>
  <c r="P73" i="33"/>
  <c r="Q74" i="33"/>
  <c r="CN168" i="33"/>
  <c r="CO167" i="33"/>
  <c r="F193" i="33"/>
  <c r="N72" i="33"/>
  <c r="O72" i="33" s="1"/>
  <c r="I71" i="33"/>
  <c r="J72" i="33"/>
  <c r="U73" i="33"/>
  <c r="X74" i="33" s="1"/>
  <c r="B190" i="33"/>
  <c r="E191" i="33"/>
  <c r="G193" i="33"/>
  <c r="W75" i="33"/>
  <c r="L73" i="33"/>
  <c r="K72" i="33"/>
  <c r="C190" i="33" l="1"/>
  <c r="CO168" i="33"/>
  <c r="CN169" i="33"/>
  <c r="S71" i="33"/>
  <c r="V72" i="33" s="1"/>
  <c r="I70" i="33"/>
  <c r="N71" i="33"/>
  <c r="O71" i="33" s="1"/>
  <c r="D190" i="33"/>
  <c r="G191" i="33"/>
  <c r="V73" i="33"/>
  <c r="P72" i="33"/>
  <c r="Q73" i="33"/>
  <c r="T72" i="33"/>
  <c r="B189" i="33"/>
  <c r="U72" i="33"/>
  <c r="K71" i="33"/>
  <c r="J71" i="33"/>
  <c r="F192" i="33"/>
  <c r="I69" i="33" l="1"/>
  <c r="N70" i="33"/>
  <c r="O70" i="33" s="1"/>
  <c r="T71" i="33"/>
  <c r="W72" i="33" s="1"/>
  <c r="S70" i="33"/>
  <c r="V71" i="33" s="1"/>
  <c r="CO169" i="33"/>
  <c r="CN170" i="33"/>
  <c r="C189" i="33"/>
  <c r="F190" i="33" s="1"/>
  <c r="J70" i="33"/>
  <c r="J69" i="33" s="1"/>
  <c r="K70" i="33"/>
  <c r="L71" i="33" s="1"/>
  <c r="L72" i="33"/>
  <c r="X72" i="33"/>
  <c r="U71" i="33"/>
  <c r="B188" i="33"/>
  <c r="E189" i="33"/>
  <c r="D189" i="33"/>
  <c r="G190" i="33" s="1"/>
  <c r="F191" i="33"/>
  <c r="W73" i="33"/>
  <c r="Q72" i="33"/>
  <c r="P71" i="33"/>
  <c r="X73" i="33"/>
  <c r="E190" i="33"/>
  <c r="K69" i="33" l="1"/>
  <c r="T70" i="33"/>
  <c r="W71" i="33"/>
  <c r="J68" i="33"/>
  <c r="B187" i="33"/>
  <c r="I68" i="33"/>
  <c r="N69" i="33"/>
  <c r="O69" i="33" s="1"/>
  <c r="S69" i="33"/>
  <c r="D188" i="33"/>
  <c r="C188" i="33"/>
  <c r="P70" i="33"/>
  <c r="U70" i="33"/>
  <c r="X71" i="33"/>
  <c r="CN171" i="33"/>
  <c r="CO170" i="33"/>
  <c r="C187" i="33" l="1"/>
  <c r="F189" i="33"/>
  <c r="CN172" i="33"/>
  <c r="CO171" i="33"/>
  <c r="S68" i="33"/>
  <c r="U69" i="33"/>
  <c r="K68" i="33"/>
  <c r="B186" i="33"/>
  <c r="D187" i="33"/>
  <c r="L70" i="33"/>
  <c r="E188" i="33"/>
  <c r="G189" i="33"/>
  <c r="T69" i="33"/>
  <c r="W70" i="33"/>
  <c r="V70" i="33"/>
  <c r="Q70" i="33"/>
  <c r="P69" i="33"/>
  <c r="Q71" i="33"/>
  <c r="I67" i="33"/>
  <c r="N68" i="33"/>
  <c r="O68" i="33" s="1"/>
  <c r="S67" i="33" l="1"/>
  <c r="V68" i="33"/>
  <c r="CO172" i="33"/>
  <c r="CN173" i="33"/>
  <c r="C186" i="33"/>
  <c r="E186" i="33"/>
  <c r="B185" i="33"/>
  <c r="E187" i="33"/>
  <c r="K67" i="33"/>
  <c r="L68" i="33" s="1"/>
  <c r="L69" i="33"/>
  <c r="U68" i="33"/>
  <c r="X69" i="33" s="1"/>
  <c r="F188" i="33"/>
  <c r="I66" i="33"/>
  <c r="N67" i="33"/>
  <c r="O67" i="33" s="1"/>
  <c r="X70" i="33"/>
  <c r="J67" i="33"/>
  <c r="J66" i="33" s="1"/>
  <c r="D186" i="33"/>
  <c r="G187" i="33" s="1"/>
  <c r="T68" i="33"/>
  <c r="W69" i="33"/>
  <c r="P68" i="33"/>
  <c r="G188" i="33"/>
  <c r="V69" i="33"/>
  <c r="T67" i="33" l="1"/>
  <c r="W68" i="33"/>
  <c r="C185" i="33"/>
  <c r="CN174" i="33"/>
  <c r="CO173" i="33"/>
  <c r="D185" i="33"/>
  <c r="S66" i="33"/>
  <c r="V67" i="33"/>
  <c r="U67" i="33"/>
  <c r="F187" i="33"/>
  <c r="L67" i="33"/>
  <c r="K66" i="33"/>
  <c r="P67" i="33"/>
  <c r="Q69" i="33"/>
  <c r="I65" i="33"/>
  <c r="J65" i="33" s="1"/>
  <c r="N66" i="33"/>
  <c r="O66" i="33" s="1"/>
  <c r="B184" i="33"/>
  <c r="E185" i="33"/>
  <c r="B183" i="33" l="1"/>
  <c r="E184" i="33"/>
  <c r="C184" i="33"/>
  <c r="F185" i="33"/>
  <c r="F186" i="33"/>
  <c r="Q67" i="33"/>
  <c r="P66" i="33"/>
  <c r="U66" i="33"/>
  <c r="X67" i="33" s="1"/>
  <c r="X68" i="33"/>
  <c r="D184" i="33"/>
  <c r="T66" i="33"/>
  <c r="W67" i="33"/>
  <c r="CN175" i="33"/>
  <c r="CO174" i="33"/>
  <c r="I64" i="33"/>
  <c r="N65" i="33"/>
  <c r="O65" i="33" s="1"/>
  <c r="S65" i="33"/>
  <c r="V66" i="33"/>
  <c r="Q68" i="33"/>
  <c r="L66" i="33"/>
  <c r="K65" i="33"/>
  <c r="G186" i="33"/>
  <c r="T65" i="33" l="1"/>
  <c r="W66" i="33"/>
  <c r="S64" i="33"/>
  <c r="V65" i="33"/>
  <c r="C183" i="33"/>
  <c r="F184" i="33"/>
  <c r="I63" i="33"/>
  <c r="N64" i="33"/>
  <c r="O64" i="33" s="1"/>
  <c r="B182" i="33"/>
  <c r="D183" i="33"/>
  <c r="G185" i="33"/>
  <c r="U65" i="33"/>
  <c r="K64" i="33"/>
  <c r="CN176" i="33"/>
  <c r="CO175" i="33"/>
  <c r="P65" i="33"/>
  <c r="J64" i="33"/>
  <c r="J63" i="33" s="1"/>
  <c r="U64" i="33" l="1"/>
  <c r="P64" i="33"/>
  <c r="Q66" i="33"/>
  <c r="S63" i="33"/>
  <c r="I62" i="33"/>
  <c r="N63" i="33"/>
  <c r="O63" i="33" s="1"/>
  <c r="B181" i="33"/>
  <c r="E182" i="33" s="1"/>
  <c r="D182" i="33"/>
  <c r="G183" i="33" s="1"/>
  <c r="G184" i="33"/>
  <c r="K63" i="33"/>
  <c r="E183" i="33"/>
  <c r="T64" i="33"/>
  <c r="W65" i="33"/>
  <c r="X66" i="33"/>
  <c r="C182" i="33"/>
  <c r="F183" i="33" s="1"/>
  <c r="CN177" i="33"/>
  <c r="CO176" i="33"/>
  <c r="L65" i="33"/>
  <c r="P63" i="33" l="1"/>
  <c r="U63" i="33"/>
  <c r="X64" i="33" s="1"/>
  <c r="S62" i="33"/>
  <c r="V63" i="33"/>
  <c r="Q65" i="33"/>
  <c r="X65" i="33"/>
  <c r="C181" i="33"/>
  <c r="T63" i="33"/>
  <c r="W64" i="33"/>
  <c r="K62" i="33"/>
  <c r="I61" i="33"/>
  <c r="N62" i="33"/>
  <c r="O62" i="33" s="1"/>
  <c r="J62" i="33"/>
  <c r="D181" i="33"/>
  <c r="B180" i="33"/>
  <c r="E181" i="33"/>
  <c r="CO177" i="33"/>
  <c r="CN178" i="33"/>
  <c r="L64" i="33"/>
  <c r="V64" i="33"/>
  <c r="CN179" i="33" l="1"/>
  <c r="CO178" i="33"/>
  <c r="K61" i="33"/>
  <c r="L62" i="33" s="1"/>
  <c r="S61" i="33"/>
  <c r="V62" i="33"/>
  <c r="T62" i="33"/>
  <c r="B179" i="33"/>
  <c r="E180" i="33" s="1"/>
  <c r="D180" i="33"/>
  <c r="C180" i="33"/>
  <c r="Q63" i="33"/>
  <c r="P62" i="33"/>
  <c r="L63" i="33"/>
  <c r="G182" i="33"/>
  <c r="J61" i="33"/>
  <c r="F182" i="33"/>
  <c r="Q64" i="33"/>
  <c r="I60" i="33"/>
  <c r="N61" i="33"/>
  <c r="O61" i="33" s="1"/>
  <c r="U62" i="33"/>
  <c r="T61" i="33" l="1"/>
  <c r="W62" i="33"/>
  <c r="K60" i="33"/>
  <c r="I59" i="33"/>
  <c r="N60" i="33"/>
  <c r="O60" i="33" s="1"/>
  <c r="S60" i="33"/>
  <c r="J60" i="33"/>
  <c r="U61" i="33"/>
  <c r="X62" i="33" s="1"/>
  <c r="CN180" i="33"/>
  <c r="CO179" i="33"/>
  <c r="C179" i="33"/>
  <c r="F180" i="33" s="1"/>
  <c r="F181" i="33"/>
  <c r="D179" i="33"/>
  <c r="G180" i="33"/>
  <c r="G181" i="33"/>
  <c r="B178" i="33"/>
  <c r="E179" i="33"/>
  <c r="X63" i="33"/>
  <c r="Q62" i="33"/>
  <c r="P61" i="33"/>
  <c r="W63" i="33"/>
  <c r="S59" i="33" l="1"/>
  <c r="V60" i="33"/>
  <c r="I58" i="33"/>
  <c r="N59" i="33"/>
  <c r="O59" i="33" s="1"/>
  <c r="K59" i="33"/>
  <c r="L61" i="33"/>
  <c r="B177" i="33"/>
  <c r="U60" i="33"/>
  <c r="D178" i="33"/>
  <c r="J59" i="33"/>
  <c r="J58" i="33" s="1"/>
  <c r="T60" i="33"/>
  <c r="C178" i="33"/>
  <c r="CO180" i="33"/>
  <c r="CN181" i="33"/>
  <c r="P60" i="33"/>
  <c r="V61" i="33"/>
  <c r="T59" i="33" l="1"/>
  <c r="W60" i="33"/>
  <c r="D177" i="33"/>
  <c r="P59" i="33"/>
  <c r="F178" i="33"/>
  <c r="C177" i="33"/>
  <c r="K58" i="33"/>
  <c r="L59" i="33" s="1"/>
  <c r="Q61" i="33"/>
  <c r="CN182" i="33"/>
  <c r="CO181" i="33"/>
  <c r="U59" i="33"/>
  <c r="X60" i="33" s="1"/>
  <c r="F179" i="33"/>
  <c r="S58" i="33"/>
  <c r="V59" i="33"/>
  <c r="L60" i="33"/>
  <c r="G179" i="33"/>
  <c r="I57" i="33"/>
  <c r="N58" i="33"/>
  <c r="O58" i="33" s="1"/>
  <c r="X61" i="33"/>
  <c r="B176" i="33"/>
  <c r="W61" i="33"/>
  <c r="E178" i="33"/>
  <c r="P58" i="33" l="1"/>
  <c r="D176" i="33"/>
  <c r="I56" i="33"/>
  <c r="N57" i="33"/>
  <c r="O57" i="33" s="1"/>
  <c r="Q60" i="33"/>
  <c r="B175" i="33"/>
  <c r="E177" i="33"/>
  <c r="S57" i="33"/>
  <c r="V58" i="33"/>
  <c r="T58" i="33"/>
  <c r="W59" i="33"/>
  <c r="X59" i="33"/>
  <c r="U58" i="33"/>
  <c r="CN183" i="33"/>
  <c r="CO182" i="33"/>
  <c r="J57" i="33"/>
  <c r="G178" i="33"/>
  <c r="K57" i="33"/>
  <c r="F177" i="33"/>
  <c r="C176" i="33"/>
  <c r="I55" i="33" l="1"/>
  <c r="N56" i="33"/>
  <c r="O56" i="33" s="1"/>
  <c r="S56" i="33"/>
  <c r="V57" i="33"/>
  <c r="D175" i="33"/>
  <c r="G176" i="33"/>
  <c r="Q58" i="33"/>
  <c r="P57" i="33"/>
  <c r="K56" i="33"/>
  <c r="L57" i="33" s="1"/>
  <c r="L58" i="33"/>
  <c r="J56" i="33"/>
  <c r="J55" i="33" s="1"/>
  <c r="CO183" i="33"/>
  <c r="CN184" i="33"/>
  <c r="E175" i="33"/>
  <c r="B174" i="33"/>
  <c r="Q59" i="33"/>
  <c r="T57" i="33"/>
  <c r="G177" i="33"/>
  <c r="C175" i="33"/>
  <c r="F176" i="33"/>
  <c r="X58" i="33"/>
  <c r="U57" i="33"/>
  <c r="E176" i="33"/>
  <c r="C174" i="33" l="1"/>
  <c r="S55" i="33"/>
  <c r="V56" i="33"/>
  <c r="J54" i="33"/>
  <c r="T56" i="33"/>
  <c r="W57" i="33"/>
  <c r="D174" i="33"/>
  <c r="I54" i="33"/>
  <c r="N55" i="33"/>
  <c r="O55" i="33" s="1"/>
  <c r="CN185" i="33"/>
  <c r="CO184" i="33"/>
  <c r="W58" i="33"/>
  <c r="L56" i="33"/>
  <c r="K55" i="33"/>
  <c r="U56" i="33"/>
  <c r="X57" i="33" s="1"/>
  <c r="B173" i="33"/>
  <c r="E174" i="33" s="1"/>
  <c r="P56" i="33"/>
  <c r="Q57" i="33" s="1"/>
  <c r="C173" i="33" l="1"/>
  <c r="F174" i="33" s="1"/>
  <c r="CO185" i="33"/>
  <c r="CN186" i="33"/>
  <c r="I53" i="33"/>
  <c r="N54" i="33"/>
  <c r="O54" i="33" s="1"/>
  <c r="F175" i="33"/>
  <c r="P55" i="33"/>
  <c r="Q56" i="33" s="1"/>
  <c r="T55" i="33"/>
  <c r="W56" i="33"/>
  <c r="B172" i="33"/>
  <c r="E173" i="33" s="1"/>
  <c r="S54" i="33"/>
  <c r="U55" i="33"/>
  <c r="D173" i="33"/>
  <c r="G174" i="33" s="1"/>
  <c r="K54" i="33"/>
  <c r="G175" i="33"/>
  <c r="K53" i="33" l="1"/>
  <c r="S53" i="33"/>
  <c r="I52" i="33"/>
  <c r="N53" i="33"/>
  <c r="O53" i="33" s="1"/>
  <c r="G173" i="33"/>
  <c r="D172" i="33"/>
  <c r="T54" i="33"/>
  <c r="W55" i="33"/>
  <c r="B171" i="33"/>
  <c r="E172" i="33"/>
  <c r="L55" i="33"/>
  <c r="U54" i="33"/>
  <c r="J53" i="33"/>
  <c r="CO186" i="33"/>
  <c r="CN187" i="33"/>
  <c r="C172" i="33"/>
  <c r="F173" i="33" s="1"/>
  <c r="P54" i="33"/>
  <c r="X56" i="33"/>
  <c r="V55" i="33"/>
  <c r="S52" i="33" l="1"/>
  <c r="V53" i="33"/>
  <c r="P53" i="33"/>
  <c r="Q55" i="33"/>
  <c r="K52" i="33"/>
  <c r="U53" i="33"/>
  <c r="X55" i="33"/>
  <c r="I51" i="33"/>
  <c r="N52" i="33"/>
  <c r="O52" i="33" s="1"/>
  <c r="B170" i="33"/>
  <c r="E171" i="33"/>
  <c r="T53" i="33"/>
  <c r="L54" i="33"/>
  <c r="C171" i="33"/>
  <c r="F172" i="33"/>
  <c r="V54" i="33"/>
  <c r="CN188" i="33"/>
  <c r="CO187" i="33"/>
  <c r="J52" i="33"/>
  <c r="J51" i="33" s="1"/>
  <c r="D171" i="33"/>
  <c r="K51" i="33" l="1"/>
  <c r="T52" i="33"/>
  <c r="W53" i="33"/>
  <c r="CN189" i="33"/>
  <c r="CO188" i="33"/>
  <c r="I50" i="33"/>
  <c r="J50" i="33" s="1"/>
  <c r="N51" i="33"/>
  <c r="O51" i="33" s="1"/>
  <c r="L53" i="33"/>
  <c r="B169" i="33"/>
  <c r="P52" i="33"/>
  <c r="C170" i="33"/>
  <c r="U52" i="33"/>
  <c r="S51" i="33"/>
  <c r="V52" i="33"/>
  <c r="Q54" i="33"/>
  <c r="D170" i="33"/>
  <c r="G171" i="33" s="1"/>
  <c r="G172" i="33"/>
  <c r="W54" i="33"/>
  <c r="X54" i="33"/>
  <c r="P51" i="33" l="1"/>
  <c r="Q52" i="33" s="1"/>
  <c r="CN190" i="33"/>
  <c r="CO189" i="33"/>
  <c r="T51" i="33"/>
  <c r="W52" i="33"/>
  <c r="C169" i="33"/>
  <c r="F170" i="33"/>
  <c r="S50" i="33"/>
  <c r="V51" i="33"/>
  <c r="U51" i="33"/>
  <c r="X52" i="33" s="1"/>
  <c r="K50" i="33"/>
  <c r="D169" i="33"/>
  <c r="G170" i="33"/>
  <c r="Q53" i="33"/>
  <c r="B168" i="33"/>
  <c r="X53" i="33"/>
  <c r="L52" i="33"/>
  <c r="I49" i="33"/>
  <c r="N50" i="33"/>
  <c r="O50" i="33" s="1"/>
  <c r="E170" i="33"/>
  <c r="F171" i="33"/>
  <c r="I48" i="33" l="1"/>
  <c r="N49" i="33"/>
  <c r="O49" i="33" s="1"/>
  <c r="T50" i="33"/>
  <c r="W51" i="33"/>
  <c r="B167" i="33"/>
  <c r="E168" i="33"/>
  <c r="E169" i="33"/>
  <c r="S49" i="33"/>
  <c r="V50" i="33"/>
  <c r="J49" i="33"/>
  <c r="J48" i="33" s="1"/>
  <c r="K49" i="33"/>
  <c r="L50" i="33" s="1"/>
  <c r="L51" i="33"/>
  <c r="U50" i="33"/>
  <c r="CN191" i="33"/>
  <c r="CO190" i="33"/>
  <c r="P50" i="33"/>
  <c r="D168" i="33"/>
  <c r="G169" i="33" s="1"/>
  <c r="C168" i="33"/>
  <c r="U49" i="33" l="1"/>
  <c r="C167" i="33"/>
  <c r="B166" i="33"/>
  <c r="E167" i="33"/>
  <c r="T49" i="33"/>
  <c r="X51" i="33"/>
  <c r="F169" i="33"/>
  <c r="P49" i="33"/>
  <c r="Q50" i="33" s="1"/>
  <c r="I47" i="33"/>
  <c r="N48" i="33"/>
  <c r="O48" i="33" s="1"/>
  <c r="D167" i="33"/>
  <c r="K48" i="33"/>
  <c r="Q51" i="33"/>
  <c r="CN192" i="33"/>
  <c r="CO191" i="33"/>
  <c r="S48" i="33"/>
  <c r="I46" i="33" l="1"/>
  <c r="N47" i="33"/>
  <c r="O47" i="33" s="1"/>
  <c r="CN193" i="33"/>
  <c r="CO192" i="33"/>
  <c r="C166" i="33"/>
  <c r="X49" i="33"/>
  <c r="U48" i="33"/>
  <c r="T48" i="33"/>
  <c r="W49" i="33"/>
  <c r="B165" i="33"/>
  <c r="E166" i="33" s="1"/>
  <c r="K47" i="33"/>
  <c r="L48" i="33" s="1"/>
  <c r="L49" i="33"/>
  <c r="X50" i="33"/>
  <c r="S47" i="33"/>
  <c r="V48" i="33"/>
  <c r="P48" i="33"/>
  <c r="F168" i="33"/>
  <c r="J47" i="33"/>
  <c r="J46" i="33" s="1"/>
  <c r="D166" i="33"/>
  <c r="V49" i="33"/>
  <c r="G168" i="33"/>
  <c r="W50" i="33"/>
  <c r="C165" i="33" l="1"/>
  <c r="F166" i="33"/>
  <c r="J45" i="33"/>
  <c r="CO193" i="33"/>
  <c r="CN194" i="33"/>
  <c r="D165" i="33"/>
  <c r="G166" i="33"/>
  <c r="K46" i="33"/>
  <c r="B164" i="33"/>
  <c r="S46" i="33"/>
  <c r="V47" i="33"/>
  <c r="T47" i="33"/>
  <c r="W48" i="33"/>
  <c r="I45" i="33"/>
  <c r="N46" i="33"/>
  <c r="O46" i="33" s="1"/>
  <c r="F167" i="33"/>
  <c r="P47" i="33"/>
  <c r="Q48" i="33" s="1"/>
  <c r="Q49" i="33"/>
  <c r="G167" i="33"/>
  <c r="X48" i="33"/>
  <c r="U47" i="33"/>
  <c r="B163" i="33" l="1"/>
  <c r="E164" i="33"/>
  <c r="D164" i="33"/>
  <c r="S45" i="33"/>
  <c r="V46" i="33"/>
  <c r="CN195" i="33"/>
  <c r="CO194" i="33"/>
  <c r="E165" i="33"/>
  <c r="K45" i="33"/>
  <c r="C164" i="33"/>
  <c r="T46" i="33"/>
  <c r="P46" i="33"/>
  <c r="U46" i="33"/>
  <c r="N45" i="33"/>
  <c r="O45" i="33" s="1"/>
  <c r="I44" i="33"/>
  <c r="L47" i="33"/>
  <c r="T45" i="33" l="1"/>
  <c r="W46" i="33"/>
  <c r="N44" i="33"/>
  <c r="O44" i="33" s="1"/>
  <c r="I43" i="33"/>
  <c r="S44" i="33"/>
  <c r="X46" i="33"/>
  <c r="U45" i="33"/>
  <c r="J44" i="33"/>
  <c r="C163" i="33"/>
  <c r="F164" i="33"/>
  <c r="K44" i="33"/>
  <c r="D163" i="33"/>
  <c r="L46" i="33"/>
  <c r="P45" i="33"/>
  <c r="B162" i="33"/>
  <c r="E163" i="33"/>
  <c r="F165" i="33"/>
  <c r="G165" i="33"/>
  <c r="X47" i="33"/>
  <c r="Q47" i="33"/>
  <c r="W47" i="33"/>
  <c r="CN196" i="33"/>
  <c r="CO195" i="33"/>
  <c r="S43" i="33" l="1"/>
  <c r="N43" i="33"/>
  <c r="O43" i="33" s="1"/>
  <c r="I42" i="33"/>
  <c r="V45" i="33"/>
  <c r="K43" i="33"/>
  <c r="P44" i="33"/>
  <c r="D162" i="33"/>
  <c r="G163" i="33"/>
  <c r="Q46" i="33"/>
  <c r="T44" i="33"/>
  <c r="W45" i="33"/>
  <c r="G164" i="33"/>
  <c r="L45" i="33"/>
  <c r="B161" i="33"/>
  <c r="CO196" i="33"/>
  <c r="CN197" i="33"/>
  <c r="C162" i="33"/>
  <c r="J43" i="33"/>
  <c r="J42" i="33" s="1"/>
  <c r="U44" i="33"/>
  <c r="K42" i="33" l="1"/>
  <c r="C161" i="33"/>
  <c r="F162" i="33"/>
  <c r="T43" i="33"/>
  <c r="W44" i="33"/>
  <c r="F163" i="33"/>
  <c r="CN198" i="33"/>
  <c r="CO197" i="33"/>
  <c r="S42" i="33"/>
  <c r="L44" i="33"/>
  <c r="I41" i="33"/>
  <c r="N42" i="33"/>
  <c r="O42" i="33" s="1"/>
  <c r="E161" i="33"/>
  <c r="B160" i="33"/>
  <c r="E162" i="33"/>
  <c r="V44" i="33"/>
  <c r="D161" i="33"/>
  <c r="G162" i="33" s="1"/>
  <c r="U43" i="33"/>
  <c r="P43" i="33"/>
  <c r="X45" i="33"/>
  <c r="Q45" i="33"/>
  <c r="U42" i="33" l="1"/>
  <c r="X44" i="33"/>
  <c r="I40" i="33"/>
  <c r="N41" i="33"/>
  <c r="O41" i="33" s="1"/>
  <c r="C160" i="33"/>
  <c r="F161" i="33" s="1"/>
  <c r="K41" i="33"/>
  <c r="D160" i="33"/>
  <c r="J41" i="33"/>
  <c r="J40" i="33" s="1"/>
  <c r="P42" i="33"/>
  <c r="L43" i="33"/>
  <c r="T42" i="33"/>
  <c r="W43" i="33"/>
  <c r="S41" i="33"/>
  <c r="V43" i="33"/>
  <c r="Q44" i="33"/>
  <c r="B159" i="33"/>
  <c r="E160" i="33"/>
  <c r="CN199" i="33"/>
  <c r="CO198" i="33"/>
  <c r="P41" i="33" l="1"/>
  <c r="Q43" i="33"/>
  <c r="D159" i="33"/>
  <c r="G160" i="33"/>
  <c r="C159" i="33"/>
  <c r="F160" i="33"/>
  <c r="N40" i="33"/>
  <c r="O40" i="33" s="1"/>
  <c r="I39" i="33"/>
  <c r="U41" i="33"/>
  <c r="X42" i="33" s="1"/>
  <c r="S40" i="33"/>
  <c r="V41" i="33" s="1"/>
  <c r="X43" i="33"/>
  <c r="E159" i="33"/>
  <c r="B158" i="33"/>
  <c r="V42" i="33"/>
  <c r="G161" i="33"/>
  <c r="K40" i="33"/>
  <c r="CN200" i="33"/>
  <c r="CO199" i="33"/>
  <c r="T41" i="33"/>
  <c r="W42" i="33"/>
  <c r="L42" i="33"/>
  <c r="C158" i="33" l="1"/>
  <c r="F159" i="33"/>
  <c r="K39" i="33"/>
  <c r="P40" i="33"/>
  <c r="G159" i="33"/>
  <c r="D158" i="33"/>
  <c r="I38" i="33"/>
  <c r="N39" i="33"/>
  <c r="O39" i="33" s="1"/>
  <c r="Q42" i="33"/>
  <c r="CO200" i="33"/>
  <c r="CN201" i="33"/>
  <c r="S39" i="33"/>
  <c r="L41" i="33"/>
  <c r="U40" i="33"/>
  <c r="X41" i="33" s="1"/>
  <c r="J39" i="33"/>
  <c r="J38" i="33" s="1"/>
  <c r="T40" i="33"/>
  <c r="W41" i="33"/>
  <c r="B157" i="33"/>
  <c r="E158" i="33"/>
  <c r="S38" i="33" l="1"/>
  <c r="CN202" i="33"/>
  <c r="CO201" i="33"/>
  <c r="B156" i="33"/>
  <c r="E157" i="33" s="1"/>
  <c r="T39" i="33"/>
  <c r="W40" i="33"/>
  <c r="V40" i="33"/>
  <c r="C157" i="33"/>
  <c r="F158" i="33"/>
  <c r="P39" i="33"/>
  <c r="Q41" i="33"/>
  <c r="K38" i="33"/>
  <c r="L40" i="33"/>
  <c r="U39" i="33"/>
  <c r="I37" i="33"/>
  <c r="J37" i="33" s="1"/>
  <c r="N38" i="33"/>
  <c r="O38" i="33" s="1"/>
  <c r="D157" i="33"/>
  <c r="J36" i="33" l="1"/>
  <c r="P38" i="33"/>
  <c r="Q39" i="33"/>
  <c r="Q40" i="33"/>
  <c r="S37" i="33"/>
  <c r="V38" i="33" s="1"/>
  <c r="G157" i="33"/>
  <c r="D156" i="33"/>
  <c r="U38" i="33"/>
  <c r="CN203" i="33"/>
  <c r="CO202" i="33"/>
  <c r="V39" i="33"/>
  <c r="B155" i="33"/>
  <c r="E156" i="33"/>
  <c r="I36" i="33"/>
  <c r="N37" i="33"/>
  <c r="O37" i="33" s="1"/>
  <c r="X40" i="33"/>
  <c r="C156" i="33"/>
  <c r="F157" i="33"/>
  <c r="K37" i="33"/>
  <c r="G158" i="33"/>
  <c r="L39" i="33"/>
  <c r="T38" i="33"/>
  <c r="W39" i="33"/>
  <c r="C155" i="33" l="1"/>
  <c r="F156" i="33"/>
  <c r="B154" i="33"/>
  <c r="U37" i="33"/>
  <c r="P37" i="33"/>
  <c r="K36" i="33"/>
  <c r="CN204" i="33"/>
  <c r="CO203" i="33"/>
  <c r="T37" i="33"/>
  <c r="W38" i="33"/>
  <c r="J35" i="33"/>
  <c r="S36" i="33"/>
  <c r="L38" i="33"/>
  <c r="X39" i="33"/>
  <c r="N36" i="33"/>
  <c r="O36" i="33" s="1"/>
  <c r="I35" i="33"/>
  <c r="D155" i="33"/>
  <c r="G156" i="33"/>
  <c r="D154" i="33" l="1"/>
  <c r="T36" i="33"/>
  <c r="W37" i="33"/>
  <c r="J34" i="33"/>
  <c r="U36" i="33"/>
  <c r="K35" i="33"/>
  <c r="N35" i="33"/>
  <c r="O35" i="33" s="1"/>
  <c r="I34" i="33"/>
  <c r="X38" i="33"/>
  <c r="B153" i="33"/>
  <c r="E154" i="33"/>
  <c r="L37" i="33"/>
  <c r="P36" i="33"/>
  <c r="Q37" i="33"/>
  <c r="CN205" i="33"/>
  <c r="CO204" i="33"/>
  <c r="E155" i="33"/>
  <c r="S35" i="33"/>
  <c r="C154" i="33"/>
  <c r="V37" i="33"/>
  <c r="Q38" i="33"/>
  <c r="U35" i="33" l="1"/>
  <c r="X37" i="33"/>
  <c r="T35" i="33"/>
  <c r="W36" i="33"/>
  <c r="J33" i="33"/>
  <c r="D153" i="33"/>
  <c r="S34" i="33"/>
  <c r="V35" i="33"/>
  <c r="V36" i="33"/>
  <c r="CN206" i="33"/>
  <c r="CO205" i="33"/>
  <c r="G155" i="33"/>
  <c r="F154" i="33"/>
  <c r="C153" i="33"/>
  <c r="B152" i="33"/>
  <c r="E153" i="33" s="1"/>
  <c r="N34" i="33"/>
  <c r="O34" i="33" s="1"/>
  <c r="I33" i="33"/>
  <c r="K34" i="33"/>
  <c r="L35" i="33"/>
  <c r="F155" i="33"/>
  <c r="P35" i="33"/>
  <c r="Q36" i="33"/>
  <c r="L36" i="33"/>
  <c r="CN207" i="33" l="1"/>
  <c r="CO206" i="33"/>
  <c r="T34" i="33"/>
  <c r="W35" i="33"/>
  <c r="U34" i="33"/>
  <c r="D152" i="33"/>
  <c r="N33" i="33"/>
  <c r="O33" i="33" s="1"/>
  <c r="I32" i="33"/>
  <c r="X36" i="33"/>
  <c r="K33" i="33"/>
  <c r="L34" i="33"/>
  <c r="B151" i="33"/>
  <c r="S33" i="33"/>
  <c r="P34" i="33"/>
  <c r="Q35" i="33"/>
  <c r="C152" i="33"/>
  <c r="F153" i="33"/>
  <c r="G154" i="33"/>
  <c r="K32" i="33" l="1"/>
  <c r="L33" i="33"/>
  <c r="P33" i="33"/>
  <c r="Q34" i="33"/>
  <c r="U33" i="33"/>
  <c r="X34" i="33" s="1"/>
  <c r="F152" i="33"/>
  <c r="C151" i="33"/>
  <c r="B150" i="33"/>
  <c r="X35" i="33"/>
  <c r="T33" i="33"/>
  <c r="D151" i="33"/>
  <c r="N32" i="33"/>
  <c r="O32" i="33" s="1"/>
  <c r="I31" i="33"/>
  <c r="S32" i="33"/>
  <c r="V33" i="33" s="1"/>
  <c r="CN208" i="33"/>
  <c r="CO207" i="33"/>
  <c r="V34" i="33"/>
  <c r="J32" i="33"/>
  <c r="J31" i="33" s="1"/>
  <c r="E152" i="33"/>
  <c r="G153" i="33"/>
  <c r="T32" i="33" l="1"/>
  <c r="W33" i="33"/>
  <c r="P32" i="33"/>
  <c r="Q33" i="33"/>
  <c r="D150" i="33"/>
  <c r="B149" i="33"/>
  <c r="E150" i="33"/>
  <c r="W34" i="33"/>
  <c r="S31" i="33"/>
  <c r="E151" i="33"/>
  <c r="K31" i="33"/>
  <c r="L32" i="33"/>
  <c r="G152" i="33"/>
  <c r="U32" i="33"/>
  <c r="CN209" i="33"/>
  <c r="CO208" i="33"/>
  <c r="N31" i="33"/>
  <c r="O31" i="33" s="1"/>
  <c r="I30" i="33"/>
  <c r="C150" i="33"/>
  <c r="D149" i="33" l="1"/>
  <c r="G150" i="33"/>
  <c r="G151" i="33"/>
  <c r="S30" i="33"/>
  <c r="C149" i="33"/>
  <c r="N30" i="33"/>
  <c r="O30" i="33" s="1"/>
  <c r="I29" i="33"/>
  <c r="CN210" i="33"/>
  <c r="CO209" i="33"/>
  <c r="T31" i="33"/>
  <c r="K30" i="33"/>
  <c r="L31" i="33" s="1"/>
  <c r="P31" i="33"/>
  <c r="Q32" i="33"/>
  <c r="V32" i="33"/>
  <c r="J30" i="33"/>
  <c r="J29" i="33" s="1"/>
  <c r="U31" i="33"/>
  <c r="X33" i="33"/>
  <c r="F151" i="33"/>
  <c r="B148" i="33"/>
  <c r="T30" i="33" l="1"/>
  <c r="S29" i="33"/>
  <c r="V31" i="33"/>
  <c r="CN211" i="33"/>
  <c r="CO210" i="33"/>
  <c r="K29" i="33"/>
  <c r="U30" i="33"/>
  <c r="W32" i="33"/>
  <c r="X32" i="33"/>
  <c r="D148" i="33"/>
  <c r="C148" i="33"/>
  <c r="F149" i="33"/>
  <c r="F150" i="33"/>
  <c r="B147" i="33"/>
  <c r="E148" i="33"/>
  <c r="N29" i="33"/>
  <c r="O29" i="33" s="1"/>
  <c r="I28" i="33"/>
  <c r="J28" i="33" s="1"/>
  <c r="E149" i="33"/>
  <c r="P30" i="33"/>
  <c r="Q31" i="33"/>
  <c r="J27" i="33" l="1"/>
  <c r="D147" i="33"/>
  <c r="G148" i="33"/>
  <c r="T29" i="33"/>
  <c r="CN212" i="33"/>
  <c r="CO211" i="33"/>
  <c r="B146" i="33"/>
  <c r="U29" i="33"/>
  <c r="P29" i="33"/>
  <c r="Q30" i="33"/>
  <c r="W31" i="33"/>
  <c r="N28" i="33"/>
  <c r="O28" i="33" s="1"/>
  <c r="I27" i="33"/>
  <c r="G149" i="33"/>
  <c r="S28" i="33"/>
  <c r="V30" i="33"/>
  <c r="X31" i="33"/>
  <c r="K28" i="33"/>
  <c r="L29" i="33"/>
  <c r="C147" i="33"/>
  <c r="L30" i="33"/>
  <c r="K27" i="33" l="1"/>
  <c r="L28" i="33"/>
  <c r="T28" i="33"/>
  <c r="W29" i="33" s="1"/>
  <c r="CN213" i="33"/>
  <c r="CO212" i="33"/>
  <c r="G147" i="33"/>
  <c r="D146" i="33"/>
  <c r="P28" i="33"/>
  <c r="Q29" i="33" s="1"/>
  <c r="U28" i="33"/>
  <c r="X29" i="33"/>
  <c r="C146" i="33"/>
  <c r="F147" i="33"/>
  <c r="J26" i="33"/>
  <c r="W30" i="33"/>
  <c r="S27" i="33"/>
  <c r="V29" i="33"/>
  <c r="X30" i="33"/>
  <c r="B145" i="33"/>
  <c r="E146" i="33" s="1"/>
  <c r="F148" i="33"/>
  <c r="N27" i="33"/>
  <c r="O27" i="33" s="1"/>
  <c r="I26" i="33"/>
  <c r="E147" i="33"/>
  <c r="CN214" i="33" l="1"/>
  <c r="CO213" i="33"/>
  <c r="B144" i="33"/>
  <c r="S26" i="33"/>
  <c r="C145" i="33"/>
  <c r="U27" i="33"/>
  <c r="X28" i="33"/>
  <c r="N26" i="33"/>
  <c r="O26" i="33" s="1"/>
  <c r="I25" i="33"/>
  <c r="K26" i="33"/>
  <c r="L27" i="33"/>
  <c r="T27" i="33"/>
  <c r="P27" i="33"/>
  <c r="V28" i="33"/>
  <c r="D145" i="33"/>
  <c r="G146" i="33"/>
  <c r="S25" i="33" l="1"/>
  <c r="V27" i="33"/>
  <c r="B143" i="33"/>
  <c r="E144" i="33"/>
  <c r="CN215" i="33"/>
  <c r="CO214" i="33"/>
  <c r="K25" i="33"/>
  <c r="D144" i="33"/>
  <c r="E145" i="33"/>
  <c r="T26" i="33"/>
  <c r="N25" i="33"/>
  <c r="O25" i="33" s="1"/>
  <c r="I24" i="33"/>
  <c r="P26" i="33"/>
  <c r="Q27" i="33"/>
  <c r="Q28" i="33"/>
  <c r="U26" i="33"/>
  <c r="C144" i="33"/>
  <c r="F145" i="33"/>
  <c r="J25" i="33"/>
  <c r="J24" i="33" s="1"/>
  <c r="W28" i="33"/>
  <c r="F146" i="33"/>
  <c r="CN216" i="33" l="1"/>
  <c r="CO215" i="33"/>
  <c r="S24" i="33"/>
  <c r="V25" i="33" s="1"/>
  <c r="T25" i="33"/>
  <c r="W27" i="33"/>
  <c r="B142" i="33"/>
  <c r="P25" i="33"/>
  <c r="Q26" i="33"/>
  <c r="K24" i="33"/>
  <c r="V26" i="33"/>
  <c r="F144" i="33"/>
  <c r="C143" i="33"/>
  <c r="U25" i="33"/>
  <c r="X26" i="33" s="1"/>
  <c r="X27" i="33"/>
  <c r="D143" i="33"/>
  <c r="G144" i="33"/>
  <c r="G145" i="33"/>
  <c r="J23" i="33"/>
  <c r="N24" i="33"/>
  <c r="O24" i="33" s="1"/>
  <c r="I23" i="33"/>
  <c r="L26" i="33"/>
  <c r="K23" i="33" l="1"/>
  <c r="L24" i="33"/>
  <c r="L25" i="33"/>
  <c r="S23" i="33"/>
  <c r="P24" i="33"/>
  <c r="D142" i="33"/>
  <c r="CN217" i="33"/>
  <c r="CO216" i="33"/>
  <c r="T24" i="33"/>
  <c r="W26" i="33"/>
  <c r="U24" i="33"/>
  <c r="X25" i="33"/>
  <c r="N23" i="33"/>
  <c r="O23" i="33" s="1"/>
  <c r="I22" i="33"/>
  <c r="B141" i="33"/>
  <c r="E142" i="33"/>
  <c r="C142" i="33"/>
  <c r="F143" i="33"/>
  <c r="E143" i="33"/>
  <c r="T23" i="33" l="1"/>
  <c r="P23" i="33"/>
  <c r="Q24" i="33"/>
  <c r="W25" i="33"/>
  <c r="S22" i="33"/>
  <c r="V23" i="33" s="1"/>
  <c r="CN218" i="33"/>
  <c r="CO217" i="33"/>
  <c r="V24" i="33"/>
  <c r="C141" i="33"/>
  <c r="B140" i="33"/>
  <c r="K22" i="33"/>
  <c r="Q25" i="33"/>
  <c r="N22" i="33"/>
  <c r="O22" i="33" s="1"/>
  <c r="I21" i="33"/>
  <c r="D141" i="33"/>
  <c r="G142" i="33"/>
  <c r="G143" i="33"/>
  <c r="U23" i="33"/>
  <c r="J22" i="33"/>
  <c r="U22" i="33" l="1"/>
  <c r="X23" i="33"/>
  <c r="K21" i="33"/>
  <c r="D140" i="33"/>
  <c r="Q23" i="33"/>
  <c r="P22" i="33"/>
  <c r="S21" i="33"/>
  <c r="T22" i="33"/>
  <c r="B139" i="33"/>
  <c r="E140" i="33"/>
  <c r="C140" i="33"/>
  <c r="F142" i="33"/>
  <c r="W24" i="33"/>
  <c r="E141" i="33"/>
  <c r="N21" i="33"/>
  <c r="O21" i="33" s="1"/>
  <c r="I20" i="33"/>
  <c r="J21" i="33"/>
  <c r="J20" i="33" s="1"/>
  <c r="X24" i="33"/>
  <c r="L23" i="33"/>
  <c r="CN219" i="33"/>
  <c r="CO218" i="33"/>
  <c r="D139" i="33" l="1"/>
  <c r="G140" i="33"/>
  <c r="J19" i="33"/>
  <c r="B138" i="33"/>
  <c r="G141" i="33"/>
  <c r="L21" i="33"/>
  <c r="K20" i="33"/>
  <c r="L22" i="33"/>
  <c r="CN220" i="33"/>
  <c r="CO219" i="33"/>
  <c r="U21" i="33"/>
  <c r="X22" i="33" s="1"/>
  <c r="C139" i="33"/>
  <c r="N20" i="33"/>
  <c r="O20" i="33" s="1"/>
  <c r="I19" i="33"/>
  <c r="T21" i="33"/>
  <c r="W23" i="33"/>
  <c r="S20" i="33"/>
  <c r="V21" i="33" s="1"/>
  <c r="V22" i="33"/>
  <c r="F141" i="33"/>
  <c r="P21" i="33"/>
  <c r="Q22" i="33"/>
  <c r="C138" i="33" l="1"/>
  <c r="F139" i="33"/>
  <c r="F140" i="33"/>
  <c r="B137" i="33"/>
  <c r="E138" i="33"/>
  <c r="E139" i="33"/>
  <c r="CN221" i="33"/>
  <c r="CO220" i="33"/>
  <c r="P20" i="33"/>
  <c r="D138" i="33"/>
  <c r="S19" i="33"/>
  <c r="U20" i="33"/>
  <c r="X21" i="33"/>
  <c r="T20" i="33"/>
  <c r="W22" i="33"/>
  <c r="N19" i="33"/>
  <c r="O19" i="33" s="1"/>
  <c r="O18" i="33" s="1"/>
  <c r="I18" i="33"/>
  <c r="N18" i="33" s="1"/>
  <c r="K19" i="33"/>
  <c r="S18" i="33" l="1"/>
  <c r="V19" i="33" s="1"/>
  <c r="J18" i="33"/>
  <c r="T19" i="33"/>
  <c r="V20" i="33"/>
  <c r="B136" i="33"/>
  <c r="K18" i="33"/>
  <c r="L19" i="33" s="1"/>
  <c r="D137" i="33"/>
  <c r="G138" i="33"/>
  <c r="P19" i="33"/>
  <c r="Q20" i="33" s="1"/>
  <c r="C137" i="33"/>
  <c r="G139" i="33"/>
  <c r="W21" i="33"/>
  <c r="Q21" i="33"/>
  <c r="L20" i="33"/>
  <c r="U19" i="33"/>
  <c r="X20" i="33"/>
  <c r="CN222" i="33"/>
  <c r="CO221" i="33"/>
  <c r="C136" i="33" l="1"/>
  <c r="F137" i="33"/>
  <c r="B135" i="33"/>
  <c r="E136" i="33"/>
  <c r="CN223" i="33"/>
  <c r="CO222" i="33"/>
  <c r="P18" i="33"/>
  <c r="Q19" i="33"/>
  <c r="T18" i="33"/>
  <c r="W19" i="33" s="1"/>
  <c r="F138" i="33"/>
  <c r="E137" i="33"/>
  <c r="U18" i="33"/>
  <c r="X19" i="33"/>
  <c r="W20" i="33"/>
  <c r="G137" i="33"/>
  <c r="D136" i="33"/>
  <c r="CN224" i="33" l="1"/>
  <c r="CO223" i="33"/>
  <c r="B134" i="33"/>
  <c r="D135" i="33"/>
  <c r="C135" i="33"/>
  <c r="F136" i="33" s="1"/>
  <c r="C134" i="33" l="1"/>
  <c r="F135" i="33"/>
  <c r="B133" i="33"/>
  <c r="E134" i="33"/>
  <c r="D134" i="33"/>
  <c r="G136" i="33"/>
  <c r="E135" i="33"/>
  <c r="CN225" i="33"/>
  <c r="CO224" i="33"/>
  <c r="D133" i="33" l="1"/>
  <c r="G135" i="33"/>
  <c r="B132" i="33"/>
  <c r="CN226" i="33"/>
  <c r="CO225" i="33"/>
  <c r="F134" i="33"/>
  <c r="C133" i="33"/>
  <c r="CN227" i="33" l="1"/>
  <c r="CO226" i="33"/>
  <c r="D132" i="33"/>
  <c r="B131" i="33"/>
  <c r="E133" i="33"/>
  <c r="C132" i="33"/>
  <c r="G134" i="33"/>
  <c r="B130" i="33" l="1"/>
  <c r="C131" i="33"/>
  <c r="E132" i="33"/>
  <c r="D131" i="33"/>
  <c r="G132" i="33" s="1"/>
  <c r="G133" i="33"/>
  <c r="F133" i="33"/>
  <c r="CN228" i="33"/>
  <c r="CO227" i="33"/>
  <c r="CN229" i="33" l="1"/>
  <c r="CO228" i="33"/>
  <c r="D130" i="33"/>
  <c r="C130" i="33"/>
  <c r="F131" i="33"/>
  <c r="F132" i="33"/>
  <c r="B129" i="33"/>
  <c r="E131" i="33"/>
  <c r="B128" i="33" l="1"/>
  <c r="E129" i="33"/>
  <c r="C129" i="33"/>
  <c r="D129" i="33"/>
  <c r="G131" i="33"/>
  <c r="E130" i="33"/>
  <c r="CN230" i="33"/>
  <c r="CO229" i="33"/>
  <c r="D128" i="33" l="1"/>
  <c r="G129" i="33"/>
  <c r="G130" i="33"/>
  <c r="C128" i="33"/>
  <c r="F129" i="33"/>
  <c r="F130" i="33"/>
  <c r="CO230" i="33"/>
  <c r="CN231" i="33"/>
  <c r="B127" i="33"/>
  <c r="E128" i="33"/>
  <c r="CO231" i="33" l="1"/>
  <c r="CN232" i="33"/>
  <c r="C127" i="33"/>
  <c r="B126" i="33"/>
  <c r="D127" i="33"/>
  <c r="D126" i="33" l="1"/>
  <c r="G127" i="33"/>
  <c r="C126" i="33"/>
  <c r="F127" i="33"/>
  <c r="G128" i="33"/>
  <c r="B125" i="33"/>
  <c r="E126" i="33"/>
  <c r="E127" i="33"/>
  <c r="F128" i="33"/>
  <c r="CN233" i="33"/>
  <c r="CO232" i="33"/>
  <c r="CN234" i="33" l="1"/>
  <c r="CO233" i="33"/>
  <c r="B124" i="33"/>
  <c r="E125" i="33"/>
  <c r="C125" i="33"/>
  <c r="F126" i="33" s="1"/>
  <c r="D125" i="33"/>
  <c r="D124" i="33" l="1"/>
  <c r="G126" i="33"/>
  <c r="C124" i="33"/>
  <c r="B123" i="33"/>
  <c r="E124" i="33"/>
  <c r="CN235" i="33"/>
  <c r="CO234" i="33"/>
  <c r="D123" i="33" l="1"/>
  <c r="CN236" i="33"/>
  <c r="CO235" i="33"/>
  <c r="B122" i="33"/>
  <c r="C123" i="33"/>
  <c r="F124" i="33" s="1"/>
  <c r="F125" i="33"/>
  <c r="G125" i="33"/>
  <c r="D122" i="33" l="1"/>
  <c r="C122" i="33"/>
  <c r="F123" i="33"/>
  <c r="B121" i="33"/>
  <c r="E122" i="33"/>
  <c r="E123" i="33"/>
  <c r="CO236" i="33"/>
  <c r="CN237" i="33"/>
  <c r="G124" i="33"/>
  <c r="D121" i="33" l="1"/>
  <c r="G122" i="33"/>
  <c r="B120" i="33"/>
  <c r="E121" i="33"/>
  <c r="C121" i="33"/>
  <c r="CO237" i="33"/>
  <c r="CN238" i="33"/>
  <c r="CO238" i="33" s="1"/>
  <c r="G123" i="33"/>
  <c r="C120" i="33" l="1"/>
  <c r="F121" i="33"/>
  <c r="F122" i="33"/>
  <c r="B119" i="33"/>
  <c r="D120" i="33"/>
  <c r="B118" i="33" l="1"/>
  <c r="D119" i="33"/>
  <c r="G120" i="33"/>
  <c r="G121" i="33"/>
  <c r="E120" i="33"/>
  <c r="C119" i="33"/>
  <c r="C118" i="33" l="1"/>
  <c r="F120" i="33"/>
  <c r="D118" i="33"/>
  <c r="B117" i="33"/>
  <c r="E119" i="33"/>
  <c r="B116" i="33" l="1"/>
  <c r="E117" i="33"/>
  <c r="E118" i="33"/>
  <c r="D117" i="33"/>
  <c r="G118" i="33" s="1"/>
  <c r="G119" i="33"/>
  <c r="C117" i="33"/>
  <c r="F118" i="33" s="1"/>
  <c r="F119" i="33"/>
  <c r="C116" i="33" l="1"/>
  <c r="D116" i="33"/>
  <c r="G117" i="33"/>
  <c r="B115" i="33"/>
  <c r="B114" i="33" l="1"/>
  <c r="E116" i="33"/>
  <c r="D115" i="33"/>
  <c r="G116" i="33"/>
  <c r="C115" i="33"/>
  <c r="F116" i="33"/>
  <c r="F117" i="33"/>
  <c r="C114" i="33" l="1"/>
  <c r="D114" i="33"/>
  <c r="E114" i="33"/>
  <c r="B113" i="33"/>
  <c r="E115" i="33"/>
  <c r="B112" i="33" l="1"/>
  <c r="E113" i="33"/>
  <c r="D113" i="33"/>
  <c r="G115" i="33"/>
  <c r="C113" i="33"/>
  <c r="F115" i="33"/>
  <c r="D112" i="33" l="1"/>
  <c r="C112" i="33"/>
  <c r="F114" i="33"/>
  <c r="G114" i="33"/>
  <c r="B111" i="33"/>
  <c r="B110" i="33" l="1"/>
  <c r="E111" i="33"/>
  <c r="E112" i="33"/>
  <c r="C111" i="33"/>
  <c r="F112" i="33"/>
  <c r="F113" i="33"/>
  <c r="D111" i="33"/>
  <c r="G113" i="33"/>
  <c r="D110" i="33" l="1"/>
  <c r="G111" i="33"/>
  <c r="G112" i="33"/>
  <c r="C110" i="33"/>
  <c r="F111" i="33"/>
  <c r="B109" i="33"/>
  <c r="B108" i="33" l="1"/>
  <c r="E110" i="33"/>
  <c r="C109" i="33"/>
  <c r="F110" i="33"/>
  <c r="D109" i="33"/>
  <c r="G110" i="33"/>
  <c r="D108" i="33" l="1"/>
  <c r="G109" i="33"/>
  <c r="C108" i="33"/>
  <c r="F109" i="33"/>
  <c r="B107" i="33"/>
  <c r="E109" i="33"/>
  <c r="B106" i="33" l="1"/>
  <c r="E108" i="33"/>
  <c r="C107" i="33"/>
  <c r="D107" i="33"/>
  <c r="D106" i="33" l="1"/>
  <c r="G108" i="33"/>
  <c r="F107" i="33"/>
  <c r="C106" i="33"/>
  <c r="F108" i="33"/>
  <c r="B105" i="33"/>
  <c r="E107" i="33"/>
  <c r="B104" i="33" l="1"/>
  <c r="E105" i="33"/>
  <c r="E106" i="33"/>
  <c r="C105" i="33"/>
  <c r="D105" i="33"/>
  <c r="G106" i="33" s="1"/>
  <c r="G107" i="33"/>
  <c r="D104" i="33" l="1"/>
  <c r="C104" i="33"/>
  <c r="F106" i="33"/>
  <c r="B103" i="33"/>
  <c r="B102" i="33" l="1"/>
  <c r="E103" i="33"/>
  <c r="E104" i="33"/>
  <c r="C103" i="33"/>
  <c r="F104" i="33"/>
  <c r="F105" i="33"/>
  <c r="D103" i="33"/>
  <c r="G104" i="33" s="1"/>
  <c r="G105" i="33"/>
  <c r="D102" i="33" l="1"/>
  <c r="G103" i="33"/>
  <c r="C102" i="33"/>
  <c r="F103" i="33"/>
  <c r="B101" i="33"/>
  <c r="E102" i="33" s="1"/>
  <c r="B100" i="33" l="1"/>
  <c r="C101" i="33"/>
  <c r="F102" i="33"/>
  <c r="D101" i="33"/>
  <c r="G102" i="33"/>
  <c r="B99" i="33" l="1"/>
  <c r="D100" i="33"/>
  <c r="G101" i="33" s="1"/>
  <c r="C100" i="33"/>
  <c r="F101" i="33"/>
  <c r="E101" i="33"/>
  <c r="C99" i="33" l="1"/>
  <c r="F100" i="33"/>
  <c r="B98" i="33"/>
  <c r="D99" i="33"/>
  <c r="G100" i="33"/>
  <c r="E100" i="33"/>
  <c r="B97" i="33" l="1"/>
  <c r="D98" i="33"/>
  <c r="G99" i="33"/>
  <c r="E99" i="33"/>
  <c r="C98" i="33"/>
  <c r="F99" i="33"/>
  <c r="C97" i="33" l="1"/>
  <c r="F98" i="33"/>
  <c r="D97" i="33"/>
  <c r="G98" i="33"/>
  <c r="B96" i="33"/>
  <c r="E98" i="33"/>
  <c r="B95" i="33" l="1"/>
  <c r="E97" i="33"/>
  <c r="D96" i="33"/>
  <c r="G97" i="33"/>
  <c r="C96" i="33"/>
  <c r="F97" i="33"/>
  <c r="D95" i="33" l="1"/>
  <c r="G96" i="33"/>
  <c r="B94" i="33"/>
  <c r="C95" i="33"/>
  <c r="E96" i="33"/>
  <c r="C94" i="33" l="1"/>
  <c r="F95" i="33"/>
  <c r="F96" i="33"/>
  <c r="B93" i="33"/>
  <c r="E94" i="33" s="1"/>
  <c r="E95" i="33"/>
  <c r="D94" i="33"/>
  <c r="G95" i="33"/>
  <c r="D93" i="33" l="1"/>
  <c r="G94" i="33"/>
  <c r="B92" i="33"/>
  <c r="C93" i="33"/>
  <c r="F94" i="33"/>
  <c r="B91" i="33" l="1"/>
  <c r="E92" i="33"/>
  <c r="C92" i="33"/>
  <c r="F93" i="33"/>
  <c r="E93" i="33"/>
  <c r="D92" i="33"/>
  <c r="G93" i="33"/>
  <c r="D91" i="33" l="1"/>
  <c r="G92" i="33"/>
  <c r="C91" i="33"/>
  <c r="F92" i="33"/>
  <c r="B90" i="33"/>
  <c r="B89" i="33" l="1"/>
  <c r="E90" i="33"/>
  <c r="E91" i="33"/>
  <c r="C90" i="33"/>
  <c r="F91" i="33"/>
  <c r="D90" i="33"/>
  <c r="G91" i="33" s="1"/>
  <c r="D89" i="33" l="1"/>
  <c r="G90" i="33"/>
  <c r="C89" i="33"/>
  <c r="F90" i="33"/>
  <c r="B88" i="33"/>
  <c r="E89" i="33" s="1"/>
  <c r="B87" i="33" l="1"/>
  <c r="C88" i="33"/>
  <c r="F89" i="33"/>
  <c r="D88" i="33"/>
  <c r="G89" i="33" s="1"/>
  <c r="D87" i="33" l="1"/>
  <c r="G88" i="33"/>
  <c r="C87" i="33"/>
  <c r="F88" i="33"/>
  <c r="B86" i="33"/>
  <c r="E87" i="33"/>
  <c r="E88" i="33"/>
  <c r="B85" i="33" l="1"/>
  <c r="C86" i="33"/>
  <c r="F87" i="33"/>
  <c r="D86" i="33"/>
  <c r="G87" i="33"/>
  <c r="D85" i="33" l="1"/>
  <c r="G86" i="33"/>
  <c r="C85" i="33"/>
  <c r="F86" i="33"/>
  <c r="B84" i="33"/>
  <c r="E86" i="33"/>
  <c r="B83" i="33" l="1"/>
  <c r="E85" i="33"/>
  <c r="C84" i="33"/>
  <c r="F85" i="33"/>
  <c r="D84" i="33"/>
  <c r="G85" i="33" s="1"/>
  <c r="D83" i="33" l="1"/>
  <c r="G84" i="33"/>
  <c r="C83" i="33"/>
  <c r="F84" i="33"/>
  <c r="B82" i="33"/>
  <c r="E83" i="33" s="1"/>
  <c r="E84" i="33"/>
  <c r="B81" i="33" l="1"/>
  <c r="C82" i="33"/>
  <c r="D82" i="33"/>
  <c r="D81" i="33" l="1"/>
  <c r="G82" i="33"/>
  <c r="G83" i="33"/>
  <c r="C81" i="33"/>
  <c r="F82" i="33"/>
  <c r="F83" i="33"/>
  <c r="B80" i="33"/>
  <c r="E81" i="33" s="1"/>
  <c r="E82" i="33"/>
  <c r="C80" i="33" l="1"/>
  <c r="F81" i="33"/>
  <c r="B79" i="33"/>
  <c r="E80" i="33"/>
  <c r="D80" i="33"/>
  <c r="G81" i="33"/>
  <c r="D79" i="33" l="1"/>
  <c r="G80" i="33"/>
  <c r="B78" i="33"/>
  <c r="E79" i="33" s="1"/>
  <c r="C79" i="33"/>
  <c r="F80" i="33" s="1"/>
  <c r="C78" i="33" l="1"/>
  <c r="F79" i="33"/>
  <c r="B77" i="33"/>
  <c r="D78" i="33"/>
  <c r="G79" i="33" s="1"/>
  <c r="B76" i="33" l="1"/>
  <c r="D77" i="33"/>
  <c r="E78" i="33"/>
  <c r="C77" i="33"/>
  <c r="F78" i="33"/>
  <c r="C76" i="33" l="1"/>
  <c r="F77" i="33"/>
  <c r="D76" i="33"/>
  <c r="G78" i="33"/>
  <c r="B75" i="33"/>
  <c r="E77" i="33"/>
  <c r="B74" i="33" l="1"/>
  <c r="E76" i="33"/>
  <c r="D75" i="33"/>
  <c r="G77" i="33"/>
  <c r="C75" i="33"/>
  <c r="F76" i="33"/>
  <c r="C74" i="33" l="1"/>
  <c r="F75" i="33"/>
  <c r="D74" i="33"/>
  <c r="B73" i="33"/>
  <c r="G76" i="33"/>
  <c r="E75" i="33"/>
  <c r="B72" i="33" l="1"/>
  <c r="D73" i="33"/>
  <c r="E74" i="33"/>
  <c r="G75" i="33"/>
  <c r="C73" i="33"/>
  <c r="F74" i="33"/>
  <c r="D72" i="33" l="1"/>
  <c r="C72" i="33"/>
  <c r="F73" i="33"/>
  <c r="G74" i="33"/>
  <c r="B71" i="33"/>
  <c r="E73" i="33"/>
  <c r="B70" i="33" l="1"/>
  <c r="E72" i="33"/>
  <c r="C71" i="33"/>
  <c r="F72" i="33"/>
  <c r="D71" i="33"/>
  <c r="G73" i="33"/>
  <c r="D70" i="33" l="1"/>
  <c r="G72" i="33"/>
  <c r="C70" i="33"/>
  <c r="B69" i="33"/>
  <c r="E71" i="33"/>
  <c r="B68" i="33" l="1"/>
  <c r="E70" i="33"/>
  <c r="C69" i="33"/>
  <c r="F71" i="33"/>
  <c r="D69" i="33"/>
  <c r="G70" i="33" s="1"/>
  <c r="G71" i="33"/>
  <c r="C68" i="33" l="1"/>
  <c r="B67" i="33"/>
  <c r="D68" i="33"/>
  <c r="F70" i="33"/>
  <c r="E69" i="33"/>
  <c r="B66" i="33" l="1"/>
  <c r="D67" i="33"/>
  <c r="G69" i="33"/>
  <c r="E68" i="33"/>
  <c r="C67" i="33"/>
  <c r="F69" i="33"/>
  <c r="C66" i="33" l="1"/>
  <c r="D66" i="33"/>
  <c r="B65" i="33"/>
  <c r="F68" i="33"/>
  <c r="G68" i="33"/>
  <c r="E67" i="33"/>
  <c r="B64" i="33" l="1"/>
  <c r="E66" i="33"/>
  <c r="C65" i="33"/>
  <c r="D65" i="33"/>
  <c r="G67" i="33"/>
  <c r="F67" i="33"/>
  <c r="C64" i="33" l="1"/>
  <c r="F66" i="33"/>
  <c r="B63" i="33"/>
  <c r="E64" i="33" s="1"/>
  <c r="D64" i="33"/>
  <c r="G65" i="33" s="1"/>
  <c r="G66" i="33"/>
  <c r="E65" i="33"/>
  <c r="D63" i="33" l="1"/>
  <c r="C63" i="33"/>
  <c r="B62" i="33"/>
  <c r="F65" i="33"/>
  <c r="C62" i="33" l="1"/>
  <c r="B61" i="33"/>
  <c r="E63" i="33"/>
  <c r="F64" i="33"/>
  <c r="D62" i="33"/>
  <c r="G64" i="33"/>
  <c r="D61" i="33" l="1"/>
  <c r="C61" i="33"/>
  <c r="G63" i="33"/>
  <c r="B60" i="33"/>
  <c r="E61" i="33" s="1"/>
  <c r="E62" i="33"/>
  <c r="F63" i="33"/>
  <c r="B59" i="33" l="1"/>
  <c r="C60" i="33"/>
  <c r="D60" i="33"/>
  <c r="F62" i="33"/>
  <c r="G62" i="33"/>
  <c r="C59" i="33" l="1"/>
  <c r="D59" i="33"/>
  <c r="G61" i="33"/>
  <c r="F61" i="33"/>
  <c r="B58" i="33"/>
  <c r="E59" i="33" s="1"/>
  <c r="E60" i="33"/>
  <c r="D58" i="33" l="1"/>
  <c r="C58" i="33"/>
  <c r="B57" i="33"/>
  <c r="G60" i="33"/>
  <c r="F60" i="33"/>
  <c r="B56" i="33" l="1"/>
  <c r="C57" i="33"/>
  <c r="E58" i="33"/>
  <c r="F59" i="33"/>
  <c r="D57" i="33"/>
  <c r="G58" i="33" s="1"/>
  <c r="G59" i="33"/>
  <c r="B55" i="33" l="1"/>
  <c r="D56" i="33"/>
  <c r="C56" i="33"/>
  <c r="F58" i="33"/>
  <c r="E57" i="33"/>
  <c r="D55" i="33" l="1"/>
  <c r="C55" i="33"/>
  <c r="F57" i="33"/>
  <c r="G57" i="33"/>
  <c r="B54" i="33"/>
  <c r="E56" i="33"/>
  <c r="B53" i="33" l="1"/>
  <c r="E55" i="33"/>
  <c r="C54" i="33"/>
  <c r="F55" i="33" s="1"/>
  <c r="D54" i="33"/>
  <c r="G55" i="33" s="1"/>
  <c r="F56" i="33"/>
  <c r="G56" i="33"/>
  <c r="D53" i="33" l="1"/>
  <c r="B52" i="33"/>
  <c r="C53" i="33"/>
  <c r="F54" i="33" s="1"/>
  <c r="E54" i="33"/>
  <c r="C52" i="33" l="1"/>
  <c r="B51" i="33"/>
  <c r="E53" i="33"/>
  <c r="D52" i="33"/>
  <c r="G53" i="33" s="1"/>
  <c r="G54" i="33"/>
  <c r="B50" i="33" l="1"/>
  <c r="D51" i="33"/>
  <c r="E52" i="33"/>
  <c r="C51" i="33"/>
  <c r="F52" i="33" s="1"/>
  <c r="F53" i="33"/>
  <c r="C50" i="33" l="1"/>
  <c r="D50" i="33"/>
  <c r="G52" i="33"/>
  <c r="B49" i="33"/>
  <c r="E51" i="33"/>
  <c r="B48" i="33" l="1"/>
  <c r="E50" i="33"/>
  <c r="D49" i="33"/>
  <c r="G51" i="33"/>
  <c r="C49" i="33"/>
  <c r="F51" i="33"/>
  <c r="C48" i="33" l="1"/>
  <c r="D48" i="33"/>
  <c r="F50" i="33"/>
  <c r="G50" i="33"/>
  <c r="B47" i="33"/>
  <c r="E49" i="33"/>
  <c r="B46" i="33" l="1"/>
  <c r="C47" i="33"/>
  <c r="E48" i="33"/>
  <c r="D47" i="33"/>
  <c r="G48" i="33" s="1"/>
  <c r="G49" i="33"/>
  <c r="F49" i="33"/>
  <c r="B45" i="33" l="1"/>
  <c r="D46" i="33"/>
  <c r="C46" i="33"/>
  <c r="F48" i="33"/>
  <c r="E47" i="33"/>
  <c r="C45" i="33" l="1"/>
  <c r="D45" i="33"/>
  <c r="F47" i="33"/>
  <c r="G47" i="33"/>
  <c r="B44" i="33"/>
  <c r="E46" i="33"/>
  <c r="B43" i="33" l="1"/>
  <c r="C44" i="33"/>
  <c r="E45" i="33"/>
  <c r="D44" i="33"/>
  <c r="G46" i="33"/>
  <c r="F46" i="33"/>
  <c r="D43" i="33" l="1"/>
  <c r="B42" i="33"/>
  <c r="G45" i="33"/>
  <c r="C43" i="33"/>
  <c r="F44" i="33" s="1"/>
  <c r="F45" i="33"/>
  <c r="E44" i="33"/>
  <c r="C42" i="33" l="1"/>
  <c r="B41" i="33"/>
  <c r="D42" i="33"/>
  <c r="E43" i="33"/>
  <c r="G44" i="33"/>
  <c r="D41" i="33" l="1"/>
  <c r="G43" i="33"/>
  <c r="B40" i="33"/>
  <c r="E41" i="33" s="1"/>
  <c r="E42" i="33"/>
  <c r="C41" i="33"/>
  <c r="F42" i="33" s="1"/>
  <c r="F43" i="33"/>
  <c r="D40" i="33" l="1"/>
  <c r="C40" i="33"/>
  <c r="B39" i="33"/>
  <c r="G42" i="33"/>
  <c r="B38" i="33" l="1"/>
  <c r="C39" i="33"/>
  <c r="E40" i="33"/>
  <c r="F41" i="33"/>
  <c r="D39" i="33"/>
  <c r="G40" i="33" s="1"/>
  <c r="G41" i="33"/>
  <c r="C38" i="33" l="1"/>
  <c r="B37" i="33"/>
  <c r="D38" i="33"/>
  <c r="F40" i="33"/>
  <c r="E39" i="33"/>
  <c r="D37" i="33" l="1"/>
  <c r="G39" i="33"/>
  <c r="B36" i="33"/>
  <c r="E37" i="33" s="1"/>
  <c r="E38" i="33"/>
  <c r="C37" i="33"/>
  <c r="F38" i="33" s="1"/>
  <c r="F39" i="33"/>
  <c r="C36" i="33" l="1"/>
  <c r="D36" i="33"/>
  <c r="B35" i="33"/>
  <c r="G38" i="33"/>
  <c r="D35" i="33" l="1"/>
  <c r="B34" i="33"/>
  <c r="E36" i="33"/>
  <c r="G37" i="33"/>
  <c r="C35" i="33"/>
  <c r="F37" i="33"/>
  <c r="C34" i="33" l="1"/>
  <c r="D34" i="33"/>
  <c r="G35" i="33" s="1"/>
  <c r="F36" i="33"/>
  <c r="B33" i="33"/>
  <c r="E34" i="33" s="1"/>
  <c r="E35" i="33"/>
  <c r="G36" i="33"/>
  <c r="B32" i="33" l="1"/>
  <c r="D33" i="33"/>
  <c r="G34" i="33"/>
  <c r="C33" i="33"/>
  <c r="F35" i="33"/>
  <c r="C32" i="33" l="1"/>
  <c r="F34" i="33"/>
  <c r="D32" i="33"/>
  <c r="G33" i="33"/>
  <c r="B31" i="33"/>
  <c r="E33" i="33"/>
  <c r="B30" i="33" l="1"/>
  <c r="E32" i="33"/>
  <c r="D31" i="33"/>
  <c r="G32" i="33" s="1"/>
  <c r="C31" i="33"/>
  <c r="F32" i="33" s="1"/>
  <c r="F33" i="33"/>
  <c r="C30" i="33" l="1"/>
  <c r="D30" i="33"/>
  <c r="B29" i="33"/>
  <c r="E31" i="33"/>
  <c r="B28" i="33" l="1"/>
  <c r="E29" i="33"/>
  <c r="D29" i="33"/>
  <c r="G30" i="33"/>
  <c r="E30" i="33"/>
  <c r="G31" i="33"/>
  <c r="C29" i="33"/>
  <c r="F31" i="33"/>
  <c r="C28" i="33" l="1"/>
  <c r="F29" i="33"/>
  <c r="F30" i="33"/>
  <c r="D28" i="33"/>
  <c r="G29" i="33"/>
  <c r="B27" i="33"/>
  <c r="E28" i="33"/>
  <c r="B26" i="33" l="1"/>
  <c r="E27" i="33"/>
  <c r="D27" i="33"/>
  <c r="G28" i="33"/>
  <c r="C27" i="33"/>
  <c r="F28" i="33"/>
  <c r="C26" i="33" l="1"/>
  <c r="F27" i="33"/>
  <c r="D26" i="33"/>
  <c r="G27" i="33"/>
  <c r="B25" i="33"/>
  <c r="E26" i="33"/>
  <c r="B24" i="33" l="1"/>
  <c r="E25" i="33"/>
  <c r="D25" i="33"/>
  <c r="G26" i="33"/>
  <c r="C25" i="33"/>
  <c r="F26" i="33"/>
  <c r="C24" i="33" l="1"/>
  <c r="F25" i="33"/>
  <c r="D24" i="33"/>
  <c r="G25" i="33"/>
  <c r="B23" i="33"/>
  <c r="E24" i="33"/>
  <c r="B22" i="33" l="1"/>
  <c r="E23" i="33"/>
  <c r="D23" i="33"/>
  <c r="G24" i="33"/>
  <c r="C23" i="33"/>
  <c r="F24" i="33"/>
  <c r="C22" i="33" l="1"/>
  <c r="F23" i="33"/>
  <c r="D22" i="33"/>
  <c r="G23" i="33"/>
  <c r="B21" i="33"/>
  <c r="E22" i="33"/>
  <c r="B20" i="33" l="1"/>
  <c r="E21" i="33"/>
  <c r="D21" i="33"/>
  <c r="G22" i="33"/>
  <c r="C21" i="33"/>
  <c r="C20" i="33" l="1"/>
  <c r="F22" i="33"/>
  <c r="D20" i="33"/>
  <c r="G21" i="33"/>
  <c r="B19" i="33"/>
  <c r="E20" i="33"/>
  <c r="B18" i="33" l="1"/>
  <c r="E19" i="33"/>
  <c r="D19" i="33"/>
  <c r="G20" i="33"/>
  <c r="C19" i="33"/>
  <c r="F21" i="33"/>
  <c r="C18" i="33" l="1"/>
  <c r="F19" i="33" s="1"/>
  <c r="F20" i="33"/>
  <c r="D18" i="33"/>
  <c r="G19" i="33"/>
  <c r="CE6" i="4" l="1"/>
  <c r="CE5" i="4"/>
  <c r="CE4" i="4"/>
  <c r="CF6" i="4"/>
  <c r="CF5" i="4"/>
  <c r="CF4" i="4"/>
  <c r="D35" i="30"/>
  <c r="E35" i="30"/>
  <c r="F35" i="30"/>
  <c r="G35" i="30"/>
  <c r="C35" i="30"/>
  <c r="AY374" i="4" l="1"/>
  <c r="AY370" i="4"/>
  <c r="AY371" i="4"/>
  <c r="AY372" i="4"/>
  <c r="AY373" i="4"/>
  <c r="CA5" i="4"/>
  <c r="CA4" i="4"/>
  <c r="BX5" i="4"/>
  <c r="BX4"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3" i="4"/>
  <c r="BR54" i="4"/>
  <c r="BR55" i="4"/>
  <c r="BR56" i="4"/>
  <c r="BR57" i="4"/>
  <c r="BR58" i="4"/>
  <c r="BR59" i="4"/>
  <c r="BR60" i="4"/>
  <c r="BR61" i="4"/>
  <c r="BR62" i="4"/>
  <c r="BR63" i="4"/>
  <c r="BR64" i="4"/>
  <c r="BR65" i="4"/>
  <c r="BR66" i="4"/>
  <c r="BR67" i="4"/>
  <c r="BR68" i="4"/>
  <c r="BR69" i="4"/>
  <c r="BR70" i="4"/>
  <c r="BR71" i="4"/>
  <c r="BR72" i="4"/>
  <c r="BR73" i="4"/>
  <c r="BR74" i="4"/>
  <c r="BR75" i="4"/>
  <c r="BR76" i="4"/>
  <c r="BR77" i="4"/>
  <c r="BR78" i="4"/>
  <c r="BR79" i="4"/>
  <c r="BR80" i="4"/>
  <c r="BR81" i="4"/>
  <c r="BR82" i="4"/>
  <c r="BR83" i="4"/>
  <c r="BR84" i="4"/>
  <c r="BR85" i="4"/>
  <c r="BR86" i="4"/>
  <c r="BR87" i="4"/>
  <c r="BR88" i="4"/>
  <c r="BR89" i="4"/>
  <c r="BR90" i="4"/>
  <c r="BR91" i="4"/>
  <c r="BR92" i="4"/>
  <c r="BR93" i="4"/>
  <c r="BR94" i="4"/>
  <c r="BR95" i="4"/>
  <c r="BR96" i="4"/>
  <c r="BR97" i="4"/>
  <c r="BR98" i="4"/>
  <c r="BR99" i="4"/>
  <c r="BR100" i="4"/>
  <c r="BR101" i="4"/>
  <c r="BR102" i="4"/>
  <c r="BR103" i="4"/>
  <c r="BR104" i="4"/>
  <c r="BR105" i="4"/>
  <c r="BR106" i="4"/>
  <c r="BR107" i="4"/>
  <c r="BR108" i="4"/>
  <c r="BR109" i="4"/>
  <c r="BR110" i="4"/>
  <c r="BR111" i="4"/>
  <c r="BR112" i="4"/>
  <c r="BR113" i="4"/>
  <c r="BR114" i="4"/>
  <c r="BR115" i="4"/>
  <c r="BR116" i="4"/>
  <c r="BR117" i="4"/>
  <c r="BR118" i="4"/>
  <c r="BR119" i="4"/>
  <c r="BR120" i="4"/>
  <c r="BR121" i="4"/>
  <c r="BR122" i="4"/>
  <c r="BR123" i="4"/>
  <c r="BR124" i="4"/>
  <c r="BR125" i="4"/>
  <c r="BR126" i="4"/>
  <c r="BR127" i="4"/>
  <c r="BR128" i="4"/>
  <c r="BR129" i="4"/>
  <c r="BR130" i="4"/>
  <c r="BR131" i="4"/>
  <c r="BR132" i="4"/>
  <c r="BR133" i="4"/>
  <c r="BR134" i="4"/>
  <c r="BR135" i="4"/>
  <c r="BR136" i="4"/>
  <c r="BR137" i="4"/>
  <c r="BR138" i="4"/>
  <c r="BR139" i="4"/>
  <c r="BR140" i="4"/>
  <c r="BR141" i="4"/>
  <c r="BR142" i="4"/>
  <c r="BR143" i="4"/>
  <c r="BR144" i="4"/>
  <c r="BR145" i="4"/>
  <c r="BR146" i="4"/>
  <c r="BR147" i="4"/>
  <c r="BR148" i="4"/>
  <c r="BR149" i="4"/>
  <c r="BR150" i="4"/>
  <c r="BR151" i="4"/>
  <c r="BR152" i="4"/>
  <c r="BR153" i="4"/>
  <c r="BR154" i="4"/>
  <c r="BR155" i="4"/>
  <c r="BR156" i="4"/>
  <c r="BR157" i="4"/>
  <c r="BR158" i="4"/>
  <c r="BR159" i="4"/>
  <c r="BR160" i="4"/>
  <c r="BR161" i="4"/>
  <c r="BR162" i="4"/>
  <c r="BR163" i="4"/>
  <c r="BR164" i="4"/>
  <c r="BR165" i="4"/>
  <c r="BR166" i="4"/>
  <c r="BR167" i="4"/>
  <c r="BR168" i="4"/>
  <c r="BR169" i="4"/>
  <c r="BR170" i="4"/>
  <c r="BR171" i="4"/>
  <c r="BR172" i="4"/>
  <c r="BR173" i="4"/>
  <c r="BR174" i="4"/>
  <c r="BR175" i="4"/>
  <c r="BR176" i="4"/>
  <c r="BR177" i="4"/>
  <c r="BR178" i="4"/>
  <c r="BR179" i="4"/>
  <c r="BR180" i="4"/>
  <c r="BR181" i="4"/>
  <c r="BR182" i="4"/>
  <c r="BR183" i="4"/>
  <c r="BR184" i="4"/>
  <c r="BR185" i="4"/>
  <c r="BR186" i="4"/>
  <c r="BR187" i="4"/>
  <c r="BR188" i="4"/>
  <c r="BR189" i="4"/>
  <c r="BR190" i="4"/>
  <c r="BR191" i="4"/>
  <c r="BR192" i="4"/>
  <c r="BR193" i="4"/>
  <c r="BR194" i="4"/>
  <c r="BR195" i="4"/>
  <c r="BR196" i="4"/>
  <c r="BR197" i="4"/>
  <c r="BR198" i="4"/>
  <c r="BR199" i="4"/>
  <c r="BR200" i="4"/>
  <c r="BR201" i="4"/>
  <c r="BR202" i="4"/>
  <c r="BR203" i="4"/>
  <c r="BR204" i="4"/>
  <c r="BR205" i="4"/>
  <c r="BR206" i="4"/>
  <c r="BR207" i="4"/>
  <c r="BR208" i="4"/>
  <c r="BR209" i="4"/>
  <c r="BR210" i="4"/>
  <c r="BR211" i="4"/>
  <c r="BR212" i="4"/>
  <c r="BR213" i="4"/>
  <c r="BR27" i="4"/>
  <c r="BO4" i="4"/>
  <c r="BL5" i="4"/>
  <c r="BL4" i="4"/>
  <c r="BF27" i="4"/>
  <c r="BF28" i="4"/>
  <c r="BF29" i="4"/>
  <c r="BF30" i="4"/>
  <c r="BF31" i="4"/>
  <c r="BF32" i="4"/>
  <c r="BF33" i="4"/>
  <c r="BF34" i="4"/>
  <c r="BF35" i="4"/>
  <c r="BF36" i="4"/>
  <c r="BF37" i="4"/>
  <c r="BF38" i="4"/>
  <c r="BF39" i="4"/>
  <c r="BF40" i="4"/>
  <c r="BF41" i="4"/>
  <c r="BF42" i="4"/>
  <c r="BF43" i="4"/>
  <c r="BF44" i="4"/>
  <c r="BF45" i="4"/>
  <c r="BF46" i="4"/>
  <c r="BF47" i="4"/>
  <c r="BF48" i="4"/>
  <c r="BF49" i="4"/>
  <c r="BF50" i="4"/>
  <c r="BF51" i="4"/>
  <c r="BF52" i="4"/>
  <c r="BF53" i="4"/>
  <c r="BF54" i="4"/>
  <c r="BF55" i="4"/>
  <c r="BF56" i="4"/>
  <c r="BF57" i="4"/>
  <c r="BF58" i="4"/>
  <c r="BF59" i="4"/>
  <c r="BF60" i="4"/>
  <c r="BF61" i="4"/>
  <c r="BF62" i="4"/>
  <c r="BF63" i="4"/>
  <c r="BF64" i="4"/>
  <c r="BF65" i="4"/>
  <c r="BF66" i="4"/>
  <c r="BF67" i="4"/>
  <c r="BF68" i="4"/>
  <c r="BF69" i="4"/>
  <c r="BF70" i="4"/>
  <c r="BF71" i="4"/>
  <c r="BF72" i="4"/>
  <c r="BF73" i="4"/>
  <c r="BF74" i="4"/>
  <c r="BF75" i="4"/>
  <c r="BF76" i="4"/>
  <c r="BF77" i="4"/>
  <c r="BF78" i="4"/>
  <c r="BF79" i="4"/>
  <c r="BF80" i="4"/>
  <c r="BF81" i="4"/>
  <c r="BF82" i="4"/>
  <c r="BF83" i="4"/>
  <c r="BF84" i="4"/>
  <c r="BF85" i="4"/>
  <c r="BF86" i="4"/>
  <c r="BF87" i="4"/>
  <c r="BF88" i="4"/>
  <c r="BF89" i="4"/>
  <c r="BF90" i="4"/>
  <c r="BF91" i="4"/>
  <c r="BF92" i="4"/>
  <c r="BF93" i="4"/>
  <c r="BF94" i="4"/>
  <c r="BF95" i="4"/>
  <c r="BF96" i="4"/>
  <c r="BF97" i="4"/>
  <c r="BF98" i="4"/>
  <c r="BF99" i="4"/>
  <c r="BF100" i="4"/>
  <c r="BF101" i="4"/>
  <c r="BF102" i="4"/>
  <c r="BF103" i="4"/>
  <c r="BF104" i="4"/>
  <c r="BF105" i="4"/>
  <c r="BF106" i="4"/>
  <c r="BF107" i="4"/>
  <c r="BF108" i="4"/>
  <c r="BF109" i="4"/>
  <c r="BF110" i="4"/>
  <c r="BF111" i="4"/>
  <c r="BF112" i="4"/>
  <c r="BF113" i="4"/>
  <c r="BF114" i="4"/>
  <c r="BF115" i="4"/>
  <c r="BF116" i="4"/>
  <c r="BF117" i="4"/>
  <c r="BF118" i="4"/>
  <c r="BF119" i="4"/>
  <c r="BF120" i="4"/>
  <c r="BF121" i="4"/>
  <c r="BF122" i="4"/>
  <c r="BF123" i="4"/>
  <c r="BF124" i="4"/>
  <c r="BF125" i="4"/>
  <c r="BF126" i="4"/>
  <c r="BF127" i="4"/>
  <c r="BF128" i="4"/>
  <c r="BF129" i="4"/>
  <c r="BF130" i="4"/>
  <c r="BF131" i="4"/>
  <c r="BF132" i="4"/>
  <c r="BF133" i="4"/>
  <c r="BF134" i="4"/>
  <c r="BF135" i="4"/>
  <c r="BF136" i="4"/>
  <c r="BF137" i="4"/>
  <c r="BF138" i="4"/>
  <c r="BF139" i="4"/>
  <c r="BF140" i="4"/>
  <c r="BF141" i="4"/>
  <c r="BF142" i="4"/>
  <c r="BF143" i="4"/>
  <c r="BF144" i="4"/>
  <c r="BF145" i="4"/>
  <c r="BF146" i="4"/>
  <c r="BF147" i="4"/>
  <c r="BF148" i="4"/>
  <c r="BF149" i="4"/>
  <c r="BF150" i="4"/>
  <c r="BF151" i="4"/>
  <c r="BF152" i="4"/>
  <c r="BF153" i="4"/>
  <c r="BF154" i="4"/>
  <c r="BF155" i="4"/>
  <c r="BF156" i="4"/>
  <c r="BF157" i="4"/>
  <c r="BF158" i="4"/>
  <c r="BF159" i="4"/>
  <c r="BF160" i="4"/>
  <c r="BF161" i="4"/>
  <c r="BF162" i="4"/>
  <c r="BF163" i="4"/>
  <c r="BF164" i="4"/>
  <c r="BF165" i="4"/>
  <c r="BF166" i="4"/>
  <c r="BF167" i="4"/>
  <c r="BF168" i="4"/>
  <c r="BF169" i="4"/>
  <c r="BF170" i="4"/>
  <c r="BF171" i="4"/>
  <c r="BF172" i="4"/>
  <c r="BF173" i="4"/>
  <c r="BF174" i="4"/>
  <c r="BF175" i="4"/>
  <c r="BF176" i="4"/>
  <c r="BF177" i="4"/>
  <c r="BF178" i="4"/>
  <c r="BF179" i="4"/>
  <c r="BF180" i="4"/>
  <c r="BF181" i="4"/>
  <c r="BF182" i="4"/>
  <c r="BF183" i="4"/>
  <c r="BF184" i="4"/>
  <c r="BF185" i="4"/>
  <c r="BF186" i="4"/>
  <c r="BF187" i="4"/>
  <c r="BF188" i="4"/>
  <c r="BF189" i="4"/>
  <c r="BF190" i="4"/>
  <c r="BF191" i="4"/>
  <c r="BF192" i="4"/>
  <c r="BF193" i="4"/>
  <c r="BF194" i="4"/>
  <c r="BF195" i="4"/>
  <c r="BF196" i="4"/>
  <c r="BF197" i="4"/>
  <c r="BF198" i="4"/>
  <c r="BF199" i="4"/>
  <c r="BF200" i="4"/>
  <c r="BF201" i="4"/>
  <c r="BF202" i="4"/>
  <c r="BF203" i="4"/>
  <c r="BF204" i="4"/>
  <c r="BF205" i="4"/>
  <c r="BF206" i="4"/>
  <c r="BF207" i="4"/>
  <c r="BF208" i="4"/>
  <c r="BF209" i="4"/>
  <c r="BF210" i="4"/>
  <c r="BF211" i="4"/>
  <c r="BF212" i="4"/>
  <c r="BF213" i="4"/>
  <c r="AY88" i="4"/>
  <c r="AY89" i="4"/>
  <c r="AY90" i="4"/>
  <c r="AY91" i="4"/>
  <c r="AY92" i="4"/>
  <c r="AY93" i="4"/>
  <c r="AY94" i="4"/>
  <c r="AY95" i="4"/>
  <c r="AY96" i="4"/>
  <c r="AY97" i="4"/>
  <c r="AY98" i="4"/>
  <c r="AY99" i="4"/>
  <c r="AY100" i="4"/>
  <c r="AY101" i="4"/>
  <c r="AY102" i="4"/>
  <c r="AY103" i="4"/>
  <c r="AY104" i="4"/>
  <c r="AY105" i="4"/>
  <c r="AY106" i="4"/>
  <c r="AY107" i="4"/>
  <c r="AY108" i="4"/>
  <c r="AY109" i="4"/>
  <c r="AY110" i="4"/>
  <c r="AY111" i="4"/>
  <c r="AY112" i="4"/>
  <c r="AY113" i="4"/>
  <c r="AY114" i="4"/>
  <c r="AY115" i="4"/>
  <c r="AY116" i="4"/>
  <c r="AY117" i="4"/>
  <c r="AY118" i="4"/>
  <c r="AY119" i="4"/>
  <c r="AY120" i="4"/>
  <c r="AY121" i="4"/>
  <c r="AY122" i="4"/>
  <c r="AY123" i="4"/>
  <c r="AY124" i="4"/>
  <c r="AY125" i="4"/>
  <c r="AY126" i="4"/>
  <c r="AY127" i="4"/>
  <c r="AY128" i="4"/>
  <c r="AY129" i="4"/>
  <c r="AY130" i="4"/>
  <c r="AY131" i="4"/>
  <c r="AY132" i="4"/>
  <c r="AY133" i="4"/>
  <c r="AY134" i="4"/>
  <c r="AY135" i="4"/>
  <c r="AY136" i="4"/>
  <c r="AY137" i="4"/>
  <c r="AY138" i="4"/>
  <c r="AY139" i="4"/>
  <c r="AY140" i="4"/>
  <c r="AY141" i="4"/>
  <c r="AY142" i="4"/>
  <c r="AY143" i="4"/>
  <c r="AY144" i="4"/>
  <c r="AY145" i="4"/>
  <c r="AY146" i="4"/>
  <c r="AY147" i="4"/>
  <c r="AY148" i="4"/>
  <c r="AY149" i="4"/>
  <c r="AY150" i="4"/>
  <c r="AY151" i="4"/>
  <c r="AY152" i="4"/>
  <c r="AY153" i="4"/>
  <c r="AY154" i="4"/>
  <c r="AY155" i="4"/>
  <c r="AY156" i="4"/>
  <c r="AY157" i="4"/>
  <c r="AY158" i="4"/>
  <c r="AY159" i="4"/>
  <c r="AY160" i="4"/>
  <c r="AY161" i="4"/>
  <c r="AY162" i="4"/>
  <c r="AY163" i="4"/>
  <c r="AY164" i="4"/>
  <c r="AY165" i="4"/>
  <c r="AY166" i="4"/>
  <c r="AY167" i="4"/>
  <c r="AY168" i="4"/>
  <c r="AY169" i="4"/>
  <c r="AY170" i="4"/>
  <c r="AY171" i="4"/>
  <c r="AY172" i="4"/>
  <c r="AY173" i="4"/>
  <c r="AY174" i="4"/>
  <c r="AY175" i="4"/>
  <c r="AY176" i="4"/>
  <c r="AY177" i="4"/>
  <c r="AY178" i="4"/>
  <c r="AY179" i="4"/>
  <c r="AY180" i="4"/>
  <c r="AY181" i="4"/>
  <c r="AY182" i="4"/>
  <c r="AY183" i="4"/>
  <c r="AY184" i="4"/>
  <c r="AY185" i="4"/>
  <c r="AY186" i="4"/>
  <c r="AY187" i="4"/>
  <c r="AY188" i="4"/>
  <c r="AY189" i="4"/>
  <c r="AY190" i="4"/>
  <c r="AY191" i="4"/>
  <c r="AY192" i="4"/>
  <c r="AY193" i="4"/>
  <c r="AY194" i="4"/>
  <c r="AY195" i="4"/>
  <c r="AY196" i="4"/>
  <c r="AY197" i="4"/>
  <c r="AY198" i="4"/>
  <c r="AY199" i="4"/>
  <c r="AY200" i="4"/>
  <c r="AY201" i="4"/>
  <c r="AY202" i="4"/>
  <c r="AY203" i="4"/>
  <c r="AY204" i="4"/>
  <c r="AY205" i="4"/>
  <c r="AY206" i="4"/>
  <c r="AY207" i="4"/>
  <c r="AY208" i="4"/>
  <c r="AY209" i="4"/>
  <c r="AY210" i="4"/>
  <c r="AY211" i="4"/>
  <c r="AY212" i="4"/>
  <c r="AY213" i="4"/>
  <c r="AY214" i="4"/>
  <c r="AY215" i="4"/>
  <c r="AY216" i="4"/>
  <c r="AY217" i="4"/>
  <c r="AY218" i="4"/>
  <c r="AY219" i="4"/>
  <c r="AY220" i="4"/>
  <c r="AY221" i="4"/>
  <c r="AY222" i="4"/>
  <c r="AY223" i="4"/>
  <c r="AY224" i="4"/>
  <c r="AY225" i="4"/>
  <c r="AY226" i="4"/>
  <c r="AY227" i="4"/>
  <c r="AY228" i="4"/>
  <c r="AY229" i="4"/>
  <c r="AY230" i="4"/>
  <c r="AY231" i="4"/>
  <c r="AY232" i="4"/>
  <c r="AY233" i="4"/>
  <c r="AY234" i="4"/>
  <c r="AY235" i="4"/>
  <c r="AY236" i="4"/>
  <c r="AY237" i="4"/>
  <c r="AY238" i="4"/>
  <c r="AY239" i="4"/>
  <c r="AY240" i="4"/>
  <c r="AY241" i="4"/>
  <c r="AY242" i="4"/>
  <c r="AY243" i="4"/>
  <c r="AY244" i="4"/>
  <c r="AY245" i="4"/>
  <c r="AY246" i="4"/>
  <c r="AY247" i="4"/>
  <c r="AY248" i="4"/>
  <c r="AY249" i="4"/>
  <c r="AY250" i="4"/>
  <c r="AY251" i="4"/>
  <c r="AY252" i="4"/>
  <c r="AY253" i="4"/>
  <c r="AY254" i="4"/>
  <c r="AY255" i="4"/>
  <c r="AY256" i="4"/>
  <c r="AY257" i="4"/>
  <c r="AY258" i="4"/>
  <c r="AY259" i="4"/>
  <c r="AY260" i="4"/>
  <c r="AY261" i="4"/>
  <c r="AY262" i="4"/>
  <c r="AY263" i="4"/>
  <c r="AY264" i="4"/>
  <c r="AY265" i="4"/>
  <c r="AY266" i="4"/>
  <c r="AY267" i="4"/>
  <c r="AY268" i="4"/>
  <c r="AY269" i="4"/>
  <c r="AY270" i="4"/>
  <c r="AY271" i="4"/>
  <c r="AY272" i="4"/>
  <c r="AY273" i="4"/>
  <c r="AY274" i="4"/>
  <c r="AY275" i="4"/>
  <c r="AY276" i="4"/>
  <c r="AY277" i="4"/>
  <c r="AY278" i="4"/>
  <c r="AY279" i="4"/>
  <c r="AY280" i="4"/>
  <c r="AY281" i="4"/>
  <c r="AY282" i="4"/>
  <c r="AY283" i="4"/>
  <c r="AY284" i="4"/>
  <c r="AY285" i="4"/>
  <c r="AY286" i="4"/>
  <c r="AY287" i="4"/>
  <c r="AY288" i="4"/>
  <c r="AY289" i="4"/>
  <c r="AY290" i="4"/>
  <c r="AY291" i="4"/>
  <c r="AY292" i="4"/>
  <c r="AY293" i="4"/>
  <c r="AY294" i="4"/>
  <c r="AY295" i="4"/>
  <c r="AY296" i="4"/>
  <c r="AY297" i="4"/>
  <c r="AY298" i="4"/>
  <c r="AY299" i="4"/>
  <c r="AY300" i="4"/>
  <c r="AY301" i="4"/>
  <c r="AY302" i="4"/>
  <c r="AY303" i="4"/>
  <c r="AY304" i="4"/>
  <c r="AY305" i="4"/>
  <c r="AY306" i="4"/>
  <c r="AY307" i="4"/>
  <c r="AY308" i="4"/>
  <c r="AY309" i="4"/>
  <c r="AY310" i="4"/>
  <c r="AY311" i="4"/>
  <c r="AY312" i="4"/>
  <c r="AY313" i="4"/>
  <c r="AY314" i="4"/>
  <c r="AY315" i="4"/>
  <c r="AY316" i="4"/>
  <c r="AY317" i="4"/>
  <c r="AY318" i="4"/>
  <c r="AY319" i="4"/>
  <c r="AY320" i="4"/>
  <c r="AY321" i="4"/>
  <c r="AY322" i="4"/>
  <c r="AY323" i="4"/>
  <c r="AY324" i="4"/>
  <c r="AY325" i="4"/>
  <c r="AY326" i="4"/>
  <c r="AY327" i="4"/>
  <c r="AY328" i="4"/>
  <c r="AY329" i="4"/>
  <c r="AY330" i="4"/>
  <c r="AY331" i="4"/>
  <c r="AY332" i="4"/>
  <c r="AY333" i="4"/>
  <c r="AY334" i="4"/>
  <c r="AY335" i="4"/>
  <c r="AY336" i="4"/>
  <c r="AY337" i="4"/>
  <c r="AY338" i="4"/>
  <c r="AY339" i="4"/>
  <c r="AY340" i="4"/>
  <c r="AY341" i="4"/>
  <c r="AY342" i="4"/>
  <c r="AY343" i="4"/>
  <c r="AY344" i="4"/>
  <c r="AY345" i="4"/>
  <c r="AY346" i="4"/>
  <c r="AY347" i="4"/>
  <c r="AY348" i="4"/>
  <c r="AY349" i="4"/>
  <c r="AY350" i="4"/>
  <c r="AY351" i="4"/>
  <c r="AY352" i="4"/>
  <c r="AY353" i="4"/>
  <c r="AY354" i="4"/>
  <c r="AY355" i="4"/>
  <c r="AY356" i="4"/>
  <c r="AY357" i="4"/>
  <c r="AY358" i="4"/>
  <c r="AY359" i="4"/>
  <c r="AY360" i="4"/>
  <c r="AY361" i="4"/>
  <c r="AY362" i="4"/>
  <c r="AY363" i="4"/>
  <c r="AY364" i="4"/>
  <c r="AY365" i="4"/>
  <c r="AY366" i="4"/>
  <c r="AY367" i="4"/>
  <c r="AY368" i="4"/>
  <c r="AY369" i="4"/>
  <c r="AZ375" i="4" l="1"/>
  <c r="AZ68" i="4"/>
  <c r="AZ132" i="4"/>
  <c r="AZ196" i="4"/>
  <c r="AZ260" i="4"/>
  <c r="AZ324" i="4"/>
  <c r="AZ13" i="4"/>
  <c r="AZ77" i="4"/>
  <c r="AZ141" i="4"/>
  <c r="AZ205" i="4"/>
  <c r="AZ269" i="4"/>
  <c r="AZ333" i="4"/>
  <c r="AZ22" i="4"/>
  <c r="AZ86" i="4"/>
  <c r="AZ150" i="4"/>
  <c r="AZ214" i="4"/>
  <c r="AZ278" i="4"/>
  <c r="AZ342" i="4"/>
  <c r="AZ31" i="4"/>
  <c r="AZ95" i="4"/>
  <c r="AZ159" i="4"/>
  <c r="AZ223" i="4"/>
  <c r="AZ287" i="4"/>
  <c r="AZ351" i="4"/>
  <c r="AZ40" i="4"/>
  <c r="AZ104" i="4"/>
  <c r="AZ168" i="4"/>
  <c r="AZ232" i="4"/>
  <c r="AZ296" i="4"/>
  <c r="AZ360" i="4"/>
  <c r="AZ57" i="4"/>
  <c r="AZ121" i="4"/>
  <c r="AZ185" i="4"/>
  <c r="AZ249" i="4"/>
  <c r="AZ313" i="4"/>
  <c r="AZ10" i="4"/>
  <c r="AZ74" i="4"/>
  <c r="AZ138" i="4"/>
  <c r="AZ202" i="4"/>
  <c r="AZ266" i="4"/>
  <c r="AZ330" i="4"/>
  <c r="AZ27" i="4"/>
  <c r="AZ91" i="4"/>
  <c r="AZ155" i="4"/>
  <c r="AZ219" i="4"/>
  <c r="AZ283" i="4"/>
  <c r="AZ347" i="4"/>
  <c r="AZ279" i="4"/>
  <c r="AZ352" i="4"/>
  <c r="AZ305" i="4"/>
  <c r="AZ258" i="4"/>
  <c r="AZ211" i="4"/>
  <c r="AZ12" i="4"/>
  <c r="AZ76" i="4"/>
  <c r="AZ140" i="4"/>
  <c r="AZ204" i="4"/>
  <c r="AZ268" i="4"/>
  <c r="AZ332" i="4"/>
  <c r="AZ21" i="4"/>
  <c r="AZ85" i="4"/>
  <c r="AZ149" i="4"/>
  <c r="AZ213" i="4"/>
  <c r="AZ277" i="4"/>
  <c r="AZ341" i="4"/>
  <c r="AZ30" i="4"/>
  <c r="AZ94" i="4"/>
  <c r="AZ158" i="4"/>
  <c r="AZ222" i="4"/>
  <c r="AZ286" i="4"/>
  <c r="AZ350" i="4"/>
  <c r="AZ39" i="4"/>
  <c r="AZ103" i="4"/>
  <c r="AZ167" i="4"/>
  <c r="AZ231" i="4"/>
  <c r="AZ295" i="4"/>
  <c r="AZ359" i="4"/>
  <c r="AZ48" i="4"/>
  <c r="AZ112" i="4"/>
  <c r="AZ176" i="4"/>
  <c r="AZ240" i="4"/>
  <c r="AZ304" i="4"/>
  <c r="AZ368" i="4"/>
  <c r="AZ65" i="4"/>
  <c r="AZ129" i="4"/>
  <c r="AZ193" i="4"/>
  <c r="AZ257" i="4"/>
  <c r="AZ321" i="4"/>
  <c r="AZ18" i="4"/>
  <c r="AZ82" i="4"/>
  <c r="AZ146" i="4"/>
  <c r="AZ210" i="4"/>
  <c r="AZ274" i="4"/>
  <c r="AZ338" i="4"/>
  <c r="AZ35" i="4"/>
  <c r="AZ99" i="4"/>
  <c r="AZ163" i="4"/>
  <c r="AZ227" i="4"/>
  <c r="AZ291" i="4"/>
  <c r="AZ355" i="4"/>
  <c r="AZ64" i="4"/>
  <c r="AZ320" i="4"/>
  <c r="AZ145" i="4"/>
  <c r="AZ337" i="4"/>
  <c r="AZ162" i="4"/>
  <c r="AZ354" i="4"/>
  <c r="AZ115" i="4"/>
  <c r="AZ243" i="4"/>
  <c r="AZ371" i="4"/>
  <c r="AZ75" i="4"/>
  <c r="AZ60" i="4"/>
  <c r="AZ316" i="4"/>
  <c r="AZ133" i="4"/>
  <c r="AZ325" i="4"/>
  <c r="AZ206" i="4"/>
  <c r="AZ23" i="4"/>
  <c r="AZ215" i="4"/>
  <c r="AZ160" i="4"/>
  <c r="AZ113" i="4"/>
  <c r="AZ66" i="4"/>
  <c r="AZ19" i="4"/>
  <c r="AZ339" i="4"/>
  <c r="AZ20" i="4"/>
  <c r="AZ84" i="4"/>
  <c r="AZ148" i="4"/>
  <c r="AZ212" i="4"/>
  <c r="AZ276" i="4"/>
  <c r="AZ340" i="4"/>
  <c r="AZ29" i="4"/>
  <c r="AZ93" i="4"/>
  <c r="AZ157" i="4"/>
  <c r="AZ221" i="4"/>
  <c r="AZ285" i="4"/>
  <c r="AZ349" i="4"/>
  <c r="AZ38" i="4"/>
  <c r="AZ102" i="4"/>
  <c r="AZ166" i="4"/>
  <c r="AZ230" i="4"/>
  <c r="AZ294" i="4"/>
  <c r="AZ358" i="4"/>
  <c r="AZ47" i="4"/>
  <c r="AZ111" i="4"/>
  <c r="AZ175" i="4"/>
  <c r="AZ239" i="4"/>
  <c r="AZ303" i="4"/>
  <c r="AZ367" i="4"/>
  <c r="AZ56" i="4"/>
  <c r="AZ120" i="4"/>
  <c r="AZ184" i="4"/>
  <c r="AZ248" i="4"/>
  <c r="AZ312" i="4"/>
  <c r="AZ9" i="4"/>
  <c r="AZ73" i="4"/>
  <c r="AZ137" i="4"/>
  <c r="AZ201" i="4"/>
  <c r="AZ265" i="4"/>
  <c r="AZ329" i="4"/>
  <c r="AZ26" i="4"/>
  <c r="AZ90" i="4"/>
  <c r="AZ154" i="4"/>
  <c r="AZ218" i="4"/>
  <c r="AZ282" i="4"/>
  <c r="AZ346" i="4"/>
  <c r="AZ43" i="4"/>
  <c r="AZ107" i="4"/>
  <c r="AZ171" i="4"/>
  <c r="AZ235" i="4"/>
  <c r="AZ299" i="4"/>
  <c r="AZ363" i="4"/>
  <c r="AZ311" i="4"/>
  <c r="AZ256" i="4"/>
  <c r="AZ81" i="4"/>
  <c r="AZ273" i="4"/>
  <c r="AZ98" i="4"/>
  <c r="AZ290" i="4"/>
  <c r="AZ28" i="4"/>
  <c r="AZ92" i="4"/>
  <c r="AZ156" i="4"/>
  <c r="AZ220" i="4"/>
  <c r="AZ284" i="4"/>
  <c r="AZ348" i="4"/>
  <c r="AZ37" i="4"/>
  <c r="AZ101" i="4"/>
  <c r="AZ165" i="4"/>
  <c r="AZ229" i="4"/>
  <c r="AZ293" i="4"/>
  <c r="AZ357" i="4"/>
  <c r="AZ46" i="4"/>
  <c r="AZ110" i="4"/>
  <c r="AZ174" i="4"/>
  <c r="AZ238" i="4"/>
  <c r="AZ302" i="4"/>
  <c r="AZ366" i="4"/>
  <c r="AZ55" i="4"/>
  <c r="AZ119" i="4"/>
  <c r="AZ183" i="4"/>
  <c r="AZ247" i="4"/>
  <c r="AZ4" i="4"/>
  <c r="AZ128" i="4"/>
  <c r="AZ192" i="4"/>
  <c r="AZ17" i="4"/>
  <c r="AZ209" i="4"/>
  <c r="AZ34" i="4"/>
  <c r="AZ226" i="4"/>
  <c r="AZ51" i="4"/>
  <c r="AZ179" i="4"/>
  <c r="AZ307" i="4"/>
  <c r="AZ139" i="4"/>
  <c r="AZ124" i="4"/>
  <c r="AZ252" i="4"/>
  <c r="AZ5" i="4"/>
  <c r="AZ197" i="4"/>
  <c r="AZ14" i="4"/>
  <c r="AZ334" i="4"/>
  <c r="AZ151" i="4"/>
  <c r="AZ32" i="4"/>
  <c r="AZ288" i="4"/>
  <c r="AZ177" i="4"/>
  <c r="AZ130" i="4"/>
  <c r="AZ83" i="4"/>
  <c r="AZ36" i="4"/>
  <c r="AZ100" i="4"/>
  <c r="AZ164" i="4"/>
  <c r="AZ228" i="4"/>
  <c r="AZ292" i="4"/>
  <c r="AZ356" i="4"/>
  <c r="AZ45" i="4"/>
  <c r="AZ109" i="4"/>
  <c r="AZ173" i="4"/>
  <c r="AZ237" i="4"/>
  <c r="AZ301" i="4"/>
  <c r="AZ365" i="4"/>
  <c r="AZ54" i="4"/>
  <c r="AZ118" i="4"/>
  <c r="AZ182" i="4"/>
  <c r="AZ246" i="4"/>
  <c r="AZ310" i="4"/>
  <c r="AZ374" i="4"/>
  <c r="AZ63" i="4"/>
  <c r="AZ127" i="4"/>
  <c r="AZ191" i="4"/>
  <c r="AZ255" i="4"/>
  <c r="AZ319" i="4"/>
  <c r="AZ8" i="4"/>
  <c r="AZ72" i="4"/>
  <c r="AZ136" i="4"/>
  <c r="AZ200" i="4"/>
  <c r="AZ264" i="4"/>
  <c r="AZ328" i="4"/>
  <c r="AZ25" i="4"/>
  <c r="AZ89" i="4"/>
  <c r="AZ153" i="4"/>
  <c r="AZ217" i="4"/>
  <c r="AZ281" i="4"/>
  <c r="AZ345" i="4"/>
  <c r="AZ42" i="4"/>
  <c r="AZ106" i="4"/>
  <c r="AZ170" i="4"/>
  <c r="AZ234" i="4"/>
  <c r="AZ298" i="4"/>
  <c r="AZ362" i="4"/>
  <c r="AZ59" i="4"/>
  <c r="AZ123" i="4"/>
  <c r="AZ187" i="4"/>
  <c r="AZ251" i="4"/>
  <c r="AZ315" i="4"/>
  <c r="AZ280" i="4"/>
  <c r="AZ169" i="4"/>
  <c r="AZ297" i="4"/>
  <c r="AZ58" i="4"/>
  <c r="AZ186" i="4"/>
  <c r="AZ314" i="4"/>
  <c r="AZ203" i="4"/>
  <c r="AZ331" i="4"/>
  <c r="AZ188" i="4"/>
  <c r="AZ69" i="4"/>
  <c r="AZ261" i="4"/>
  <c r="AZ78" i="4"/>
  <c r="AZ270" i="4"/>
  <c r="AZ87" i="4"/>
  <c r="AZ343" i="4"/>
  <c r="AZ224" i="4"/>
  <c r="AZ241" i="4"/>
  <c r="AZ194" i="4"/>
  <c r="AZ147" i="4"/>
  <c r="AZ44" i="4"/>
  <c r="AZ108" i="4"/>
  <c r="AZ172" i="4"/>
  <c r="AZ236" i="4"/>
  <c r="AZ300" i="4"/>
  <c r="AZ364" i="4"/>
  <c r="AZ53" i="4"/>
  <c r="AZ117" i="4"/>
  <c r="AZ181" i="4"/>
  <c r="AZ245" i="4"/>
  <c r="AZ309" i="4"/>
  <c r="AZ373" i="4"/>
  <c r="AZ62" i="4"/>
  <c r="AZ126" i="4"/>
  <c r="AZ190" i="4"/>
  <c r="AZ254" i="4"/>
  <c r="AZ318" i="4"/>
  <c r="AZ7" i="4"/>
  <c r="AZ71" i="4"/>
  <c r="AZ135" i="4"/>
  <c r="AZ199" i="4"/>
  <c r="AZ263" i="4"/>
  <c r="AZ327" i="4"/>
  <c r="AZ16" i="4"/>
  <c r="AZ80" i="4"/>
  <c r="AZ144" i="4"/>
  <c r="AZ208" i="4"/>
  <c r="AZ272" i="4"/>
  <c r="AZ336" i="4"/>
  <c r="AZ33" i="4"/>
  <c r="AZ97" i="4"/>
  <c r="AZ161" i="4"/>
  <c r="AZ225" i="4"/>
  <c r="AZ289" i="4"/>
  <c r="AZ353" i="4"/>
  <c r="AZ50" i="4"/>
  <c r="AZ114" i="4"/>
  <c r="AZ178" i="4"/>
  <c r="AZ242" i="4"/>
  <c r="AZ306" i="4"/>
  <c r="AZ370" i="4"/>
  <c r="AZ67" i="4"/>
  <c r="AZ131" i="4"/>
  <c r="AZ195" i="4"/>
  <c r="AZ259" i="4"/>
  <c r="AZ323" i="4"/>
  <c r="AZ24" i="4"/>
  <c r="AZ88" i="4"/>
  <c r="AZ152" i="4"/>
  <c r="AZ216" i="4"/>
  <c r="AZ344" i="4"/>
  <c r="AZ41" i="4"/>
  <c r="AZ105" i="4"/>
  <c r="AZ233" i="4"/>
  <c r="AZ361" i="4"/>
  <c r="AZ122" i="4"/>
  <c r="AZ250" i="4"/>
  <c r="AZ11" i="4"/>
  <c r="AZ267" i="4"/>
  <c r="AZ142" i="4"/>
  <c r="AZ96" i="4"/>
  <c r="AZ49" i="4"/>
  <c r="AZ369" i="4"/>
  <c r="AZ322" i="4"/>
  <c r="AZ275" i="4"/>
  <c r="AZ52" i="4"/>
  <c r="AZ116" i="4"/>
  <c r="AZ180" i="4"/>
  <c r="AZ244" i="4"/>
  <c r="AZ308" i="4"/>
  <c r="AZ372" i="4"/>
  <c r="AZ61" i="4"/>
  <c r="AZ125" i="4"/>
  <c r="AZ189" i="4"/>
  <c r="AZ253" i="4"/>
  <c r="AZ317" i="4"/>
  <c r="AZ6" i="4"/>
  <c r="AZ70" i="4"/>
  <c r="AZ134" i="4"/>
  <c r="AZ198" i="4"/>
  <c r="AZ262" i="4"/>
  <c r="AZ326" i="4"/>
  <c r="AZ15" i="4"/>
  <c r="AZ79" i="4"/>
  <c r="AZ143" i="4"/>
  <c r="AZ207" i="4"/>
  <c r="AZ271" i="4"/>
  <c r="AZ335" i="4"/>
  <c r="BO6" i="4"/>
  <c r="BO7" i="4"/>
  <c r="CA7" i="4"/>
  <c r="BX6" i="4"/>
  <c r="BS6" i="4" s="1"/>
  <c r="BX7" i="4"/>
  <c r="CA6" i="4"/>
  <c r="BT214" i="4" s="1"/>
  <c r="BS76" i="4" l="1"/>
  <c r="BS139" i="4"/>
  <c r="BS105" i="4"/>
  <c r="BS4" i="4"/>
  <c r="BS107" i="4"/>
  <c r="BS144" i="4"/>
  <c r="BS133" i="4"/>
  <c r="BS27" i="4"/>
  <c r="BS64" i="4"/>
  <c r="BS125" i="4"/>
  <c r="BS19" i="4"/>
  <c r="BS32" i="4"/>
  <c r="BS45" i="4"/>
  <c r="BS58" i="4"/>
  <c r="BS103" i="4"/>
  <c r="BS37" i="4"/>
  <c r="BS50" i="4"/>
  <c r="BS95" i="4"/>
  <c r="BS84" i="4"/>
  <c r="BS113" i="4"/>
  <c r="BS126" i="4"/>
  <c r="BS117" i="4"/>
  <c r="BS5" i="4"/>
  <c r="BS68" i="4"/>
  <c r="BS99" i="4"/>
  <c r="BS11" i="4"/>
  <c r="BS42" i="4"/>
  <c r="BS73" i="4"/>
  <c r="BS136" i="4"/>
  <c r="BS24" i="4"/>
  <c r="BS87" i="4"/>
  <c r="BS110" i="4"/>
  <c r="BS109" i="4"/>
  <c r="BS148" i="4"/>
  <c r="BS60" i="4"/>
  <c r="BS91" i="4"/>
  <c r="BS122" i="4"/>
  <c r="BS34" i="4"/>
  <c r="BS65" i="4"/>
  <c r="BS128" i="4"/>
  <c r="BS16" i="4"/>
  <c r="BS55" i="4"/>
  <c r="BS78" i="4"/>
  <c r="BS101" i="4"/>
  <c r="BS140" i="4"/>
  <c r="BS28" i="4"/>
  <c r="BS83" i="4"/>
  <c r="BS114" i="4"/>
  <c r="BS26" i="4"/>
  <c r="BS57" i="4"/>
  <c r="BS96" i="4"/>
  <c r="BS8" i="4"/>
  <c r="BS39" i="4"/>
  <c r="BS62" i="4"/>
  <c r="BS118" i="4"/>
  <c r="BS69" i="4"/>
  <c r="BS132" i="4"/>
  <c r="BS20" i="4"/>
  <c r="BS75" i="4"/>
  <c r="BS106" i="4"/>
  <c r="BS137" i="4"/>
  <c r="BS49" i="4"/>
  <c r="BS88" i="4"/>
  <c r="BS151" i="4"/>
  <c r="BS31" i="4"/>
  <c r="BS54" i="4"/>
  <c r="BS61" i="4"/>
  <c r="BS124" i="4"/>
  <c r="BS12" i="4"/>
  <c r="BS43" i="4"/>
  <c r="BS98" i="4"/>
  <c r="BS129" i="4"/>
  <c r="BS41" i="4"/>
  <c r="BS80" i="4"/>
  <c r="BS119" i="4"/>
  <c r="BS23" i="4"/>
  <c r="BS46" i="4"/>
  <c r="BS53" i="4"/>
  <c r="BS92" i="4"/>
  <c r="BS147" i="4"/>
  <c r="BS35" i="4"/>
  <c r="BS90" i="4"/>
  <c r="BS121" i="4"/>
  <c r="BS9" i="4"/>
  <c r="BS72" i="4"/>
  <c r="BS111" i="4"/>
  <c r="BS142" i="4"/>
  <c r="BS14" i="4"/>
  <c r="BS93" i="4"/>
  <c r="BS29" i="4"/>
  <c r="BS116" i="4"/>
  <c r="BS52" i="4"/>
  <c r="BS131" i="4"/>
  <c r="BS67" i="4"/>
  <c r="BS146" i="4"/>
  <c r="BS82" i="4"/>
  <c r="BS18" i="4"/>
  <c r="BS97" i="4"/>
  <c r="BS33" i="4"/>
  <c r="BS120" i="4"/>
  <c r="BS56" i="4"/>
  <c r="BS143" i="4"/>
  <c r="BS79" i="4"/>
  <c r="BS15" i="4"/>
  <c r="BS102" i="4"/>
  <c r="BS38" i="4"/>
  <c r="BS149" i="4"/>
  <c r="BS85" i="4"/>
  <c r="BS21" i="4"/>
  <c r="BS108" i="4"/>
  <c r="BS44" i="4"/>
  <c r="BS123" i="4"/>
  <c r="BS59" i="4"/>
  <c r="BS138" i="4"/>
  <c r="BS74" i="4"/>
  <c r="BS10" i="4"/>
  <c r="BS89" i="4"/>
  <c r="BS25" i="4"/>
  <c r="BS112" i="4"/>
  <c r="BS48" i="4"/>
  <c r="BS135" i="4"/>
  <c r="BS71" i="4"/>
  <c r="BS7" i="4"/>
  <c r="BS94" i="4"/>
  <c r="BS30" i="4"/>
  <c r="BS141" i="4"/>
  <c r="BS77" i="4"/>
  <c r="BS13" i="4"/>
  <c r="BS100" i="4"/>
  <c r="BS36" i="4"/>
  <c r="BS115" i="4"/>
  <c r="BS51" i="4"/>
  <c r="BS130" i="4"/>
  <c r="BS66" i="4"/>
  <c r="BS145" i="4"/>
  <c r="BS81" i="4"/>
  <c r="BS17" i="4"/>
  <c r="BS104" i="4"/>
  <c r="BS40" i="4"/>
  <c r="BS127" i="4"/>
  <c r="BS63" i="4"/>
  <c r="BS150" i="4"/>
  <c r="BS86" i="4"/>
  <c r="BS22" i="4"/>
  <c r="BS47" i="4"/>
  <c r="BS134" i="4"/>
  <c r="BS70" i="4"/>
  <c r="BT158" i="4"/>
  <c r="BT166" i="4"/>
  <c r="BT174" i="4"/>
  <c r="BT182" i="4"/>
  <c r="BT190" i="4"/>
  <c r="BT198" i="4"/>
  <c r="BT206" i="4"/>
  <c r="BT152" i="4"/>
  <c r="BT167" i="4"/>
  <c r="BT175" i="4"/>
  <c r="BT183" i="4"/>
  <c r="BT191" i="4"/>
  <c r="BT199" i="4"/>
  <c r="BT207" i="4"/>
  <c r="BT159" i="4"/>
  <c r="BT160" i="4"/>
  <c r="BT168" i="4"/>
  <c r="BT176" i="4"/>
  <c r="BT184" i="4"/>
  <c r="BT192" i="4"/>
  <c r="BT200" i="4"/>
  <c r="BT153" i="4"/>
  <c r="BT161" i="4"/>
  <c r="BT169" i="4"/>
  <c r="BT177" i="4"/>
  <c r="BT185" i="4"/>
  <c r="BT193" i="4"/>
  <c r="BT201" i="4"/>
  <c r="BT209" i="4"/>
  <c r="BT181" i="4"/>
  <c r="BT154" i="4"/>
  <c r="BT162" i="4"/>
  <c r="BT170" i="4"/>
  <c r="BT178" i="4"/>
  <c r="BT186" i="4"/>
  <c r="BT194" i="4"/>
  <c r="BT202" i="4"/>
  <c r="BT210" i="4"/>
  <c r="BT173" i="4"/>
  <c r="BT189" i="4"/>
  <c r="BT197" i="4"/>
  <c r="BT208" i="4"/>
  <c r="BT155" i="4"/>
  <c r="BT163" i="4"/>
  <c r="BT171" i="4"/>
  <c r="BT179" i="4"/>
  <c r="BT187" i="4"/>
  <c r="BT195" i="4"/>
  <c r="BT203" i="4"/>
  <c r="BT211" i="4"/>
  <c r="BT165" i="4"/>
  <c r="BT205" i="4"/>
  <c r="BT156" i="4"/>
  <c r="BT164" i="4"/>
  <c r="BT172" i="4"/>
  <c r="BT180" i="4"/>
  <c r="BT188" i="4"/>
  <c r="BT196" i="4"/>
  <c r="BT204" i="4"/>
  <c r="BT212" i="4"/>
  <c r="BT157" i="4"/>
  <c r="BT213" i="4"/>
  <c r="BH214" i="4"/>
  <c r="BL7" i="4"/>
  <c r="BL6" i="4"/>
  <c r="BG15" i="4" l="1"/>
  <c r="BG23" i="4"/>
  <c r="BG31" i="4"/>
  <c r="BG39" i="4"/>
  <c r="BG47" i="4"/>
  <c r="BG55" i="4"/>
  <c r="BG63" i="4"/>
  <c r="BG71" i="4"/>
  <c r="BG79" i="4"/>
  <c r="BG87" i="4"/>
  <c r="BG95" i="4"/>
  <c r="BG103" i="4"/>
  <c r="BG111" i="4"/>
  <c r="BG119" i="4"/>
  <c r="BG127" i="4"/>
  <c r="BG135" i="4"/>
  <c r="BG143" i="4"/>
  <c r="BG151" i="4"/>
  <c r="BG21" i="4"/>
  <c r="BG117" i="4"/>
  <c r="BG16" i="4"/>
  <c r="BG24" i="4"/>
  <c r="BG32" i="4"/>
  <c r="BG40" i="4"/>
  <c r="BG48" i="4"/>
  <c r="BG56" i="4"/>
  <c r="BG64" i="4"/>
  <c r="BG72" i="4"/>
  <c r="BG80" i="4"/>
  <c r="BG88" i="4"/>
  <c r="BG96" i="4"/>
  <c r="BG104" i="4"/>
  <c r="BG112" i="4"/>
  <c r="BG120" i="4"/>
  <c r="BG128" i="4"/>
  <c r="BG136" i="4"/>
  <c r="BG144" i="4"/>
  <c r="BG5" i="4"/>
  <c r="BG45" i="4"/>
  <c r="BG85" i="4"/>
  <c r="BG141" i="4"/>
  <c r="BG9" i="4"/>
  <c r="BG17" i="4"/>
  <c r="BG25" i="4"/>
  <c r="BG33" i="4"/>
  <c r="BG41" i="4"/>
  <c r="BG49" i="4"/>
  <c r="BG57" i="4"/>
  <c r="BG65" i="4"/>
  <c r="BG73" i="4"/>
  <c r="BG81" i="4"/>
  <c r="BG89" i="4"/>
  <c r="BG97" i="4"/>
  <c r="BG105" i="4"/>
  <c r="BG113" i="4"/>
  <c r="BG121" i="4"/>
  <c r="BG129" i="4"/>
  <c r="BG137" i="4"/>
  <c r="BG145" i="4"/>
  <c r="BG6" i="4"/>
  <c r="BG29" i="4"/>
  <c r="BG69" i="4"/>
  <c r="BG101" i="4"/>
  <c r="BG149" i="4"/>
  <c r="BG10" i="4"/>
  <c r="BG18" i="4"/>
  <c r="BG26" i="4"/>
  <c r="BG34" i="4"/>
  <c r="BG42" i="4"/>
  <c r="BG50" i="4"/>
  <c r="BG58" i="4"/>
  <c r="BG66" i="4"/>
  <c r="BG74" i="4"/>
  <c r="BG82" i="4"/>
  <c r="BG90" i="4"/>
  <c r="BG98" i="4"/>
  <c r="BG106" i="4"/>
  <c r="BG114" i="4"/>
  <c r="BG122" i="4"/>
  <c r="BG130" i="4"/>
  <c r="BG138" i="4"/>
  <c r="BG146" i="4"/>
  <c r="BG7" i="4"/>
  <c r="BG11" i="4"/>
  <c r="BG19" i="4"/>
  <c r="BG27" i="4"/>
  <c r="BG35" i="4"/>
  <c r="BG43" i="4"/>
  <c r="BG51" i="4"/>
  <c r="BG59" i="4"/>
  <c r="BG67" i="4"/>
  <c r="BG75" i="4"/>
  <c r="BG83" i="4"/>
  <c r="BG91" i="4"/>
  <c r="BG99" i="4"/>
  <c r="BG107" i="4"/>
  <c r="BG115" i="4"/>
  <c r="BG123" i="4"/>
  <c r="BG131" i="4"/>
  <c r="BG139" i="4"/>
  <c r="BG147" i="4"/>
  <c r="BG8" i="4"/>
  <c r="BG4" i="4"/>
  <c r="BG13" i="4"/>
  <c r="BG61" i="4"/>
  <c r="BG93" i="4"/>
  <c r="BG125" i="4"/>
  <c r="BG12" i="4"/>
  <c r="BG20" i="4"/>
  <c r="BG28" i="4"/>
  <c r="BG36" i="4"/>
  <c r="BG44" i="4"/>
  <c r="BG52" i="4"/>
  <c r="BG60" i="4"/>
  <c r="BG68" i="4"/>
  <c r="BG76" i="4"/>
  <c r="BG84" i="4"/>
  <c r="BG92" i="4"/>
  <c r="BG100" i="4"/>
  <c r="BG108" i="4"/>
  <c r="BG116" i="4"/>
  <c r="BG124" i="4"/>
  <c r="BG132" i="4"/>
  <c r="BG140" i="4"/>
  <c r="BG148" i="4"/>
  <c r="BG53" i="4"/>
  <c r="BG77" i="4"/>
  <c r="BG109" i="4"/>
  <c r="BG133" i="4"/>
  <c r="BG14" i="4"/>
  <c r="BG22" i="4"/>
  <c r="BG30" i="4"/>
  <c r="BG38" i="4"/>
  <c r="BG46" i="4"/>
  <c r="BG54" i="4"/>
  <c r="BG62" i="4"/>
  <c r="BG70" i="4"/>
  <c r="BG78" i="4"/>
  <c r="BG86" i="4"/>
  <c r="BG94" i="4"/>
  <c r="BG102" i="4"/>
  <c r="BG110" i="4"/>
  <c r="BG118" i="4"/>
  <c r="BG126" i="4"/>
  <c r="BG134" i="4"/>
  <c r="BG142" i="4"/>
  <c r="BG150" i="4"/>
  <c r="BG37" i="4"/>
  <c r="BH157" i="4"/>
  <c r="BH165" i="4"/>
  <c r="BH173" i="4"/>
  <c r="BH181" i="4"/>
  <c r="BH189" i="4"/>
  <c r="BH197" i="4"/>
  <c r="BH205" i="4"/>
  <c r="BH213" i="4"/>
  <c r="BH158" i="4"/>
  <c r="BH166" i="4"/>
  <c r="BH174" i="4"/>
  <c r="BH182" i="4"/>
  <c r="BH190" i="4"/>
  <c r="BH198" i="4"/>
  <c r="BH206" i="4"/>
  <c r="BH152" i="4"/>
  <c r="BH171" i="4"/>
  <c r="BH159" i="4"/>
  <c r="BH167" i="4"/>
  <c r="BH175" i="4"/>
  <c r="BH183" i="4"/>
  <c r="BH191" i="4"/>
  <c r="BH199" i="4"/>
  <c r="BH207" i="4"/>
  <c r="BH163" i="4"/>
  <c r="BH187" i="4"/>
  <c r="BH160" i="4"/>
  <c r="BH168" i="4"/>
  <c r="BH176" i="4"/>
  <c r="BH184" i="4"/>
  <c r="BH192" i="4"/>
  <c r="BH200" i="4"/>
  <c r="BH208" i="4"/>
  <c r="BH211" i="4"/>
  <c r="BH153" i="4"/>
  <c r="BH161" i="4"/>
  <c r="BH169" i="4"/>
  <c r="BH177" i="4"/>
  <c r="BH185" i="4"/>
  <c r="BH193" i="4"/>
  <c r="BH201" i="4"/>
  <c r="BH209" i="4"/>
  <c r="BH194" i="4"/>
  <c r="BH179" i="4"/>
  <c r="BH154" i="4"/>
  <c r="BH162" i="4"/>
  <c r="BH170" i="4"/>
  <c r="BH178" i="4"/>
  <c r="BH186" i="4"/>
  <c r="BH202" i="4"/>
  <c r="BH210" i="4"/>
  <c r="BH155" i="4"/>
  <c r="BH195" i="4"/>
  <c r="BH203" i="4"/>
  <c r="BH156" i="4"/>
  <c r="BH164" i="4"/>
  <c r="BH172" i="4"/>
  <c r="BH180" i="4"/>
  <c r="BH188" i="4"/>
  <c r="BH196" i="4"/>
  <c r="BH204" i="4"/>
  <c r="BH212" i="4"/>
  <c r="AA51" i="4" l="1" a="1"/>
  <c r="AA52" i="4" s="1"/>
  <c r="Z51" i="4" a="1"/>
  <c r="Z51" i="4" s="1"/>
  <c r="Z49" i="4" s="1"/>
  <c r="Z50" i="4" s="1"/>
  <c r="AA41" i="4"/>
  <c r="AA42" i="4" s="1"/>
  <c r="AA43" i="4" s="1"/>
  <c r="AA44" i="4" s="1"/>
  <c r="AA45" i="4" s="1"/>
  <c r="AA46" i="4" s="1"/>
  <c r="AA47" i="4" s="1"/>
  <c r="AA65" i="4" l="1"/>
  <c r="AA51" i="4"/>
  <c r="AA49" i="4" s="1"/>
  <c r="AA50" i="4" s="1"/>
  <c r="AA66" i="4"/>
  <c r="AA79" i="4"/>
  <c r="AA63" i="4"/>
  <c r="AA71" i="4"/>
  <c r="AA55" i="4"/>
  <c r="AA75" i="4"/>
  <c r="AA59" i="4"/>
  <c r="AA67" i="4"/>
  <c r="AA74" i="4"/>
  <c r="AA58" i="4"/>
  <c r="AA73" i="4"/>
  <c r="AA57" i="4"/>
  <c r="AA80" i="4"/>
  <c r="AA72" i="4"/>
  <c r="AA64" i="4"/>
  <c r="AA56" i="4"/>
  <c r="AA78" i="4"/>
  <c r="AA70" i="4"/>
  <c r="AA62" i="4"/>
  <c r="AA54" i="4"/>
  <c r="AA77" i="4"/>
  <c r="AA69" i="4"/>
  <c r="AA61" i="4"/>
  <c r="AA53" i="4"/>
  <c r="AA76" i="4"/>
  <c r="AA68" i="4"/>
  <c r="AA60" i="4"/>
  <c r="Z73" i="4"/>
  <c r="Z65" i="4"/>
  <c r="Z57" i="4"/>
  <c r="Z80" i="4"/>
  <c r="Z72" i="4"/>
  <c r="Z64" i="4"/>
  <c r="Z56" i="4"/>
  <c r="Z79" i="4"/>
  <c r="Z71" i="4"/>
  <c r="Z63" i="4"/>
  <c r="Z55" i="4"/>
  <c r="Z78" i="4"/>
  <c r="Z70" i="4"/>
  <c r="Z62" i="4"/>
  <c r="Z54" i="4"/>
  <c r="Z58" i="4"/>
  <c r="Z77" i="4"/>
  <c r="Z69" i="4"/>
  <c r="Z61" i="4"/>
  <c r="Z53" i="4"/>
  <c r="Z74" i="4"/>
  <c r="Z76" i="4"/>
  <c r="Z68" i="4"/>
  <c r="Z60" i="4"/>
  <c r="Z52" i="4"/>
  <c r="Z66" i="4"/>
  <c r="Z75" i="4"/>
  <c r="Z67" i="4"/>
  <c r="Z59" i="4"/>
  <c r="P16" i="4" l="1"/>
  <c r="P17" i="4"/>
  <c r="P18" i="4"/>
  <c r="P19" i="4"/>
  <c r="P20" i="4"/>
  <c r="P21" i="4"/>
  <c r="P22" i="4"/>
  <c r="P23" i="4"/>
  <c r="P24" i="4"/>
  <c r="P25" i="4"/>
  <c r="P26" i="4"/>
  <c r="P27" i="4"/>
  <c r="Q28" i="4"/>
  <c r="R28" i="4"/>
  <c r="S28" i="4"/>
  <c r="Q29" i="4"/>
  <c r="R29" i="4"/>
  <c r="S29" i="4"/>
  <c r="Q30" i="4"/>
  <c r="R30" i="4"/>
  <c r="S30" i="4"/>
  <c r="Q31" i="4"/>
  <c r="R31" i="4"/>
  <c r="S31" i="4"/>
  <c r="Q32" i="4"/>
  <c r="R32" i="4"/>
  <c r="S32" i="4"/>
  <c r="Q33" i="4"/>
  <c r="R33" i="4"/>
  <c r="S33" i="4"/>
  <c r="Q34" i="4"/>
  <c r="Q35" i="4" s="1"/>
  <c r="Q36" i="4" s="1"/>
  <c r="Q37" i="4" s="1"/>
  <c r="Q38" i="4" s="1"/>
  <c r="Q39" i="4" s="1"/>
  <c r="Q40" i="4" s="1"/>
  <c r="Q41" i="4" s="1"/>
  <c r="Q42" i="4" s="1"/>
  <c r="Q43" i="4" s="1"/>
  <c r="Q44" i="4" s="1"/>
  <c r="Q45" i="4" s="1"/>
  <c r="Q46" i="4" s="1"/>
  <c r="Q47" i="4" s="1"/>
  <c r="Q48" i="4" s="1"/>
  <c r="Q49" i="4" s="1"/>
  <c r="Q50" i="4" s="1"/>
  <c r="Q51" i="4" s="1"/>
  <c r="Q52" i="4" s="1"/>
  <c r="Q53" i="4" s="1"/>
  <c r="Q54" i="4" s="1"/>
  <c r="R34" i="4"/>
  <c r="R35" i="4" s="1"/>
  <c r="R36" i="4" s="1"/>
  <c r="R37" i="4" s="1"/>
  <c r="R38" i="4" s="1"/>
  <c r="R39" i="4" s="1"/>
  <c r="R40" i="4" s="1"/>
  <c r="R41" i="4" s="1"/>
  <c r="R42" i="4" s="1"/>
  <c r="R43" i="4" s="1"/>
  <c r="R44" i="4" s="1"/>
  <c r="R45" i="4" s="1"/>
  <c r="R46" i="4" s="1"/>
  <c r="R47" i="4" s="1"/>
  <c r="R48" i="4" s="1"/>
  <c r="R49" i="4" s="1"/>
  <c r="R50" i="4" s="1"/>
  <c r="R51" i="4" s="1"/>
  <c r="R52" i="4" s="1"/>
  <c r="R53" i="4" s="1"/>
  <c r="R54" i="4" s="1"/>
  <c r="S34" i="4"/>
  <c r="S35" i="4" s="1"/>
  <c r="S36" i="4" s="1"/>
  <c r="S37" i="4" s="1"/>
  <c r="S38" i="4" s="1"/>
  <c r="S39" i="4" s="1"/>
  <c r="S40" i="4" s="1"/>
  <c r="S41" i="4" s="1"/>
  <c r="S42" i="4" s="1"/>
  <c r="S43" i="4" s="1"/>
  <c r="S44" i="4" s="1"/>
  <c r="S45" i="4" s="1"/>
  <c r="S46" i="4" s="1"/>
  <c r="S47" i="4" s="1"/>
  <c r="S48" i="4" s="1"/>
  <c r="S49" i="4" s="1"/>
  <c r="S50" i="4" s="1"/>
  <c r="S51" i="4" s="1"/>
  <c r="S52" i="4" s="1"/>
  <c r="S53" i="4" s="1"/>
  <c r="S54" i="4" s="1"/>
  <c r="R27" i="4"/>
  <c r="S27" i="4"/>
  <c r="Q27" i="4"/>
  <c r="P5" i="4"/>
  <c r="P6" i="4"/>
  <c r="P7" i="4"/>
  <c r="P8" i="4"/>
  <c r="P9" i="4"/>
  <c r="P10" i="4"/>
  <c r="P11" i="4"/>
  <c r="P12" i="4"/>
  <c r="P13" i="4"/>
  <c r="P14" i="4"/>
  <c r="P15" i="4"/>
  <c r="P4" i="4"/>
  <c r="T21" i="4" l="1"/>
  <c r="T14" i="4"/>
  <c r="T20" i="4"/>
  <c r="T19" i="4"/>
  <c r="T18" i="4"/>
  <c r="T17" i="4"/>
  <c r="T16" i="4"/>
  <c r="T23" i="4"/>
  <c r="T15" i="4"/>
  <c r="T22" i="4"/>
  <c r="B1" i="3" l="1"/>
  <c r="M1" i="3" s="1"/>
  <c r="B7" i="3" a="1"/>
  <c r="B7" i="3" s="1"/>
  <c r="A8" i="3"/>
  <c r="B8" i="3" s="1" a="1"/>
  <c r="B8" i="3" s="1"/>
  <c r="N1" i="3" l="1"/>
  <c r="O1" i="3"/>
  <c r="H1" i="3"/>
  <c r="I1" i="3"/>
  <c r="J1" i="3"/>
  <c r="C1" i="3"/>
  <c r="C8" i="3" s="1" a="1"/>
  <c r="C8" i="3" s="1"/>
  <c r="K1" i="3"/>
  <c r="D1" i="3"/>
  <c r="D7" i="3" s="1" a="1"/>
  <c r="D7" i="3" s="1"/>
  <c r="L1" i="3"/>
  <c r="E1" i="3"/>
  <c r="F1" i="3"/>
  <c r="G1" i="3"/>
  <c r="P1" i="3"/>
  <c r="M7" i="3" a="1"/>
  <c r="M7" i="3" s="1"/>
  <c r="M8" i="3" a="1"/>
  <c r="M8" i="3" s="1"/>
  <c r="M10" i="3" a="1"/>
  <c r="M10" i="3" s="1"/>
  <c r="W6" i="4" s="1"/>
  <c r="A9" i="3"/>
  <c r="M9" i="3" s="1" a="1"/>
  <c r="M9" i="3" s="1"/>
  <c r="W5" i="4" s="1"/>
  <c r="P7" i="3" a="1"/>
  <c r="P7" i="3" s="1"/>
  <c r="L7" i="3" a="1"/>
  <c r="L7" i="3" s="1"/>
  <c r="I7" i="3" a="1"/>
  <c r="I7" i="3" s="1"/>
  <c r="C7" i="3" a="1"/>
  <c r="C7" i="3" s="1"/>
  <c r="K8" i="3" a="1"/>
  <c r="K8" i="3" s="1"/>
  <c r="K7" i="3" a="1"/>
  <c r="K7" i="3" s="1"/>
  <c r="L8" i="3" a="1"/>
  <c r="L8" i="3" s="1"/>
  <c r="J9" i="3" a="1"/>
  <c r="J9" i="3" s="1"/>
  <c r="J8" i="3" a="1"/>
  <c r="J8" i="3" s="1"/>
  <c r="J7" i="3" a="1"/>
  <c r="J7" i="3" s="1"/>
  <c r="E8" i="3" a="1"/>
  <c r="E8" i="3" s="1"/>
  <c r="N8" i="3" a="1"/>
  <c r="N8" i="3" s="1"/>
  <c r="N7" i="3" a="1"/>
  <c r="N7" i="3" s="1"/>
  <c r="F8" i="3" a="1"/>
  <c r="F8" i="3" s="1"/>
  <c r="F7" i="3" a="1"/>
  <c r="F7" i="3" s="1"/>
  <c r="O8" i="3" a="1"/>
  <c r="O8" i="3" s="1"/>
  <c r="O7" i="3" a="1"/>
  <c r="O7" i="3" s="1"/>
  <c r="E7" i="3" a="1"/>
  <c r="E7" i="3" s="1"/>
  <c r="G9" i="3" a="1"/>
  <c r="G9" i="3" s="1"/>
  <c r="G8" i="3" a="1"/>
  <c r="G8" i="3" s="1"/>
  <c r="P8" i="3" a="1"/>
  <c r="P8" i="3" s="1"/>
  <c r="P9" i="3" a="1"/>
  <c r="P9" i="3" s="1"/>
  <c r="P10" i="3" a="1"/>
  <c r="P10" i="3" s="1"/>
  <c r="H7" i="3" a="1"/>
  <c r="H7" i="3" s="1"/>
  <c r="H9" i="3" a="1"/>
  <c r="H9" i="3" s="1"/>
  <c r="H8" i="3" a="1"/>
  <c r="H8" i="3" s="1"/>
  <c r="G7" i="3" a="1"/>
  <c r="G7" i="3" s="1"/>
  <c r="I9" i="3" a="1"/>
  <c r="I9" i="3" s="1"/>
  <c r="I8" i="3" a="1"/>
  <c r="I8" i="3" s="1"/>
  <c r="A10" i="3"/>
  <c r="J10" i="3" s="1" a="1"/>
  <c r="J10" i="3" s="1"/>
  <c r="W4" i="4" l="1"/>
  <c r="D8" i="3" a="1"/>
  <c r="D8" i="3" s="1"/>
  <c r="G10" i="3" a="1"/>
  <c r="G10" i="3" s="1"/>
  <c r="C10" i="3" a="1"/>
  <c r="C10" i="3" s="1"/>
  <c r="B10" i="3" a="1"/>
  <c r="B10" i="3" s="1"/>
  <c r="K10" i="3" a="1"/>
  <c r="K10" i="3" s="1"/>
  <c r="O10" i="3" a="1"/>
  <c r="O10" i="3" s="1"/>
  <c r="E10" i="3" a="1"/>
  <c r="E10" i="3" s="1"/>
  <c r="D10" i="3" a="1"/>
  <c r="D10" i="3" s="1"/>
  <c r="N10" i="3" a="1"/>
  <c r="N10" i="3" s="1"/>
  <c r="I10" i="3" a="1"/>
  <c r="I10" i="3" s="1"/>
  <c r="F10" i="3" a="1"/>
  <c r="F10" i="3" s="1"/>
  <c r="L10" i="3" a="1"/>
  <c r="L10" i="3" s="1"/>
  <c r="H10" i="3" a="1"/>
  <c r="H10" i="3" s="1"/>
  <c r="B9" i="3" a="1"/>
  <c r="B9" i="3" s="1"/>
  <c r="L9" i="3" a="1"/>
  <c r="L9" i="3" s="1"/>
  <c r="N9" i="3" a="1"/>
  <c r="N9" i="3" s="1"/>
  <c r="E9" i="3" a="1"/>
  <c r="E9" i="3" s="1"/>
  <c r="K9" i="3" a="1"/>
  <c r="K9" i="3" s="1"/>
  <c r="D9" i="3" a="1"/>
  <c r="D9" i="3" s="1"/>
  <c r="F9" i="3" a="1"/>
  <c r="F9" i="3" s="1"/>
  <c r="C9" i="3" a="1"/>
  <c r="C9" i="3" s="1"/>
  <c r="O9" i="3" a="1"/>
  <c r="O9" i="3" s="1"/>
  <c r="A11" i="3"/>
  <c r="M11" i="3" s="1" a="1"/>
  <c r="M11" i="3" s="1"/>
  <c r="W7" i="4" s="1"/>
  <c r="O11" i="3" l="1" a="1"/>
  <c r="O11" i="3" s="1"/>
  <c r="B11" i="3" a="1"/>
  <c r="B11" i="3" s="1"/>
  <c r="L11" i="3" a="1"/>
  <c r="L11" i="3" s="1"/>
  <c r="J11" i="3" a="1"/>
  <c r="J11" i="3" s="1"/>
  <c r="K11" i="3" a="1"/>
  <c r="K11" i="3" s="1"/>
  <c r="E11" i="3" a="1"/>
  <c r="E11" i="3" s="1"/>
  <c r="N11" i="3" a="1"/>
  <c r="N11" i="3" s="1"/>
  <c r="P11" i="3" a="1"/>
  <c r="P11" i="3" s="1"/>
  <c r="H11" i="3" a="1"/>
  <c r="H11" i="3" s="1"/>
  <c r="I11" i="3" a="1"/>
  <c r="I11" i="3" s="1"/>
  <c r="F11" i="3" a="1"/>
  <c r="F11" i="3" s="1"/>
  <c r="G11" i="3" a="1"/>
  <c r="G11" i="3" s="1"/>
  <c r="D11" i="3" a="1"/>
  <c r="D11" i="3" s="1"/>
  <c r="C11" i="3" a="1"/>
  <c r="C11" i="3" s="1"/>
  <c r="A12" i="3"/>
  <c r="M12" i="3" s="1" a="1"/>
  <c r="M12" i="3" s="1"/>
  <c r="W8" i="4" s="1"/>
  <c r="D12" i="3" l="1" a="1"/>
  <c r="D12" i="3" s="1"/>
  <c r="C12" i="3" a="1"/>
  <c r="C12" i="3" s="1"/>
  <c r="L12" i="3" a="1"/>
  <c r="L12" i="3" s="1"/>
  <c r="J12" i="3" a="1"/>
  <c r="J12" i="3" s="1"/>
  <c r="F12" i="3" a="1"/>
  <c r="F12" i="3" s="1"/>
  <c r="B12" i="3" a="1"/>
  <c r="B12" i="3" s="1"/>
  <c r="K12" i="3" a="1"/>
  <c r="K12" i="3" s="1"/>
  <c r="N12" i="3" a="1"/>
  <c r="N12" i="3" s="1"/>
  <c r="P12" i="3" a="1"/>
  <c r="P12" i="3" s="1"/>
  <c r="H12" i="3" a="1"/>
  <c r="H12" i="3" s="1"/>
  <c r="G12" i="3" a="1"/>
  <c r="G12" i="3" s="1"/>
  <c r="I12" i="3" a="1"/>
  <c r="I12" i="3" s="1"/>
  <c r="E12" i="3" a="1"/>
  <c r="E12" i="3" s="1"/>
  <c r="O12" i="3" a="1"/>
  <c r="O12" i="3" s="1"/>
  <c r="A13" i="3"/>
  <c r="M13" i="3" s="1" a="1"/>
  <c r="M13" i="3" s="1"/>
  <c r="W9" i="4" s="1"/>
  <c r="B13" i="3" l="1" a="1"/>
  <c r="B13" i="3" s="1"/>
  <c r="C13" i="3" a="1"/>
  <c r="C13" i="3" s="1"/>
  <c r="L13" i="3" a="1"/>
  <c r="L13" i="3" s="1"/>
  <c r="E13" i="3" a="1"/>
  <c r="E13" i="3" s="1"/>
  <c r="O13" i="3" a="1"/>
  <c r="O13" i="3" s="1"/>
  <c r="D13" i="3" a="1"/>
  <c r="D13" i="3" s="1"/>
  <c r="J13" i="3" a="1"/>
  <c r="J13" i="3" s="1"/>
  <c r="K13" i="3" a="1"/>
  <c r="K13" i="3" s="1"/>
  <c r="F13" i="3" a="1"/>
  <c r="F13" i="3" s="1"/>
  <c r="N13" i="3" a="1"/>
  <c r="N13" i="3" s="1"/>
  <c r="P13" i="3" a="1"/>
  <c r="P13" i="3" s="1"/>
  <c r="H13" i="3" a="1"/>
  <c r="H13" i="3" s="1"/>
  <c r="G13" i="3" a="1"/>
  <c r="G13" i="3" s="1"/>
  <c r="I13" i="3" a="1"/>
  <c r="I13" i="3" s="1"/>
  <c r="A14" i="3"/>
  <c r="M14" i="3" s="1" a="1"/>
  <c r="M14" i="3" s="1"/>
  <c r="W10" i="4" s="1"/>
  <c r="D14" i="3" l="1" a="1"/>
  <c r="D14" i="3" s="1"/>
  <c r="F4" i="4" s="1"/>
  <c r="E14" i="3" a="1"/>
  <c r="E14" i="3" s="1"/>
  <c r="D4" i="4" s="1"/>
  <c r="C14" i="3" a="1"/>
  <c r="C14" i="3" s="1"/>
  <c r="J14" i="3" a="1"/>
  <c r="J14" i="3" s="1"/>
  <c r="E4" i="4" s="1"/>
  <c r="L14" i="3" a="1"/>
  <c r="L14" i="3" s="1"/>
  <c r="F14" i="3" a="1"/>
  <c r="F14" i="3" s="1"/>
  <c r="K14" i="3" a="1"/>
  <c r="K14" i="3" s="1"/>
  <c r="P14" i="3" a="1"/>
  <c r="P14" i="3" s="1"/>
  <c r="G14" i="3" a="1"/>
  <c r="G14" i="3" s="1"/>
  <c r="O14" i="3" a="1"/>
  <c r="O14" i="3" s="1"/>
  <c r="H14" i="3" a="1"/>
  <c r="H14" i="3" s="1"/>
  <c r="B14" i="3" a="1"/>
  <c r="B14" i="3" s="1"/>
  <c r="G4" i="4" s="1"/>
  <c r="N14" i="3" a="1"/>
  <c r="N14" i="3" s="1"/>
  <c r="I14" i="3" a="1"/>
  <c r="I14" i="3" s="1"/>
  <c r="A15" i="3"/>
  <c r="M15" i="3" s="1" a="1"/>
  <c r="M15" i="3" s="1"/>
  <c r="W11" i="4" s="1"/>
  <c r="B4" i="4" l="1"/>
  <c r="C4" i="4"/>
  <c r="B15" i="3" a="1"/>
  <c r="B15" i="3" s="1"/>
  <c r="G5" i="4" s="1"/>
  <c r="J5" i="4" s="1"/>
  <c r="D15" i="3" a="1"/>
  <c r="D15" i="3" s="1"/>
  <c r="F5" i="4" s="1"/>
  <c r="I5" i="4" s="1"/>
  <c r="C15" i="3" a="1"/>
  <c r="C15" i="3" s="1"/>
  <c r="N15" i="3" a="1"/>
  <c r="N15" i="3" s="1"/>
  <c r="K15" i="3" a="1"/>
  <c r="K15" i="3" s="1"/>
  <c r="F15" i="3" a="1"/>
  <c r="F15" i="3" s="1"/>
  <c r="E15" i="3" a="1"/>
  <c r="E15" i="3" s="1"/>
  <c r="D5" i="4" s="1"/>
  <c r="P15" i="3" a="1"/>
  <c r="P15" i="3" s="1"/>
  <c r="J15" i="3" a="1"/>
  <c r="J15" i="3" s="1"/>
  <c r="E5" i="4" s="1"/>
  <c r="I15" i="3" a="1"/>
  <c r="I15" i="3" s="1"/>
  <c r="G15" i="3" a="1"/>
  <c r="G15" i="3" s="1"/>
  <c r="O15" i="3" a="1"/>
  <c r="O15" i="3" s="1"/>
  <c r="H15" i="3" a="1"/>
  <c r="H15" i="3" s="1"/>
  <c r="L15" i="3" a="1"/>
  <c r="L15" i="3" s="1"/>
  <c r="A16" i="3"/>
  <c r="M16" i="3" s="1" a="1"/>
  <c r="M16" i="3" s="1"/>
  <c r="W12" i="4" s="1"/>
  <c r="C5" i="4" l="1"/>
  <c r="B5" i="4"/>
  <c r="O16" i="3" a="1"/>
  <c r="O16" i="3" s="1"/>
  <c r="D16" i="3" a="1"/>
  <c r="D16" i="3" s="1"/>
  <c r="F6" i="4" s="1"/>
  <c r="I6" i="4" s="1"/>
  <c r="L16" i="3" a="1"/>
  <c r="L16" i="3" s="1"/>
  <c r="B16" i="3" a="1"/>
  <c r="B16" i="3" s="1"/>
  <c r="G6" i="4" s="1"/>
  <c r="J6" i="4" s="1"/>
  <c r="C16" i="3" a="1"/>
  <c r="C16" i="3" s="1"/>
  <c r="J16" i="3" a="1"/>
  <c r="J16" i="3" s="1"/>
  <c r="E6" i="4" s="1"/>
  <c r="F16" i="3" a="1"/>
  <c r="F16" i="3" s="1"/>
  <c r="N16" i="3" a="1"/>
  <c r="N16" i="3" s="1"/>
  <c r="K16" i="3" a="1"/>
  <c r="K16" i="3" s="1"/>
  <c r="E16" i="3" a="1"/>
  <c r="E16" i="3" s="1"/>
  <c r="D6" i="4" s="1"/>
  <c r="H16" i="3" a="1"/>
  <c r="H16" i="3" s="1"/>
  <c r="P16" i="3" a="1"/>
  <c r="P16" i="3" s="1"/>
  <c r="G16" i="3" a="1"/>
  <c r="G16" i="3" s="1"/>
  <c r="I16" i="3" a="1"/>
  <c r="I16" i="3" s="1"/>
  <c r="A17" i="3"/>
  <c r="M17" i="3" s="1" a="1"/>
  <c r="M17" i="3" s="1"/>
  <c r="W13" i="4" s="1"/>
  <c r="X13" i="4" l="1"/>
  <c r="B6" i="4"/>
  <c r="C6" i="4"/>
  <c r="B17" i="3" a="1"/>
  <c r="B17" i="3" s="1"/>
  <c r="G7" i="4" s="1"/>
  <c r="J7" i="4" s="1"/>
  <c r="C17" i="3" a="1"/>
  <c r="C17" i="3" s="1"/>
  <c r="L17" i="3" a="1"/>
  <c r="L17" i="3" s="1"/>
  <c r="F17" i="3" a="1"/>
  <c r="F17" i="3" s="1"/>
  <c r="K17" i="3" a="1"/>
  <c r="K17" i="3" s="1"/>
  <c r="O17" i="3" a="1"/>
  <c r="O17" i="3" s="1"/>
  <c r="N17" i="3" a="1"/>
  <c r="N17" i="3" s="1"/>
  <c r="J17" i="3" a="1"/>
  <c r="J17" i="3" s="1"/>
  <c r="E7" i="4" s="1"/>
  <c r="E17" i="3" a="1"/>
  <c r="E17" i="3" s="1"/>
  <c r="D7" i="4" s="1"/>
  <c r="P17" i="3" a="1"/>
  <c r="P17" i="3" s="1"/>
  <c r="H17" i="3" a="1"/>
  <c r="H17" i="3" s="1"/>
  <c r="I17" i="3" a="1"/>
  <c r="I17" i="3" s="1"/>
  <c r="D17" i="3" a="1"/>
  <c r="D17" i="3" s="1"/>
  <c r="F7" i="4" s="1"/>
  <c r="I7" i="4" s="1"/>
  <c r="G17" i="3" a="1"/>
  <c r="G17" i="3" s="1"/>
  <c r="A18" i="3"/>
  <c r="M18" i="3" s="1" a="1"/>
  <c r="M18" i="3" s="1"/>
  <c r="W14" i="4" s="1"/>
  <c r="X14" i="4" l="1"/>
  <c r="B7" i="4"/>
  <c r="C7" i="4"/>
  <c r="B18" i="3" a="1"/>
  <c r="B18" i="3" s="1"/>
  <c r="G8" i="4" s="1"/>
  <c r="J8" i="4" s="1"/>
  <c r="C18" i="3" a="1"/>
  <c r="C18" i="3" s="1"/>
  <c r="L18" i="3" a="1"/>
  <c r="L18" i="3" s="1"/>
  <c r="E18" i="3" a="1"/>
  <c r="E18" i="3" s="1"/>
  <c r="D8" i="4" s="1"/>
  <c r="O18" i="3" a="1"/>
  <c r="O18" i="3" s="1"/>
  <c r="J18" i="3" a="1"/>
  <c r="J18" i="3" s="1"/>
  <c r="E8" i="4" s="1"/>
  <c r="D18" i="3" a="1"/>
  <c r="D18" i="3" s="1"/>
  <c r="F8" i="4" s="1"/>
  <c r="I8" i="4" s="1"/>
  <c r="K18" i="3" a="1"/>
  <c r="K18" i="3" s="1"/>
  <c r="N18" i="3" a="1"/>
  <c r="N18" i="3" s="1"/>
  <c r="G18" i="3" a="1"/>
  <c r="G18" i="3" s="1"/>
  <c r="P18" i="3" a="1"/>
  <c r="P18" i="3" s="1"/>
  <c r="H18" i="3" a="1"/>
  <c r="H18" i="3" s="1"/>
  <c r="F18" i="3" a="1"/>
  <c r="F18" i="3" s="1"/>
  <c r="I18" i="3" a="1"/>
  <c r="I18" i="3" s="1"/>
  <c r="A19" i="3"/>
  <c r="M19" i="3" s="1" a="1"/>
  <c r="M19" i="3" s="1"/>
  <c r="W15" i="4" s="1"/>
  <c r="X15" i="4" l="1"/>
  <c r="B8" i="4"/>
  <c r="C8" i="4"/>
  <c r="N19" i="3" a="1"/>
  <c r="N19" i="3" s="1"/>
  <c r="F19" i="3" a="1"/>
  <c r="F19" i="3" s="1"/>
  <c r="C19" i="3" a="1"/>
  <c r="C19" i="3" s="1"/>
  <c r="J19" i="3" a="1"/>
  <c r="J19" i="3" s="1"/>
  <c r="E9" i="4" s="1"/>
  <c r="E19" i="3" a="1"/>
  <c r="E19" i="3" s="1"/>
  <c r="D9" i="4" s="1"/>
  <c r="D19" i="3" a="1"/>
  <c r="D19" i="3" s="1"/>
  <c r="F9" i="4" s="1"/>
  <c r="I9" i="4" s="1"/>
  <c r="L19" i="3" a="1"/>
  <c r="L19" i="3" s="1"/>
  <c r="G19" i="3" a="1"/>
  <c r="G19" i="3" s="1"/>
  <c r="P19" i="3" a="1"/>
  <c r="P19" i="3" s="1"/>
  <c r="I19" i="3" a="1"/>
  <c r="I19" i="3" s="1"/>
  <c r="B19" i="3" a="1"/>
  <c r="B19" i="3" s="1"/>
  <c r="G9" i="4" s="1"/>
  <c r="J9" i="4" s="1"/>
  <c r="O19" i="3" a="1"/>
  <c r="O19" i="3" s="1"/>
  <c r="K19" i="3" a="1"/>
  <c r="K19" i="3" s="1"/>
  <c r="H19" i="3" a="1"/>
  <c r="H19" i="3" s="1"/>
  <c r="A20" i="3"/>
  <c r="M20" i="3" s="1" a="1"/>
  <c r="M20" i="3" s="1"/>
  <c r="W16" i="4" s="1"/>
  <c r="C9" i="4" l="1"/>
  <c r="X16" i="4"/>
  <c r="B9" i="4"/>
  <c r="B20" i="3" a="1"/>
  <c r="B20" i="3" s="1"/>
  <c r="G10" i="4" s="1"/>
  <c r="J10" i="4" s="1"/>
  <c r="E20" i="3" a="1"/>
  <c r="E20" i="3" s="1"/>
  <c r="D10" i="4" s="1"/>
  <c r="D20" i="3" a="1"/>
  <c r="D20" i="3" s="1"/>
  <c r="F10" i="4" s="1"/>
  <c r="I10" i="4" s="1"/>
  <c r="O20" i="3" a="1"/>
  <c r="O20" i="3" s="1"/>
  <c r="C20" i="3" a="1"/>
  <c r="C20" i="3" s="1"/>
  <c r="L20" i="3" a="1"/>
  <c r="L20" i="3" s="1"/>
  <c r="F20" i="3" a="1"/>
  <c r="F20" i="3" s="1"/>
  <c r="K20" i="3" a="1"/>
  <c r="K20" i="3" s="1"/>
  <c r="J20" i="3" a="1"/>
  <c r="J20" i="3" s="1"/>
  <c r="E10" i="4" s="1"/>
  <c r="H20" i="3" a="1"/>
  <c r="H20" i="3" s="1"/>
  <c r="P20" i="3" a="1"/>
  <c r="P20" i="3" s="1"/>
  <c r="N20" i="3" a="1"/>
  <c r="N20" i="3" s="1"/>
  <c r="G20" i="3" a="1"/>
  <c r="G20" i="3" s="1"/>
  <c r="I20" i="3" a="1"/>
  <c r="I20" i="3" s="1"/>
  <c r="A21" i="3"/>
  <c r="M21" i="3" s="1" a="1"/>
  <c r="M21" i="3" s="1"/>
  <c r="W17" i="4" s="1"/>
  <c r="X17" i="4" l="1"/>
  <c r="B10" i="4"/>
  <c r="C10" i="4"/>
  <c r="J21" i="3" a="1"/>
  <c r="J21" i="3" s="1"/>
  <c r="E11" i="4" s="1"/>
  <c r="N21" i="3" a="1"/>
  <c r="N21" i="3" s="1"/>
  <c r="D21" i="3" a="1"/>
  <c r="D21" i="3" s="1"/>
  <c r="F11" i="4" s="1"/>
  <c r="I11" i="4" s="1"/>
  <c r="F21" i="3" a="1"/>
  <c r="F21" i="3" s="1"/>
  <c r="B21" i="3" a="1"/>
  <c r="B21" i="3" s="1"/>
  <c r="G11" i="4" s="1"/>
  <c r="J11" i="4" s="1"/>
  <c r="E21" i="3" a="1"/>
  <c r="E21" i="3" s="1"/>
  <c r="D11" i="4" s="1"/>
  <c r="C21" i="3" a="1"/>
  <c r="C21" i="3" s="1"/>
  <c r="L21" i="3" a="1"/>
  <c r="L21" i="3" s="1"/>
  <c r="G21" i="3" a="1"/>
  <c r="G21" i="3" s="1"/>
  <c r="H21" i="3" a="1"/>
  <c r="H21" i="3" s="1"/>
  <c r="K21" i="3" a="1"/>
  <c r="K21" i="3" s="1"/>
  <c r="O21" i="3" a="1"/>
  <c r="O21" i="3" s="1"/>
  <c r="P21" i="3" a="1"/>
  <c r="P21" i="3" s="1"/>
  <c r="I21" i="3" a="1"/>
  <c r="I21" i="3" s="1"/>
  <c r="A22" i="3"/>
  <c r="M22" i="3" s="1" a="1"/>
  <c r="M22" i="3" s="1"/>
  <c r="W18" i="4" s="1"/>
  <c r="X18" i="4" l="1"/>
  <c r="B11" i="4"/>
  <c r="C11" i="4"/>
  <c r="B22" i="3" a="1"/>
  <c r="B22" i="3" s="1"/>
  <c r="G12" i="4" s="1"/>
  <c r="J12" i="4" s="1"/>
  <c r="K22" i="3" a="1"/>
  <c r="K22" i="3" s="1"/>
  <c r="D22" i="3" a="1"/>
  <c r="D22" i="3" s="1"/>
  <c r="F12" i="4" s="1"/>
  <c r="I12" i="4" s="1"/>
  <c r="N22" i="3" a="1"/>
  <c r="N22" i="3" s="1"/>
  <c r="C22" i="3" a="1"/>
  <c r="C22" i="3" s="1"/>
  <c r="J22" i="3" a="1"/>
  <c r="J22" i="3" s="1"/>
  <c r="E12" i="4" s="1"/>
  <c r="G22" i="3" a="1"/>
  <c r="G22" i="3" s="1"/>
  <c r="I22" i="3" a="1"/>
  <c r="I22" i="3" s="1"/>
  <c r="H22" i="3" a="1"/>
  <c r="H22" i="3" s="1"/>
  <c r="C12" i="4" s="1"/>
  <c r="P22" i="3" a="1"/>
  <c r="P22" i="3" s="1"/>
  <c r="F22" i="3" a="1"/>
  <c r="F22" i="3" s="1"/>
  <c r="E22" i="3" a="1"/>
  <c r="E22" i="3" s="1"/>
  <c r="D12" i="4" s="1"/>
  <c r="O22" i="3" a="1"/>
  <c r="O22" i="3" s="1"/>
  <c r="L22" i="3" a="1"/>
  <c r="L22" i="3" s="1"/>
  <c r="A23" i="3"/>
  <c r="M23" i="3" s="1" a="1"/>
  <c r="M23" i="3" s="1"/>
  <c r="W19" i="4" s="1"/>
  <c r="B12" i="4" l="1"/>
  <c r="X19" i="4"/>
  <c r="L23" i="3" a="1"/>
  <c r="L23" i="3" s="1"/>
  <c r="B23" i="3" a="1"/>
  <c r="B23" i="3" s="1"/>
  <c r="E23" i="3" a="1"/>
  <c r="E23" i="3" s="1"/>
  <c r="D13" i="4" s="1"/>
  <c r="O23" i="3" a="1"/>
  <c r="O23" i="3" s="1"/>
  <c r="F23" i="3" a="1"/>
  <c r="F23" i="3" s="1"/>
  <c r="C23" i="3" a="1"/>
  <c r="C23" i="3" s="1"/>
  <c r="D23" i="3" a="1"/>
  <c r="D23" i="3" s="1"/>
  <c r="F13" i="4" s="1"/>
  <c r="I13" i="4" s="1"/>
  <c r="J23" i="3" a="1"/>
  <c r="J23" i="3" s="1"/>
  <c r="E13" i="4" s="1"/>
  <c r="N23" i="3" a="1"/>
  <c r="N23" i="3" s="1"/>
  <c r="P23" i="3" a="1"/>
  <c r="P23" i="3" s="1"/>
  <c r="G23" i="3" a="1"/>
  <c r="G23" i="3" s="1"/>
  <c r="H23" i="3" a="1"/>
  <c r="H23" i="3" s="1"/>
  <c r="I23" i="3" a="1"/>
  <c r="I23" i="3" s="1"/>
  <c r="K23" i="3" a="1"/>
  <c r="K23" i="3" s="1"/>
  <c r="A24" i="3"/>
  <c r="M24" i="3" s="1" a="1"/>
  <c r="M24" i="3" s="1"/>
  <c r="W20" i="4" s="1"/>
  <c r="M11" i="4" l="1"/>
  <c r="G13" i="4"/>
  <c r="J13" i="4" s="1"/>
  <c r="X20" i="4"/>
  <c r="B13" i="4"/>
  <c r="C13" i="4"/>
  <c r="B24" i="3" a="1"/>
  <c r="B24" i="3" s="1"/>
  <c r="G14" i="4" s="1"/>
  <c r="J14" i="4" s="1"/>
  <c r="N24" i="3" a="1"/>
  <c r="N24" i="3" s="1"/>
  <c r="O24" i="3" a="1"/>
  <c r="O24" i="3" s="1"/>
  <c r="K24" i="3" a="1"/>
  <c r="K24" i="3" s="1"/>
  <c r="C24" i="3" a="1"/>
  <c r="C24" i="3" s="1"/>
  <c r="E24" i="3" a="1"/>
  <c r="E24" i="3" s="1"/>
  <c r="D14" i="4" s="1"/>
  <c r="D24" i="3" a="1"/>
  <c r="D24" i="3" s="1"/>
  <c r="F14" i="4" s="1"/>
  <c r="I14" i="4" s="1"/>
  <c r="J24" i="3" a="1"/>
  <c r="J24" i="3" s="1"/>
  <c r="E14" i="4" s="1"/>
  <c r="P24" i="3" a="1"/>
  <c r="P24" i="3" s="1"/>
  <c r="H24" i="3" a="1"/>
  <c r="H24" i="3" s="1"/>
  <c r="F24" i="3" a="1"/>
  <c r="F24" i="3" s="1"/>
  <c r="G24" i="3" a="1"/>
  <c r="G24" i="3" s="1"/>
  <c r="L24" i="3" a="1"/>
  <c r="L24" i="3" s="1"/>
  <c r="I24" i="3" a="1"/>
  <c r="I24" i="3" s="1"/>
  <c r="A25" i="3"/>
  <c r="M25" i="3" s="1" a="1"/>
  <c r="M25" i="3" s="1"/>
  <c r="W21" i="4" s="1"/>
  <c r="X21" i="4" s="1"/>
  <c r="B14" i="4" l="1"/>
  <c r="C14" i="4"/>
  <c r="B25" i="3" a="1"/>
  <c r="B25" i="3" s="1"/>
  <c r="G15" i="4" s="1"/>
  <c r="J15" i="4" s="1"/>
  <c r="F25" i="3" a="1"/>
  <c r="F25" i="3" s="1"/>
  <c r="B15" i="4" s="1"/>
  <c r="C25" i="3" a="1"/>
  <c r="C25" i="3" s="1"/>
  <c r="L25" i="3" a="1"/>
  <c r="L25" i="3" s="1"/>
  <c r="O25" i="3" a="1"/>
  <c r="O25" i="3" s="1"/>
  <c r="J25" i="3" a="1"/>
  <c r="J25" i="3" s="1"/>
  <c r="E15" i="4" s="1"/>
  <c r="G25" i="3" a="1"/>
  <c r="G25" i="3" s="1"/>
  <c r="D25" i="3" a="1"/>
  <c r="D25" i="3" s="1"/>
  <c r="F15" i="4" s="1"/>
  <c r="I15" i="4" s="1"/>
  <c r="E25" i="3" a="1"/>
  <c r="E25" i="3" s="1"/>
  <c r="D15" i="4" s="1"/>
  <c r="N25" i="3" a="1"/>
  <c r="N25" i="3" s="1"/>
  <c r="P25" i="3" a="1"/>
  <c r="P25" i="3" s="1"/>
  <c r="H25" i="3" a="1"/>
  <c r="H25" i="3" s="1"/>
  <c r="K25" i="3" a="1"/>
  <c r="K25" i="3" s="1"/>
  <c r="I25" i="3" a="1"/>
  <c r="I25" i="3" s="1"/>
  <c r="A26" i="3"/>
  <c r="M26" i="3" s="1" a="1"/>
  <c r="M26" i="3" s="1"/>
  <c r="W22" i="4" s="1"/>
  <c r="X22" i="4" l="1"/>
  <c r="C15" i="4"/>
  <c r="B26" i="3" a="1"/>
  <c r="B26" i="3" s="1"/>
  <c r="G16" i="4" s="1"/>
  <c r="J16" i="4" s="1"/>
  <c r="D26" i="3" a="1"/>
  <c r="D26" i="3" s="1"/>
  <c r="F16" i="4" s="1"/>
  <c r="I16" i="4" s="1"/>
  <c r="N26" i="3" a="1"/>
  <c r="N26" i="3" s="1"/>
  <c r="C26" i="3" a="1"/>
  <c r="C26" i="3" s="1"/>
  <c r="L26" i="3" a="1"/>
  <c r="L26" i="3" s="1"/>
  <c r="O26" i="3" a="1"/>
  <c r="O26" i="3" s="1"/>
  <c r="J26" i="3" a="1"/>
  <c r="J26" i="3" s="1"/>
  <c r="E16" i="4" s="1"/>
  <c r="F26" i="3" a="1"/>
  <c r="F26" i="3" s="1"/>
  <c r="K26" i="3" a="1"/>
  <c r="K26" i="3" s="1"/>
  <c r="H26" i="3" a="1"/>
  <c r="H26" i="3" s="1"/>
  <c r="G26" i="3" a="1"/>
  <c r="G26" i="3" s="1"/>
  <c r="I26" i="3" a="1"/>
  <c r="I26" i="3" s="1"/>
  <c r="E26" i="3" a="1"/>
  <c r="E26" i="3" s="1"/>
  <c r="D16" i="4" s="1"/>
  <c r="P26" i="3" a="1"/>
  <c r="P26" i="3" s="1"/>
  <c r="A27" i="3"/>
  <c r="M27" i="3" s="1" a="1"/>
  <c r="M27" i="3" s="1"/>
  <c r="W23" i="4" s="1"/>
  <c r="X23" i="4" l="1"/>
  <c r="B16" i="4"/>
  <c r="C16" i="4"/>
  <c r="B27" i="3" a="1"/>
  <c r="B27" i="3" s="1"/>
  <c r="G17" i="4" s="1"/>
  <c r="J17" i="4" s="1"/>
  <c r="K27" i="3" a="1"/>
  <c r="K27" i="3" s="1"/>
  <c r="D27" i="3" a="1"/>
  <c r="D27" i="3" s="1"/>
  <c r="F17" i="4" s="1"/>
  <c r="I17" i="4" s="1"/>
  <c r="E27" i="3" a="1"/>
  <c r="E27" i="3" s="1"/>
  <c r="D17" i="4" s="1"/>
  <c r="N27" i="3" a="1"/>
  <c r="N27" i="3" s="1"/>
  <c r="F27" i="3" a="1"/>
  <c r="F27" i="3" s="1"/>
  <c r="C27" i="3" a="1"/>
  <c r="C27" i="3" s="1"/>
  <c r="L27" i="3" a="1"/>
  <c r="L27" i="3" s="1"/>
  <c r="J27" i="3" a="1"/>
  <c r="J27" i="3" s="1"/>
  <c r="E17" i="4" s="1"/>
  <c r="O27" i="3" a="1"/>
  <c r="O27" i="3" s="1"/>
  <c r="P27" i="3" a="1"/>
  <c r="P27" i="3" s="1"/>
  <c r="I27" i="3" a="1"/>
  <c r="I27" i="3" s="1"/>
  <c r="H27" i="3" a="1"/>
  <c r="H27" i="3" s="1"/>
  <c r="C17" i="4" s="1"/>
  <c r="G27" i="3" a="1"/>
  <c r="G27" i="3" s="1"/>
  <c r="A28" i="3"/>
  <c r="M28" i="3" s="1" a="1"/>
  <c r="M28" i="3" s="1"/>
  <c r="W24" i="4" s="1"/>
  <c r="X24" i="4" l="1"/>
  <c r="B17" i="4"/>
  <c r="B28" i="3" a="1"/>
  <c r="B28" i="3" s="1"/>
  <c r="G18" i="4" s="1"/>
  <c r="J18" i="4" s="1"/>
  <c r="K28" i="3" a="1"/>
  <c r="K28" i="3" s="1"/>
  <c r="E28" i="3" a="1"/>
  <c r="E28" i="3" s="1"/>
  <c r="D18" i="4" s="1"/>
  <c r="D28" i="3" a="1"/>
  <c r="D28" i="3" s="1"/>
  <c r="F18" i="4" s="1"/>
  <c r="I18" i="4" s="1"/>
  <c r="L28" i="3" a="1"/>
  <c r="L28" i="3" s="1"/>
  <c r="N28" i="3" a="1"/>
  <c r="N28" i="3" s="1"/>
  <c r="J28" i="3" a="1"/>
  <c r="J28" i="3" s="1"/>
  <c r="E18" i="4" s="1"/>
  <c r="C28" i="3" a="1"/>
  <c r="C28" i="3" s="1"/>
  <c r="O28" i="3" a="1"/>
  <c r="O28" i="3" s="1"/>
  <c r="H28" i="3" a="1"/>
  <c r="H28" i="3" s="1"/>
  <c r="G28" i="3" a="1"/>
  <c r="G28" i="3" s="1"/>
  <c r="P28" i="3" a="1"/>
  <c r="P28" i="3" s="1"/>
  <c r="I28" i="3" a="1"/>
  <c r="I28" i="3" s="1"/>
  <c r="F28" i="3" a="1"/>
  <c r="F28" i="3" s="1"/>
  <c r="B18" i="4" s="1"/>
  <c r="A29" i="3"/>
  <c r="M29" i="3" s="1" a="1"/>
  <c r="M29" i="3" s="1"/>
  <c r="W25" i="4" s="1"/>
  <c r="X25" i="4" l="1"/>
  <c r="C18" i="4"/>
  <c r="B29" i="3" a="1"/>
  <c r="B29" i="3" s="1"/>
  <c r="G19" i="4" s="1"/>
  <c r="J19" i="4" s="1"/>
  <c r="L29" i="3" a="1"/>
  <c r="L29" i="3" s="1"/>
  <c r="J29" i="3" a="1"/>
  <c r="J29" i="3" s="1"/>
  <c r="E19" i="4" s="1"/>
  <c r="F29" i="3" a="1"/>
  <c r="F29" i="3" s="1"/>
  <c r="O29" i="3" a="1"/>
  <c r="O29" i="3" s="1"/>
  <c r="C29" i="3" a="1"/>
  <c r="C29" i="3" s="1"/>
  <c r="K29" i="3" a="1"/>
  <c r="K29" i="3" s="1"/>
  <c r="E29" i="3" a="1"/>
  <c r="E29" i="3" s="1"/>
  <c r="D19" i="4" s="1"/>
  <c r="N29" i="3" a="1"/>
  <c r="N29" i="3" s="1"/>
  <c r="H29" i="3" a="1"/>
  <c r="H29" i="3" s="1"/>
  <c r="I29" i="3" a="1"/>
  <c r="I29" i="3" s="1"/>
  <c r="P29" i="3" a="1"/>
  <c r="P29" i="3" s="1"/>
  <c r="G29" i="3" a="1"/>
  <c r="G29" i="3" s="1"/>
  <c r="D29" i="3" a="1"/>
  <c r="D29" i="3" s="1"/>
  <c r="F19" i="4" s="1"/>
  <c r="I19" i="4" s="1"/>
  <c r="A30" i="3"/>
  <c r="M30" i="3" s="1" a="1"/>
  <c r="M30" i="3" s="1"/>
  <c r="W26" i="4" s="1"/>
  <c r="X26" i="4" l="1"/>
  <c r="B19" i="4"/>
  <c r="C19" i="4"/>
  <c r="B30" i="3" a="1"/>
  <c r="B30" i="3" s="1"/>
  <c r="G20" i="4" s="1"/>
  <c r="J20" i="4" s="1"/>
  <c r="O30" i="3" a="1"/>
  <c r="O30" i="3" s="1"/>
  <c r="L30" i="3" a="1"/>
  <c r="L30" i="3" s="1"/>
  <c r="J30" i="3" a="1"/>
  <c r="J30" i="3" s="1"/>
  <c r="E20" i="4" s="1"/>
  <c r="N30" i="3" a="1"/>
  <c r="N30" i="3" s="1"/>
  <c r="F30" i="3" a="1"/>
  <c r="F30" i="3" s="1"/>
  <c r="D30" i="3" a="1"/>
  <c r="D30" i="3" s="1"/>
  <c r="F20" i="4" s="1"/>
  <c r="I20" i="4" s="1"/>
  <c r="E30" i="3" a="1"/>
  <c r="E30" i="3" s="1"/>
  <c r="D20" i="4" s="1"/>
  <c r="G30" i="3" a="1"/>
  <c r="G30" i="3" s="1"/>
  <c r="I30" i="3" a="1"/>
  <c r="I30" i="3" s="1"/>
  <c r="P30" i="3" a="1"/>
  <c r="P30" i="3" s="1"/>
  <c r="C30" i="3" a="1"/>
  <c r="C30" i="3" s="1"/>
  <c r="K30" i="3" a="1"/>
  <c r="K30" i="3" s="1"/>
  <c r="H30" i="3" a="1"/>
  <c r="H30" i="3" s="1"/>
  <c r="A31" i="3"/>
  <c r="M31" i="3" s="1" a="1"/>
  <c r="M31" i="3" s="1"/>
  <c r="W27" i="4" s="1"/>
  <c r="C20" i="4" l="1"/>
  <c r="X27" i="4"/>
  <c r="B20" i="4"/>
  <c r="B31" i="3" a="1"/>
  <c r="B31" i="3" s="1"/>
  <c r="G21" i="4" s="1"/>
  <c r="J21" i="4" s="1"/>
  <c r="C31" i="3" a="1"/>
  <c r="C31" i="3" s="1"/>
  <c r="F31" i="3" a="1"/>
  <c r="F31" i="3" s="1"/>
  <c r="J31" i="3" a="1"/>
  <c r="J31" i="3" s="1"/>
  <c r="E21" i="4" s="1"/>
  <c r="K31" i="3" a="1"/>
  <c r="K31" i="3" s="1"/>
  <c r="E31" i="3" a="1"/>
  <c r="E31" i="3" s="1"/>
  <c r="D21" i="4" s="1"/>
  <c r="L31" i="3" a="1"/>
  <c r="L31" i="3" s="1"/>
  <c r="D31" i="3" a="1"/>
  <c r="D31" i="3" s="1"/>
  <c r="F21" i="4" s="1"/>
  <c r="I21" i="4" s="1"/>
  <c r="O31" i="3" a="1"/>
  <c r="O31" i="3" s="1"/>
  <c r="H31" i="3" a="1"/>
  <c r="H31" i="3" s="1"/>
  <c r="N31" i="3" a="1"/>
  <c r="N31" i="3" s="1"/>
  <c r="G31" i="3" a="1"/>
  <c r="G31" i="3" s="1"/>
  <c r="P31" i="3" a="1"/>
  <c r="P31" i="3" s="1"/>
  <c r="I31" i="3" a="1"/>
  <c r="I31" i="3" s="1"/>
  <c r="A32" i="3"/>
  <c r="M32" i="3" s="1" a="1"/>
  <c r="M32" i="3" s="1"/>
  <c r="W28" i="4" s="1"/>
  <c r="X28" i="4" l="1"/>
  <c r="B21" i="4"/>
  <c r="C21" i="4"/>
  <c r="B32" i="3" a="1"/>
  <c r="B32" i="3" s="1"/>
  <c r="G22" i="4" s="1"/>
  <c r="J22" i="4" s="1"/>
  <c r="K32" i="3" a="1"/>
  <c r="K32" i="3" s="1"/>
  <c r="N32" i="3" a="1"/>
  <c r="N32" i="3" s="1"/>
  <c r="F32" i="3" a="1"/>
  <c r="F32" i="3" s="1"/>
  <c r="O32" i="3" a="1"/>
  <c r="O32" i="3" s="1"/>
  <c r="J32" i="3" a="1"/>
  <c r="J32" i="3" s="1"/>
  <c r="E22" i="4" s="1"/>
  <c r="L32" i="3" a="1"/>
  <c r="L32" i="3" s="1"/>
  <c r="D32" i="3" a="1"/>
  <c r="D32" i="3" s="1"/>
  <c r="F22" i="4" s="1"/>
  <c r="I22" i="4" s="1"/>
  <c r="H32" i="3" a="1"/>
  <c r="H32" i="3" s="1"/>
  <c r="E32" i="3" a="1"/>
  <c r="E32" i="3" s="1"/>
  <c r="D22" i="4" s="1"/>
  <c r="G32" i="3" a="1"/>
  <c r="G32" i="3" s="1"/>
  <c r="P32" i="3" a="1"/>
  <c r="P32" i="3" s="1"/>
  <c r="I32" i="3" a="1"/>
  <c r="I32" i="3" s="1"/>
  <c r="C32" i="3" a="1"/>
  <c r="C32" i="3" s="1"/>
  <c r="A33" i="3"/>
  <c r="M33" i="3" s="1" a="1"/>
  <c r="M33" i="3" s="1"/>
  <c r="W29" i="4" s="1"/>
  <c r="X29" i="4" l="1"/>
  <c r="B22" i="4"/>
  <c r="C22" i="4"/>
  <c r="B33" i="3" a="1"/>
  <c r="B33" i="3" s="1"/>
  <c r="N33" i="3" a="1"/>
  <c r="N33" i="3" s="1"/>
  <c r="F33" i="3" a="1"/>
  <c r="F33" i="3" s="1"/>
  <c r="E33" i="3" a="1"/>
  <c r="E33" i="3" s="1"/>
  <c r="D23" i="4" s="1"/>
  <c r="L33" i="3" a="1"/>
  <c r="L33" i="3" s="1"/>
  <c r="J33" i="3" a="1"/>
  <c r="J33" i="3" s="1"/>
  <c r="E23" i="4" s="1"/>
  <c r="O33" i="3" a="1"/>
  <c r="O33" i="3" s="1"/>
  <c r="C33" i="3" a="1"/>
  <c r="C33" i="3" s="1"/>
  <c r="D33" i="3" a="1"/>
  <c r="D33" i="3" s="1"/>
  <c r="F23" i="4" s="1"/>
  <c r="I33" i="3" a="1"/>
  <c r="I33" i="3" s="1"/>
  <c r="G33" i="3" a="1"/>
  <c r="G33" i="3" s="1"/>
  <c r="H33" i="3" a="1"/>
  <c r="H33" i="3" s="1"/>
  <c r="C23" i="4" s="1"/>
  <c r="C78" i="4" s="1"/>
  <c r="K33" i="3" a="1"/>
  <c r="K33" i="3" s="1"/>
  <c r="P33" i="3" a="1"/>
  <c r="P33" i="3" s="1"/>
  <c r="A34" i="3"/>
  <c r="M34" i="3" s="1" a="1"/>
  <c r="M34" i="3" s="1"/>
  <c r="W30" i="4" s="1"/>
  <c r="F78" i="4" l="1"/>
  <c r="I23" i="4"/>
  <c r="M12" i="4"/>
  <c r="G23" i="4"/>
  <c r="J23" i="4" s="1"/>
  <c r="X30" i="4"/>
  <c r="D78" i="4"/>
  <c r="B23" i="4"/>
  <c r="B78" i="4" s="1"/>
  <c r="B34" i="3" a="1"/>
  <c r="B34" i="3" s="1"/>
  <c r="G24" i="4" s="1"/>
  <c r="J24" i="4" s="1"/>
  <c r="C34" i="3" a="1"/>
  <c r="C34" i="3" s="1"/>
  <c r="E34" i="3" a="1"/>
  <c r="E34" i="3" s="1"/>
  <c r="D24" i="4" s="1"/>
  <c r="K34" i="3" a="1"/>
  <c r="K34" i="3" s="1"/>
  <c r="F34" i="3" a="1"/>
  <c r="F34" i="3" s="1"/>
  <c r="N34" i="3" a="1"/>
  <c r="N34" i="3" s="1"/>
  <c r="O34" i="3" a="1"/>
  <c r="O34" i="3" s="1"/>
  <c r="J34" i="3" a="1"/>
  <c r="J34" i="3" s="1"/>
  <c r="E24" i="4" s="1"/>
  <c r="D34" i="3" a="1"/>
  <c r="D34" i="3" s="1"/>
  <c r="F24" i="4" s="1"/>
  <c r="I24" i="4" s="1"/>
  <c r="G34" i="3" a="1"/>
  <c r="G34" i="3" s="1"/>
  <c r="P34" i="3" a="1"/>
  <c r="P34" i="3" s="1"/>
  <c r="I34" i="3" a="1"/>
  <c r="I34" i="3" s="1"/>
  <c r="H34" i="3" a="1"/>
  <c r="H34" i="3" s="1"/>
  <c r="C24" i="4" s="1"/>
  <c r="L34" i="3" a="1"/>
  <c r="L34" i="3" s="1"/>
  <c r="A35" i="3"/>
  <c r="M35" i="3" s="1" a="1"/>
  <c r="M35" i="3" s="1"/>
  <c r="W31" i="4" s="1"/>
  <c r="G78" i="4" l="1"/>
  <c r="X31" i="4"/>
  <c r="B24" i="4"/>
  <c r="E78" i="4"/>
  <c r="K35" i="3" a="1"/>
  <c r="K35" i="3" s="1"/>
  <c r="L35" i="3" a="1"/>
  <c r="L35" i="3" s="1"/>
  <c r="D35" i="3" a="1"/>
  <c r="D35" i="3" s="1"/>
  <c r="F25" i="4" s="1"/>
  <c r="I25" i="4" s="1"/>
  <c r="N35" i="3" a="1"/>
  <c r="N35" i="3" s="1"/>
  <c r="F35" i="3" a="1"/>
  <c r="F35" i="3" s="1"/>
  <c r="B35" i="3" a="1"/>
  <c r="B35" i="3" s="1"/>
  <c r="G25" i="4" s="1"/>
  <c r="J25" i="4" s="1"/>
  <c r="E35" i="3" a="1"/>
  <c r="E35" i="3" s="1"/>
  <c r="D25" i="4" s="1"/>
  <c r="O35" i="3" a="1"/>
  <c r="O35" i="3" s="1"/>
  <c r="G35" i="3" a="1"/>
  <c r="G35" i="3" s="1"/>
  <c r="C35" i="3" a="1"/>
  <c r="C35" i="3" s="1"/>
  <c r="I35" i="3" a="1"/>
  <c r="I35" i="3" s="1"/>
  <c r="P35" i="3" a="1"/>
  <c r="P35" i="3" s="1"/>
  <c r="H35" i="3" a="1"/>
  <c r="H35" i="3" s="1"/>
  <c r="J35" i="3" a="1"/>
  <c r="J35" i="3" s="1"/>
  <c r="E25" i="4" s="1"/>
  <c r="A36" i="3"/>
  <c r="M36" i="3" s="1" a="1"/>
  <c r="M36" i="3" s="1"/>
  <c r="W32" i="4" s="1"/>
  <c r="C25" i="4" l="1"/>
  <c r="X32" i="4"/>
  <c r="B25" i="4"/>
  <c r="B36" i="3" a="1"/>
  <c r="B36" i="3" s="1"/>
  <c r="G26" i="4" s="1"/>
  <c r="J26" i="4" s="1"/>
  <c r="D36" i="3" a="1"/>
  <c r="D36" i="3" s="1"/>
  <c r="F26" i="4" s="1"/>
  <c r="I26" i="4" s="1"/>
  <c r="C36" i="3" a="1"/>
  <c r="C36" i="3" s="1"/>
  <c r="K36" i="3" a="1"/>
  <c r="K36" i="3" s="1"/>
  <c r="E36" i="3" a="1"/>
  <c r="E36" i="3" s="1"/>
  <c r="D26" i="4" s="1"/>
  <c r="F36" i="3" a="1"/>
  <c r="F36" i="3" s="1"/>
  <c r="O36" i="3" a="1"/>
  <c r="O36" i="3" s="1"/>
  <c r="N36" i="3" a="1"/>
  <c r="N36" i="3" s="1"/>
  <c r="J36" i="3" a="1"/>
  <c r="J36" i="3" s="1"/>
  <c r="E26" i="4" s="1"/>
  <c r="H36" i="3" a="1"/>
  <c r="H36" i="3" s="1"/>
  <c r="G36" i="3" a="1"/>
  <c r="G36" i="3" s="1"/>
  <c r="P36" i="3" a="1"/>
  <c r="P36" i="3" s="1"/>
  <c r="I36" i="3" a="1"/>
  <c r="I36" i="3" s="1"/>
  <c r="L36" i="3" a="1"/>
  <c r="L36" i="3" s="1"/>
  <c r="A37" i="3"/>
  <c r="M37" i="3" s="1" a="1"/>
  <c r="M37" i="3" s="1"/>
  <c r="W33" i="4" s="1"/>
  <c r="X33" i="4" l="1"/>
  <c r="B26" i="4"/>
  <c r="C26" i="4"/>
  <c r="B37" i="3" a="1"/>
  <c r="B37" i="3" s="1"/>
  <c r="G27" i="4" s="1"/>
  <c r="J27" i="4" s="1"/>
  <c r="C37" i="3" a="1"/>
  <c r="C37" i="3" s="1"/>
  <c r="K37" i="3" a="1"/>
  <c r="K37" i="3" s="1"/>
  <c r="D37" i="3" a="1"/>
  <c r="D37" i="3" s="1"/>
  <c r="F27" i="4" s="1"/>
  <c r="I27" i="4" s="1"/>
  <c r="N37" i="3" a="1"/>
  <c r="N37" i="3" s="1"/>
  <c r="F37" i="3" a="1"/>
  <c r="F37" i="3" s="1"/>
  <c r="L37" i="3" a="1"/>
  <c r="L37" i="3" s="1"/>
  <c r="G37" i="3" a="1"/>
  <c r="G37" i="3" s="1"/>
  <c r="O37" i="3" a="1"/>
  <c r="O37" i="3" s="1"/>
  <c r="I37" i="3" a="1"/>
  <c r="I37" i="3" s="1"/>
  <c r="E37" i="3" a="1"/>
  <c r="E37" i="3" s="1"/>
  <c r="D27" i="4" s="1"/>
  <c r="P37" i="3" a="1"/>
  <c r="P37" i="3" s="1"/>
  <c r="J37" i="3" a="1"/>
  <c r="J37" i="3" s="1"/>
  <c r="E27" i="4" s="1"/>
  <c r="H37" i="3" a="1"/>
  <c r="H37" i="3" s="1"/>
  <c r="A38" i="3"/>
  <c r="M38" i="3" s="1" a="1"/>
  <c r="M38" i="3" s="1"/>
  <c r="W34" i="4" s="1"/>
  <c r="C27" i="4" l="1"/>
  <c r="X34" i="4"/>
  <c r="B27" i="4"/>
  <c r="D38" i="3" a="1"/>
  <c r="D38" i="3" s="1"/>
  <c r="F28" i="4" s="1"/>
  <c r="I28" i="4" s="1"/>
  <c r="L38" i="3" a="1"/>
  <c r="L38" i="3" s="1"/>
  <c r="N38" i="3" a="1"/>
  <c r="N38" i="3" s="1"/>
  <c r="C38" i="3" a="1"/>
  <c r="C38" i="3" s="1"/>
  <c r="F38" i="3" a="1"/>
  <c r="F38" i="3" s="1"/>
  <c r="K38" i="3" a="1"/>
  <c r="K38" i="3" s="1"/>
  <c r="O38" i="3" a="1"/>
  <c r="O38" i="3" s="1"/>
  <c r="E38" i="3" a="1"/>
  <c r="E38" i="3" s="1"/>
  <c r="D28" i="4" s="1"/>
  <c r="B38" i="3" a="1"/>
  <c r="B38" i="3" s="1"/>
  <c r="G28" i="4" s="1"/>
  <c r="J28" i="4" s="1"/>
  <c r="J38" i="3" a="1"/>
  <c r="J38" i="3" s="1"/>
  <c r="E28" i="4" s="1"/>
  <c r="H38" i="3" a="1"/>
  <c r="H38" i="3" s="1"/>
  <c r="G38" i="3" a="1"/>
  <c r="G38" i="3" s="1"/>
  <c r="P38" i="3" a="1"/>
  <c r="P38" i="3" s="1"/>
  <c r="I38" i="3" a="1"/>
  <c r="I38" i="3" s="1"/>
  <c r="A39" i="3"/>
  <c r="M39" i="3" s="1" a="1"/>
  <c r="M39" i="3" s="1"/>
  <c r="W35" i="4" s="1"/>
  <c r="X35" i="4" l="1"/>
  <c r="B28" i="4"/>
  <c r="C28" i="4"/>
  <c r="B39" i="3" a="1"/>
  <c r="B39" i="3" s="1"/>
  <c r="G29" i="4" s="1"/>
  <c r="J29" i="4" s="1"/>
  <c r="J39" i="3" a="1"/>
  <c r="J39" i="3" s="1"/>
  <c r="E29" i="4" s="1"/>
  <c r="O39" i="3" a="1"/>
  <c r="O39" i="3" s="1"/>
  <c r="C39" i="3" a="1"/>
  <c r="C39" i="3" s="1"/>
  <c r="D39" i="3" a="1"/>
  <c r="D39" i="3" s="1"/>
  <c r="F29" i="4" s="1"/>
  <c r="I29" i="4" s="1"/>
  <c r="K39" i="3" a="1"/>
  <c r="K39" i="3" s="1"/>
  <c r="L39" i="3" a="1"/>
  <c r="L39" i="3" s="1"/>
  <c r="N39" i="3" a="1"/>
  <c r="N39" i="3" s="1"/>
  <c r="F39" i="3" a="1"/>
  <c r="F39" i="3" s="1"/>
  <c r="G39" i="3" a="1"/>
  <c r="G39" i="3" s="1"/>
  <c r="H39" i="3" a="1"/>
  <c r="H39" i="3" s="1"/>
  <c r="E39" i="3" a="1"/>
  <c r="E39" i="3" s="1"/>
  <c r="D29" i="4" s="1"/>
  <c r="P39" i="3" a="1"/>
  <c r="P39" i="3" s="1"/>
  <c r="I39" i="3" a="1"/>
  <c r="I39" i="3" s="1"/>
  <c r="A40" i="3"/>
  <c r="M40" i="3" s="1" a="1"/>
  <c r="M40" i="3" s="1"/>
  <c r="W36" i="4" s="1"/>
  <c r="X36" i="4" l="1"/>
  <c r="C29" i="4"/>
  <c r="B29" i="4"/>
  <c r="B40" i="3" a="1"/>
  <c r="B40" i="3" s="1"/>
  <c r="G30" i="4" s="1"/>
  <c r="J30" i="4" s="1"/>
  <c r="J40" i="3" a="1"/>
  <c r="J40" i="3" s="1"/>
  <c r="E30" i="4" s="1"/>
  <c r="N40" i="3" a="1"/>
  <c r="N40" i="3" s="1"/>
  <c r="E40" i="3" a="1"/>
  <c r="E40" i="3" s="1"/>
  <c r="D30" i="4" s="1"/>
  <c r="D40" i="3" a="1"/>
  <c r="D40" i="3" s="1"/>
  <c r="F30" i="4" s="1"/>
  <c r="I30" i="4" s="1"/>
  <c r="L40" i="3" a="1"/>
  <c r="L40" i="3" s="1"/>
  <c r="K40" i="3" a="1"/>
  <c r="K40" i="3" s="1"/>
  <c r="F40" i="3" a="1"/>
  <c r="F40" i="3" s="1"/>
  <c r="H40" i="3" a="1"/>
  <c r="H40" i="3" s="1"/>
  <c r="G40" i="3" a="1"/>
  <c r="G40" i="3" s="1"/>
  <c r="P40" i="3" a="1"/>
  <c r="P40" i="3" s="1"/>
  <c r="I40" i="3" a="1"/>
  <c r="I40" i="3" s="1"/>
  <c r="C40" i="3" a="1"/>
  <c r="C40" i="3" s="1"/>
  <c r="O40" i="3" a="1"/>
  <c r="O40" i="3" s="1"/>
  <c r="A41" i="3"/>
  <c r="M41" i="3" s="1" a="1"/>
  <c r="M41" i="3" s="1"/>
  <c r="W37" i="4" s="1"/>
  <c r="X37" i="4" l="1"/>
  <c r="C30" i="4"/>
  <c r="B30" i="4"/>
  <c r="B41" i="3" a="1"/>
  <c r="B41" i="3" s="1"/>
  <c r="G31" i="4" s="1"/>
  <c r="J31" i="4" s="1"/>
  <c r="E41" i="3" a="1"/>
  <c r="E41" i="3" s="1"/>
  <c r="D31" i="4" s="1"/>
  <c r="J41" i="3" a="1"/>
  <c r="J41" i="3" s="1"/>
  <c r="E31" i="4" s="1"/>
  <c r="C41" i="3" a="1"/>
  <c r="C41" i="3" s="1"/>
  <c r="K41" i="3" a="1"/>
  <c r="K41" i="3" s="1"/>
  <c r="D41" i="3" a="1"/>
  <c r="D41" i="3" s="1"/>
  <c r="F31" i="4" s="1"/>
  <c r="I31" i="4" s="1"/>
  <c r="F41" i="3" a="1"/>
  <c r="F41" i="3" s="1"/>
  <c r="N41" i="3" a="1"/>
  <c r="N41" i="3" s="1"/>
  <c r="P41" i="3" a="1"/>
  <c r="P41" i="3" s="1"/>
  <c r="G41" i="3" a="1"/>
  <c r="G41" i="3" s="1"/>
  <c r="O41" i="3" a="1"/>
  <c r="O41" i="3" s="1"/>
  <c r="L41" i="3" a="1"/>
  <c r="L41" i="3" s="1"/>
  <c r="H41" i="3" a="1"/>
  <c r="H41" i="3" s="1"/>
  <c r="I41" i="3" a="1"/>
  <c r="I41" i="3" s="1"/>
  <c r="A42" i="3"/>
  <c r="M42" i="3" s="1" a="1"/>
  <c r="M42" i="3" s="1"/>
  <c r="W38" i="4" s="1"/>
  <c r="X38" i="4" l="1"/>
  <c r="C31" i="4"/>
  <c r="B31" i="4"/>
  <c r="B42" i="3" a="1"/>
  <c r="B42" i="3" s="1"/>
  <c r="G32" i="4" s="1"/>
  <c r="J32" i="4" s="1"/>
  <c r="L42" i="3" a="1"/>
  <c r="L42" i="3" s="1"/>
  <c r="J42" i="3" a="1"/>
  <c r="J42" i="3" s="1"/>
  <c r="E32" i="4" s="1"/>
  <c r="F42" i="3" a="1"/>
  <c r="F42" i="3" s="1"/>
  <c r="K42" i="3" a="1"/>
  <c r="K42" i="3" s="1"/>
  <c r="D42" i="3" a="1"/>
  <c r="D42" i="3" s="1"/>
  <c r="F32" i="4" s="1"/>
  <c r="I32" i="4" s="1"/>
  <c r="O42" i="3" a="1"/>
  <c r="O42" i="3" s="1"/>
  <c r="N42" i="3" a="1"/>
  <c r="N42" i="3" s="1"/>
  <c r="E42" i="3" a="1"/>
  <c r="E42" i="3" s="1"/>
  <c r="D32" i="4" s="1"/>
  <c r="C42" i="3" a="1"/>
  <c r="C42" i="3" s="1"/>
  <c r="G42" i="3" a="1"/>
  <c r="G42" i="3" s="1"/>
  <c r="P42" i="3" a="1"/>
  <c r="P42" i="3" s="1"/>
  <c r="H42" i="3" a="1"/>
  <c r="H42" i="3" s="1"/>
  <c r="I42" i="3" a="1"/>
  <c r="I42" i="3" s="1"/>
  <c r="A43" i="3"/>
  <c r="M43" i="3" s="1" a="1"/>
  <c r="M43" i="3" s="1"/>
  <c r="W39" i="4" s="1"/>
  <c r="X39" i="4" l="1"/>
  <c r="C32" i="4"/>
  <c r="B32" i="4"/>
  <c r="C43" i="3" a="1"/>
  <c r="C43" i="3" s="1"/>
  <c r="E43" i="3" a="1"/>
  <c r="E43" i="3" s="1"/>
  <c r="D33" i="4" s="1"/>
  <c r="D79" i="4" s="1"/>
  <c r="O43" i="3" a="1"/>
  <c r="O43" i="3" s="1"/>
  <c r="J43" i="3" a="1"/>
  <c r="J43" i="3" s="1"/>
  <c r="E33" i="4" s="1"/>
  <c r="L43" i="3" a="1"/>
  <c r="L43" i="3" s="1"/>
  <c r="B43" i="3" a="1"/>
  <c r="B43" i="3" s="1"/>
  <c r="K43" i="3" a="1"/>
  <c r="K43" i="3" s="1"/>
  <c r="D43" i="3" a="1"/>
  <c r="D43" i="3" s="1"/>
  <c r="F33" i="4" s="1"/>
  <c r="F43" i="3" a="1"/>
  <c r="F43" i="3" s="1"/>
  <c r="H43" i="3" a="1"/>
  <c r="H43" i="3" s="1"/>
  <c r="C33" i="4" s="1"/>
  <c r="C79" i="4" s="1"/>
  <c r="I43" i="3" a="1"/>
  <c r="I43" i="3" s="1"/>
  <c r="N43" i="3" a="1"/>
  <c r="N43" i="3" s="1"/>
  <c r="P43" i="3" a="1"/>
  <c r="P43" i="3" s="1"/>
  <c r="G43" i="3" a="1"/>
  <c r="G43" i="3" s="1"/>
  <c r="A44" i="3"/>
  <c r="M44" i="3" s="1" a="1"/>
  <c r="M44" i="3" s="1"/>
  <c r="W40" i="4" s="1"/>
  <c r="F79" i="4" l="1"/>
  <c r="I33" i="4"/>
  <c r="M13" i="4"/>
  <c r="G33" i="4"/>
  <c r="X40" i="4"/>
  <c r="B33" i="4"/>
  <c r="B79" i="4" s="1"/>
  <c r="E79" i="4" s="1"/>
  <c r="B44" i="3" a="1"/>
  <c r="B44" i="3" s="1"/>
  <c r="G34" i="4" s="1"/>
  <c r="J34" i="4" s="1"/>
  <c r="L44" i="3" a="1"/>
  <c r="L44" i="3" s="1"/>
  <c r="J44" i="3" a="1"/>
  <c r="J44" i="3" s="1"/>
  <c r="E34" i="4" s="1"/>
  <c r="E44" i="3" a="1"/>
  <c r="E44" i="3" s="1"/>
  <c r="D34" i="4" s="1"/>
  <c r="N44" i="3" a="1"/>
  <c r="N44" i="3" s="1"/>
  <c r="O44" i="3" a="1"/>
  <c r="O44" i="3" s="1"/>
  <c r="P44" i="3" a="1"/>
  <c r="P44" i="3" s="1"/>
  <c r="K44" i="3" a="1"/>
  <c r="K44" i="3" s="1"/>
  <c r="D44" i="3" a="1"/>
  <c r="D44" i="3" s="1"/>
  <c r="F34" i="4" s="1"/>
  <c r="I34" i="4" s="1"/>
  <c r="G44" i="3" a="1"/>
  <c r="G44" i="3" s="1"/>
  <c r="C44" i="3" a="1"/>
  <c r="C44" i="3" s="1"/>
  <c r="I44" i="3" a="1"/>
  <c r="I44" i="3" s="1"/>
  <c r="F44" i="3" a="1"/>
  <c r="F44" i="3" s="1"/>
  <c r="H44" i="3" a="1"/>
  <c r="H44" i="3" s="1"/>
  <c r="A45" i="3"/>
  <c r="M45" i="3" s="1" a="1"/>
  <c r="M45" i="3" s="1"/>
  <c r="W41" i="4" s="1"/>
  <c r="G79" i="4" l="1"/>
  <c r="J33" i="4"/>
  <c r="B34" i="4"/>
  <c r="X41" i="4"/>
  <c r="C34" i="4"/>
  <c r="B45" i="3" a="1"/>
  <c r="B45" i="3" s="1"/>
  <c r="G35" i="4" s="1"/>
  <c r="J35" i="4" s="1"/>
  <c r="J45" i="3" a="1"/>
  <c r="J45" i="3" s="1"/>
  <c r="E35" i="4" s="1"/>
  <c r="F45" i="3" a="1"/>
  <c r="F45" i="3" s="1"/>
  <c r="C45" i="3" a="1"/>
  <c r="C45" i="3" s="1"/>
  <c r="K45" i="3" a="1"/>
  <c r="K45" i="3" s="1"/>
  <c r="E45" i="3" a="1"/>
  <c r="E45" i="3" s="1"/>
  <c r="D35" i="4" s="1"/>
  <c r="N45" i="3" a="1"/>
  <c r="N45" i="3" s="1"/>
  <c r="O45" i="3" a="1"/>
  <c r="O45" i="3" s="1"/>
  <c r="P45" i="3" a="1"/>
  <c r="P45" i="3" s="1"/>
  <c r="G45" i="3" a="1"/>
  <c r="G45" i="3" s="1"/>
  <c r="D45" i="3" a="1"/>
  <c r="D45" i="3" s="1"/>
  <c r="F35" i="4" s="1"/>
  <c r="I35" i="4" s="1"/>
  <c r="H45" i="3" a="1"/>
  <c r="H45" i="3" s="1"/>
  <c r="L45" i="3" a="1"/>
  <c r="L45" i="3" s="1"/>
  <c r="I45" i="3" a="1"/>
  <c r="I45" i="3" s="1"/>
  <c r="A46" i="3"/>
  <c r="M46" i="3" s="1" a="1"/>
  <c r="M46" i="3" s="1"/>
  <c r="W42" i="4" s="1"/>
  <c r="X42" i="4" s="1"/>
  <c r="C35" i="4" l="1"/>
  <c r="B35" i="4"/>
  <c r="B46" i="3" a="1"/>
  <c r="B46" i="3" s="1"/>
  <c r="G36" i="4" s="1"/>
  <c r="J36" i="4" s="1"/>
  <c r="E46" i="3" a="1"/>
  <c r="E46" i="3" s="1"/>
  <c r="D36" i="4" s="1"/>
  <c r="J46" i="3" a="1"/>
  <c r="J46" i="3" s="1"/>
  <c r="E36" i="4" s="1"/>
  <c r="D46" i="3" a="1"/>
  <c r="D46" i="3" s="1"/>
  <c r="F36" i="4" s="1"/>
  <c r="I36" i="4" s="1"/>
  <c r="L46" i="3" a="1"/>
  <c r="L46" i="3" s="1"/>
  <c r="N46" i="3" a="1"/>
  <c r="N46" i="3" s="1"/>
  <c r="C46" i="3" a="1"/>
  <c r="C46" i="3" s="1"/>
  <c r="K46" i="3" a="1"/>
  <c r="K46" i="3" s="1"/>
  <c r="I46" i="3" a="1"/>
  <c r="I46" i="3" s="1"/>
  <c r="P46" i="3" a="1"/>
  <c r="P46" i="3" s="1"/>
  <c r="H46" i="3" a="1"/>
  <c r="H46" i="3" s="1"/>
  <c r="F46" i="3" a="1"/>
  <c r="F46" i="3" s="1"/>
  <c r="O46" i="3" a="1"/>
  <c r="O46" i="3" s="1"/>
  <c r="G46" i="3" a="1"/>
  <c r="G46" i="3" s="1"/>
  <c r="A47" i="3"/>
  <c r="M47" i="3" s="1" a="1"/>
  <c r="M47" i="3" s="1"/>
  <c r="W43" i="4" s="1"/>
  <c r="B36" i="4" l="1"/>
  <c r="X43" i="4"/>
  <c r="C36" i="4"/>
  <c r="B47" i="3" a="1"/>
  <c r="B47" i="3" s="1"/>
  <c r="G37" i="4" s="1"/>
  <c r="J37" i="4" s="1"/>
  <c r="N47" i="3" a="1"/>
  <c r="N47" i="3" s="1"/>
  <c r="F47" i="3" a="1"/>
  <c r="F47" i="3" s="1"/>
  <c r="C47" i="3" a="1"/>
  <c r="C47" i="3" s="1"/>
  <c r="L47" i="3" a="1"/>
  <c r="L47" i="3" s="1"/>
  <c r="K47" i="3" a="1"/>
  <c r="K47" i="3" s="1"/>
  <c r="J47" i="3" a="1"/>
  <c r="J47" i="3" s="1"/>
  <c r="E37" i="4" s="1"/>
  <c r="E47" i="3" a="1"/>
  <c r="E47" i="3" s="1"/>
  <c r="D37" i="4" s="1"/>
  <c r="O47" i="3" a="1"/>
  <c r="O47" i="3" s="1"/>
  <c r="P47" i="3" a="1"/>
  <c r="P47" i="3" s="1"/>
  <c r="H47" i="3" a="1"/>
  <c r="H47" i="3" s="1"/>
  <c r="I47" i="3" a="1"/>
  <c r="I47" i="3" s="1"/>
  <c r="G47" i="3" a="1"/>
  <c r="G47" i="3" s="1"/>
  <c r="D47" i="3" a="1"/>
  <c r="D47" i="3" s="1"/>
  <c r="F37" i="4" s="1"/>
  <c r="I37" i="4" s="1"/>
  <c r="A48" i="3"/>
  <c r="M48" i="3" s="1" a="1"/>
  <c r="M48" i="3" s="1"/>
  <c r="W44" i="4" s="1"/>
  <c r="X44" i="4" l="1"/>
  <c r="C37" i="4"/>
  <c r="B37" i="4"/>
  <c r="B48" i="3" a="1"/>
  <c r="B48" i="3" s="1"/>
  <c r="G38" i="4" s="1"/>
  <c r="J38" i="4" s="1"/>
  <c r="K48" i="3" a="1"/>
  <c r="K48" i="3" s="1"/>
  <c r="N48" i="3" a="1"/>
  <c r="N48" i="3" s="1"/>
  <c r="F48" i="3" a="1"/>
  <c r="F48" i="3" s="1"/>
  <c r="E48" i="3" a="1"/>
  <c r="E48" i="3" s="1"/>
  <c r="D38" i="4" s="1"/>
  <c r="C48" i="3" a="1"/>
  <c r="C48" i="3" s="1"/>
  <c r="O48" i="3" a="1"/>
  <c r="O48" i="3" s="1"/>
  <c r="L48" i="3" a="1"/>
  <c r="L48" i="3" s="1"/>
  <c r="H48" i="3" a="1"/>
  <c r="H48" i="3" s="1"/>
  <c r="J48" i="3" a="1"/>
  <c r="J48" i="3" s="1"/>
  <c r="E38" i="4" s="1"/>
  <c r="D48" i="3" a="1"/>
  <c r="D48" i="3" s="1"/>
  <c r="F38" i="4" s="1"/>
  <c r="I38" i="4" s="1"/>
  <c r="I48" i="3" a="1"/>
  <c r="I48" i="3" s="1"/>
  <c r="P48" i="3" a="1"/>
  <c r="P48" i="3" s="1"/>
  <c r="G48" i="3" a="1"/>
  <c r="G48" i="3" s="1"/>
  <c r="A49" i="3"/>
  <c r="M49" i="3" s="1" a="1"/>
  <c r="M49" i="3" s="1"/>
  <c r="W45" i="4" s="1"/>
  <c r="X45" i="4" l="1"/>
  <c r="B38" i="4"/>
  <c r="C38" i="4"/>
  <c r="B49" i="3" a="1"/>
  <c r="B49" i="3" s="1"/>
  <c r="N49" i="3" a="1"/>
  <c r="N49" i="3" s="1"/>
  <c r="L49" i="3" a="1"/>
  <c r="L49" i="3" s="1"/>
  <c r="F49" i="3" a="1"/>
  <c r="F49" i="3" s="1"/>
  <c r="O49" i="3" a="1"/>
  <c r="O49" i="3" s="1"/>
  <c r="D49" i="3" a="1"/>
  <c r="D49" i="3" s="1"/>
  <c r="F39" i="4" s="1"/>
  <c r="I39" i="4" s="1"/>
  <c r="K49" i="3" a="1"/>
  <c r="K49" i="3" s="1"/>
  <c r="G49" i="3" a="1"/>
  <c r="G49" i="3" s="1"/>
  <c r="C49" i="3" a="1"/>
  <c r="C49" i="3" s="1"/>
  <c r="P49" i="3" a="1"/>
  <c r="P49" i="3" s="1"/>
  <c r="J49" i="3" a="1"/>
  <c r="J49" i="3" s="1"/>
  <c r="E39" i="4" s="1"/>
  <c r="I49" i="3" a="1"/>
  <c r="I49" i="3" s="1"/>
  <c r="E49" i="3" a="1"/>
  <c r="E49" i="3" s="1"/>
  <c r="D39" i="4" s="1"/>
  <c r="H49" i="3" a="1"/>
  <c r="H49" i="3" s="1"/>
  <c r="A50" i="3"/>
  <c r="M50" i="3" s="1" a="1"/>
  <c r="M50" i="3" s="1"/>
  <c r="W46" i="4" s="1"/>
  <c r="G39" i="4" l="1"/>
  <c r="J39" i="4" s="1"/>
  <c r="X46" i="4"/>
  <c r="C39" i="4"/>
  <c r="B39" i="4"/>
  <c r="B50" i="3" a="1"/>
  <c r="B50" i="3" s="1"/>
  <c r="P50" i="3" a="1"/>
  <c r="P50" i="3" s="1"/>
  <c r="K50" i="3" a="1"/>
  <c r="K50" i="3" s="1"/>
  <c r="C50" i="3" a="1"/>
  <c r="C50" i="3" s="1"/>
  <c r="F50" i="3" a="1"/>
  <c r="F50" i="3" s="1"/>
  <c r="O50" i="3" a="1"/>
  <c r="O50" i="3" s="1"/>
  <c r="D50" i="3" a="1"/>
  <c r="D50" i="3" s="1"/>
  <c r="F40" i="4" s="1"/>
  <c r="I40" i="4" s="1"/>
  <c r="H50" i="3" a="1"/>
  <c r="H50" i="3" s="1"/>
  <c r="N50" i="3" a="1"/>
  <c r="N50" i="3" s="1"/>
  <c r="I50" i="3" a="1"/>
  <c r="I50" i="3" s="1"/>
  <c r="L50" i="3" a="1"/>
  <c r="L50" i="3" s="1"/>
  <c r="J50" i="3" a="1"/>
  <c r="J50" i="3" s="1"/>
  <c r="E40" i="4" s="1"/>
  <c r="G50" i="3" a="1"/>
  <c r="G50" i="3" s="1"/>
  <c r="E50" i="3" a="1"/>
  <c r="E50" i="3" s="1"/>
  <c r="D40" i="4" s="1"/>
  <c r="A51" i="3"/>
  <c r="M51" i="3" s="1" a="1"/>
  <c r="M51" i="3" s="1"/>
  <c r="W47" i="4" s="1"/>
  <c r="G40" i="4" l="1"/>
  <c r="J40" i="4" s="1"/>
  <c r="X47" i="4"/>
  <c r="C40" i="4"/>
  <c r="B40" i="4"/>
  <c r="B51" i="3" a="1"/>
  <c r="B51" i="3" s="1"/>
  <c r="J51" i="3" a="1"/>
  <c r="J51" i="3" s="1"/>
  <c r="E41" i="4" s="1"/>
  <c r="E51" i="3" a="1"/>
  <c r="E51" i="3" s="1"/>
  <c r="D41" i="4" s="1"/>
  <c r="N51" i="3" a="1"/>
  <c r="N51" i="3" s="1"/>
  <c r="F51" i="3" a="1"/>
  <c r="F51" i="3" s="1"/>
  <c r="D51" i="3" a="1"/>
  <c r="D51" i="3" s="1"/>
  <c r="F41" i="4" s="1"/>
  <c r="I41" i="4" s="1"/>
  <c r="C51" i="3" a="1"/>
  <c r="C51" i="3" s="1"/>
  <c r="L51" i="3" a="1"/>
  <c r="L51" i="3" s="1"/>
  <c r="P51" i="3" a="1"/>
  <c r="P51" i="3" s="1"/>
  <c r="O51" i="3" a="1"/>
  <c r="O51" i="3" s="1"/>
  <c r="H51" i="3" a="1"/>
  <c r="H51" i="3" s="1"/>
  <c r="I51" i="3" a="1"/>
  <c r="I51" i="3" s="1"/>
  <c r="G51" i="3" a="1"/>
  <c r="G51" i="3" s="1"/>
  <c r="K51" i="3" a="1"/>
  <c r="K51" i="3" s="1"/>
  <c r="A52" i="3"/>
  <c r="M52" i="3" s="1" a="1"/>
  <c r="M52" i="3" s="1"/>
  <c r="W48" i="4" s="1"/>
  <c r="G41" i="4" l="1"/>
  <c r="J41" i="4" s="1"/>
  <c r="X48" i="4"/>
  <c r="B41" i="4"/>
  <c r="C41" i="4"/>
  <c r="B52" i="3" a="1"/>
  <c r="B52" i="3" s="1"/>
  <c r="D52" i="3" a="1"/>
  <c r="D52" i="3" s="1"/>
  <c r="F42" i="4" s="1"/>
  <c r="I42" i="4" s="1"/>
  <c r="N52" i="3" a="1"/>
  <c r="N52" i="3" s="1"/>
  <c r="L52" i="3" a="1"/>
  <c r="L52" i="3" s="1"/>
  <c r="C52" i="3" a="1"/>
  <c r="C52" i="3" s="1"/>
  <c r="P52" i="3" a="1"/>
  <c r="P52" i="3" s="1"/>
  <c r="H52" i="3" a="1"/>
  <c r="H52" i="3" s="1"/>
  <c r="I52" i="3" a="1"/>
  <c r="I52" i="3" s="1"/>
  <c r="O52" i="3" a="1"/>
  <c r="O52" i="3" s="1"/>
  <c r="E52" i="3" a="1"/>
  <c r="E52" i="3" s="1"/>
  <c r="D42" i="4" s="1"/>
  <c r="F52" i="3" a="1"/>
  <c r="F52" i="3" s="1"/>
  <c r="G52" i="3" a="1"/>
  <c r="G52" i="3" s="1"/>
  <c r="K52" i="3" a="1"/>
  <c r="K52" i="3" s="1"/>
  <c r="J52" i="3" a="1"/>
  <c r="J52" i="3" s="1"/>
  <c r="E42" i="4" s="1"/>
  <c r="A53" i="3"/>
  <c r="M53" i="3" s="1" a="1"/>
  <c r="M53" i="3" s="1"/>
  <c r="W49" i="4" s="1"/>
  <c r="X49" i="4" s="1"/>
  <c r="G42" i="4" l="1"/>
  <c r="J42" i="4" s="1"/>
  <c r="B42" i="4"/>
  <c r="C42" i="4"/>
  <c r="B53" i="3" a="1"/>
  <c r="B53" i="3" s="1"/>
  <c r="C53" i="3" a="1"/>
  <c r="C53" i="3" s="1"/>
  <c r="E53" i="3" a="1"/>
  <c r="E53" i="3" s="1"/>
  <c r="D43" i="4" s="1"/>
  <c r="D80" i="4" s="1"/>
  <c r="F53" i="3" a="1"/>
  <c r="F53" i="3" s="1"/>
  <c r="J53" i="3" a="1"/>
  <c r="J53" i="3" s="1"/>
  <c r="E43" i="4" s="1"/>
  <c r="N53" i="3" a="1"/>
  <c r="N53" i="3" s="1"/>
  <c r="L53" i="3" a="1"/>
  <c r="L53" i="3" s="1"/>
  <c r="K53" i="3" a="1"/>
  <c r="K53" i="3" s="1"/>
  <c r="H53" i="3" a="1"/>
  <c r="H53" i="3" s="1"/>
  <c r="P53" i="3" a="1"/>
  <c r="P53" i="3" s="1"/>
  <c r="O53" i="3" a="1"/>
  <c r="O53" i="3" s="1"/>
  <c r="D53" i="3" a="1"/>
  <c r="D53" i="3" s="1"/>
  <c r="F43" i="4" s="1"/>
  <c r="G53" i="3" a="1"/>
  <c r="G53" i="3" s="1"/>
  <c r="I53" i="3" a="1"/>
  <c r="I53" i="3" s="1"/>
  <c r="A54" i="3"/>
  <c r="M54" i="3" s="1" a="1"/>
  <c r="M54" i="3" s="1"/>
  <c r="W50" i="4" s="1"/>
  <c r="CI8" i="4" l="1"/>
  <c r="CJ8" i="4" s="1"/>
  <c r="CM8" i="4" s="1"/>
  <c r="CI4" i="4"/>
  <c r="CJ4" i="4" s="1"/>
  <c r="CM4" i="4" s="1"/>
  <c r="CI5" i="4"/>
  <c r="CJ5" i="4" s="1"/>
  <c r="CM5" i="4" s="1"/>
  <c r="CI6" i="4"/>
  <c r="CJ6" i="4" s="1"/>
  <c r="CM6" i="4" s="1"/>
  <c r="CI7" i="4"/>
  <c r="CJ7" i="4" s="1"/>
  <c r="CM7" i="4" s="1"/>
  <c r="F80" i="4"/>
  <c r="I43" i="4"/>
  <c r="M14" i="4"/>
  <c r="G43" i="4"/>
  <c r="X50" i="4"/>
  <c r="B43" i="4"/>
  <c r="B80" i="4" s="1"/>
  <c r="C43" i="4"/>
  <c r="C80" i="4" s="1"/>
  <c r="B54" i="3" a="1"/>
  <c r="B54" i="3" s="1"/>
  <c r="J54" i="3" a="1"/>
  <c r="J54" i="3" s="1"/>
  <c r="E44" i="4" s="1"/>
  <c r="E54" i="3" a="1"/>
  <c r="E54" i="3" s="1"/>
  <c r="D44" i="4" s="1"/>
  <c r="N54" i="3" a="1"/>
  <c r="N54" i="3" s="1"/>
  <c r="F54" i="3" a="1"/>
  <c r="F54" i="3" s="1"/>
  <c r="I54" i="3" a="1"/>
  <c r="I54" i="3" s="1"/>
  <c r="K54" i="3" a="1"/>
  <c r="K54" i="3" s="1"/>
  <c r="O54" i="3" a="1"/>
  <c r="O54" i="3" s="1"/>
  <c r="P54" i="3" a="1"/>
  <c r="P54" i="3" s="1"/>
  <c r="L54" i="3" a="1"/>
  <c r="L54" i="3" s="1"/>
  <c r="G54" i="3" a="1"/>
  <c r="G54" i="3" s="1"/>
  <c r="C54" i="3" a="1"/>
  <c r="C54" i="3" s="1"/>
  <c r="D54" i="3" a="1"/>
  <c r="D54" i="3" s="1"/>
  <c r="F44" i="4" s="1"/>
  <c r="I44" i="4" s="1"/>
  <c r="H54" i="3" a="1"/>
  <c r="H54" i="3" s="1"/>
  <c r="C44" i="4" s="1"/>
  <c r="A55" i="3"/>
  <c r="M55" i="3" s="1" a="1"/>
  <c r="M55" i="3" s="1"/>
  <c r="W51" i="4" s="1"/>
  <c r="G44" i="4" l="1"/>
  <c r="J44" i="4" s="1"/>
  <c r="CI9" i="4"/>
  <c r="CJ9" i="4" s="1"/>
  <c r="CM9" i="4" s="1"/>
  <c r="G80" i="4"/>
  <c r="J43" i="4"/>
  <c r="X51" i="4"/>
  <c r="E80" i="4"/>
  <c r="B44" i="4"/>
  <c r="F55" i="3" a="1"/>
  <c r="F55" i="3" s="1"/>
  <c r="C55" i="3" a="1"/>
  <c r="C55" i="3" s="1"/>
  <c r="J55" i="3" a="1"/>
  <c r="J55" i="3" s="1"/>
  <c r="E45" i="4" s="1"/>
  <c r="K55" i="3" a="1"/>
  <c r="K55" i="3" s="1"/>
  <c r="E55" i="3" a="1"/>
  <c r="E55" i="3" s="1"/>
  <c r="D45" i="4" s="1"/>
  <c r="B55" i="3" a="1"/>
  <c r="B55" i="3" s="1"/>
  <c r="D55" i="3" a="1"/>
  <c r="D55" i="3" s="1"/>
  <c r="F45" i="4" s="1"/>
  <c r="I45" i="4" s="1"/>
  <c r="P55" i="3" a="1"/>
  <c r="P55" i="3" s="1"/>
  <c r="O55" i="3" a="1"/>
  <c r="O55" i="3" s="1"/>
  <c r="I55" i="3" a="1"/>
  <c r="I55" i="3" s="1"/>
  <c r="H55" i="3" a="1"/>
  <c r="H55" i="3" s="1"/>
  <c r="C45" i="4" s="1"/>
  <c r="N55" i="3" a="1"/>
  <c r="N55" i="3" s="1"/>
  <c r="G55" i="3" a="1"/>
  <c r="G55" i="3" s="1"/>
  <c r="L55" i="3" a="1"/>
  <c r="L55" i="3" s="1"/>
  <c r="A56" i="3"/>
  <c r="M56" i="3" s="1" a="1"/>
  <c r="M56" i="3" s="1"/>
  <c r="W52" i="4" s="1"/>
  <c r="G45" i="4" l="1"/>
  <c r="J45" i="4" s="1"/>
  <c r="CI10" i="4"/>
  <c r="CJ10" i="4" s="1"/>
  <c r="X52" i="4"/>
  <c r="B45" i="4"/>
  <c r="B56" i="3" a="1"/>
  <c r="B56" i="3" s="1"/>
  <c r="D56" i="3" a="1"/>
  <c r="D56" i="3" s="1"/>
  <c r="F46" i="4" s="1"/>
  <c r="I46" i="4" s="1"/>
  <c r="N56" i="3" a="1"/>
  <c r="N56" i="3" s="1"/>
  <c r="F56" i="3" a="1"/>
  <c r="F56" i="3" s="1"/>
  <c r="C56" i="3" a="1"/>
  <c r="C56" i="3" s="1"/>
  <c r="L56" i="3" a="1"/>
  <c r="L56" i="3" s="1"/>
  <c r="E56" i="3" a="1"/>
  <c r="E56" i="3" s="1"/>
  <c r="D46" i="4" s="1"/>
  <c r="G56" i="3" a="1"/>
  <c r="G56" i="3" s="1"/>
  <c r="K56" i="3" a="1"/>
  <c r="K56" i="3" s="1"/>
  <c r="H56" i="3" a="1"/>
  <c r="H56" i="3" s="1"/>
  <c r="P56" i="3" a="1"/>
  <c r="P56" i="3" s="1"/>
  <c r="J56" i="3" a="1"/>
  <c r="J56" i="3" s="1"/>
  <c r="E46" i="4" s="1"/>
  <c r="O56" i="3" a="1"/>
  <c r="O56" i="3" s="1"/>
  <c r="I56" i="3" a="1"/>
  <c r="I56" i="3" s="1"/>
  <c r="A57" i="3"/>
  <c r="M57" i="3" s="1" a="1"/>
  <c r="M57" i="3" s="1"/>
  <c r="G46" i="4" l="1"/>
  <c r="J46" i="4" s="1"/>
  <c r="CI11" i="4"/>
  <c r="W53" i="4"/>
  <c r="W82" i="4"/>
  <c r="CJ11" i="4"/>
  <c r="CM10" i="4"/>
  <c r="X53" i="4"/>
  <c r="B46" i="4"/>
  <c r="C46" i="4"/>
  <c r="B57" i="3" a="1"/>
  <c r="B57" i="3" s="1"/>
  <c r="L57" i="3" a="1"/>
  <c r="L57" i="3" s="1"/>
  <c r="C57" i="3" a="1"/>
  <c r="C57" i="3" s="1"/>
  <c r="K57" i="3" a="1"/>
  <c r="K57" i="3" s="1"/>
  <c r="J57" i="3" a="1"/>
  <c r="J57" i="3" s="1"/>
  <c r="E47" i="4" s="1"/>
  <c r="D57" i="3" a="1"/>
  <c r="D57" i="3" s="1"/>
  <c r="F47" i="4" s="1"/>
  <c r="I47" i="4" s="1"/>
  <c r="N57" i="3" a="1"/>
  <c r="N57" i="3" s="1"/>
  <c r="O57" i="3" a="1"/>
  <c r="O57" i="3" s="1"/>
  <c r="H57" i="3" a="1"/>
  <c r="H57" i="3" s="1"/>
  <c r="E57" i="3" a="1"/>
  <c r="E57" i="3" s="1"/>
  <c r="D47" i="4" s="1"/>
  <c r="F57" i="3" a="1"/>
  <c r="F57" i="3" s="1"/>
  <c r="P57" i="3" a="1"/>
  <c r="P57" i="3" s="1"/>
  <c r="G57" i="3" a="1"/>
  <c r="G57" i="3" s="1"/>
  <c r="I57" i="3" a="1"/>
  <c r="I57" i="3" s="1"/>
  <c r="A58" i="3"/>
  <c r="M58" i="3" s="1" a="1"/>
  <c r="M58" i="3" s="1"/>
  <c r="W54" i="4" s="1"/>
  <c r="CM11" i="4" l="1"/>
  <c r="CJ12" i="4"/>
  <c r="G47" i="4"/>
  <c r="J47" i="4" s="1"/>
  <c r="CI12" i="4"/>
  <c r="X54" i="4"/>
  <c r="B47" i="4"/>
  <c r="C47" i="4"/>
  <c r="B58" i="3" a="1"/>
  <c r="B58" i="3" s="1"/>
  <c r="K58" i="3" a="1"/>
  <c r="K58" i="3" s="1"/>
  <c r="J58" i="3" a="1"/>
  <c r="J58" i="3" s="1"/>
  <c r="E48" i="4" s="1"/>
  <c r="N58" i="3" a="1"/>
  <c r="N58" i="3" s="1"/>
  <c r="C58" i="3" a="1"/>
  <c r="C58" i="3" s="1"/>
  <c r="D58" i="3" a="1"/>
  <c r="D58" i="3" s="1"/>
  <c r="F48" i="4" s="1"/>
  <c r="I48" i="4" s="1"/>
  <c r="E58" i="3" a="1"/>
  <c r="E58" i="3" s="1"/>
  <c r="D48" i="4" s="1"/>
  <c r="L58" i="3" a="1"/>
  <c r="L58" i="3" s="1"/>
  <c r="F58" i="3" a="1"/>
  <c r="F58" i="3" s="1"/>
  <c r="G58" i="3" a="1"/>
  <c r="G58" i="3" s="1"/>
  <c r="O58" i="3" a="1"/>
  <c r="O58" i="3" s="1"/>
  <c r="I58" i="3" a="1"/>
  <c r="I58" i="3" s="1"/>
  <c r="H58" i="3" a="1"/>
  <c r="H58" i="3" s="1"/>
  <c r="P58" i="3" a="1"/>
  <c r="P58" i="3" s="1"/>
  <c r="A59" i="3"/>
  <c r="M59" i="3" s="1" a="1"/>
  <c r="M59" i="3" s="1"/>
  <c r="W55" i="4" s="1"/>
  <c r="G48" i="4" l="1"/>
  <c r="J48" i="4" s="1"/>
  <c r="CI13" i="4"/>
  <c r="C48" i="4"/>
  <c r="CJ13" i="4"/>
  <c r="CM12" i="4"/>
  <c r="X55" i="4"/>
  <c r="B48" i="4"/>
  <c r="B59" i="3" a="1"/>
  <c r="B59" i="3" s="1"/>
  <c r="L59" i="3" a="1"/>
  <c r="L59" i="3" s="1"/>
  <c r="H59" i="3" a="1"/>
  <c r="H59" i="3" s="1"/>
  <c r="K59" i="3" a="1"/>
  <c r="K59" i="3" s="1"/>
  <c r="N59" i="3" a="1"/>
  <c r="N59" i="3" s="1"/>
  <c r="J59" i="3" a="1"/>
  <c r="J59" i="3" s="1"/>
  <c r="E49" i="4" s="1"/>
  <c r="C59" i="3" a="1"/>
  <c r="C59" i="3" s="1"/>
  <c r="D59" i="3" a="1"/>
  <c r="D59" i="3" s="1"/>
  <c r="F49" i="4" s="1"/>
  <c r="I49" i="4" s="1"/>
  <c r="E59" i="3" a="1"/>
  <c r="E59" i="3" s="1"/>
  <c r="D49" i="4" s="1"/>
  <c r="F59" i="3" a="1"/>
  <c r="F59" i="3" s="1"/>
  <c r="I59" i="3" a="1"/>
  <c r="I59" i="3" s="1"/>
  <c r="P59" i="3" a="1"/>
  <c r="P59" i="3" s="1"/>
  <c r="G59" i="3" a="1"/>
  <c r="G59" i="3" s="1"/>
  <c r="O59" i="3" a="1"/>
  <c r="O59" i="3" s="1"/>
  <c r="A60" i="3"/>
  <c r="M60" i="3" s="1" a="1"/>
  <c r="M60" i="3" s="1"/>
  <c r="W56" i="4" s="1"/>
  <c r="G49" i="4" l="1"/>
  <c r="J49" i="4" s="1"/>
  <c r="CI14" i="4"/>
  <c r="CJ14" i="4"/>
  <c r="CM13" i="4"/>
  <c r="X56" i="4"/>
  <c r="C49" i="4"/>
  <c r="B49" i="4"/>
  <c r="B60" i="3" a="1"/>
  <c r="B60" i="3" s="1"/>
  <c r="E60" i="3" a="1"/>
  <c r="E60" i="3" s="1"/>
  <c r="D50" i="4" s="1"/>
  <c r="L60" i="3" a="1"/>
  <c r="L60" i="3" s="1"/>
  <c r="J60" i="3" a="1"/>
  <c r="J60" i="3" s="1"/>
  <c r="E50" i="4" s="1"/>
  <c r="C60" i="3" a="1"/>
  <c r="C60" i="3" s="1"/>
  <c r="N60" i="3" a="1"/>
  <c r="N60" i="3" s="1"/>
  <c r="F60" i="3" a="1"/>
  <c r="F60" i="3" s="1"/>
  <c r="O60" i="3" a="1"/>
  <c r="O60" i="3" s="1"/>
  <c r="I60" i="3" a="1"/>
  <c r="I60" i="3" s="1"/>
  <c r="G60" i="3" a="1"/>
  <c r="G60" i="3" s="1"/>
  <c r="D60" i="3" a="1"/>
  <c r="D60" i="3" s="1"/>
  <c r="F50" i="4" s="1"/>
  <c r="I50" i="4" s="1"/>
  <c r="P60" i="3" a="1"/>
  <c r="P60" i="3" s="1"/>
  <c r="K60" i="3" a="1"/>
  <c r="K60" i="3" s="1"/>
  <c r="H60" i="3" a="1"/>
  <c r="H60" i="3" s="1"/>
  <c r="A61" i="3"/>
  <c r="M61" i="3" s="1" a="1"/>
  <c r="M61" i="3" s="1"/>
  <c r="W57" i="4" s="1"/>
  <c r="G50" i="4" l="1"/>
  <c r="J50" i="4" s="1"/>
  <c r="CI15" i="4"/>
  <c r="C50" i="4"/>
  <c r="CJ15" i="4"/>
  <c r="CM14" i="4"/>
  <c r="X57" i="4"/>
  <c r="B50" i="4"/>
  <c r="B61" i="3" a="1"/>
  <c r="B61" i="3" s="1"/>
  <c r="K61" i="3" a="1"/>
  <c r="K61" i="3" s="1"/>
  <c r="D61" i="3" a="1"/>
  <c r="D61" i="3" s="1"/>
  <c r="F51" i="4" s="1"/>
  <c r="I51" i="4" s="1"/>
  <c r="J61" i="3" a="1"/>
  <c r="J61" i="3" s="1"/>
  <c r="E51" i="4" s="1"/>
  <c r="C61" i="3" a="1"/>
  <c r="C61" i="3" s="1"/>
  <c r="N61" i="3" a="1"/>
  <c r="N61" i="3" s="1"/>
  <c r="F61" i="3" a="1"/>
  <c r="F61" i="3" s="1"/>
  <c r="E61" i="3" a="1"/>
  <c r="E61" i="3" s="1"/>
  <c r="D51" i="4" s="1"/>
  <c r="L61" i="3" a="1"/>
  <c r="L61" i="3" s="1"/>
  <c r="I61" i="3" a="1"/>
  <c r="I61" i="3" s="1"/>
  <c r="G61" i="3" a="1"/>
  <c r="G61" i="3" s="1"/>
  <c r="P61" i="3" a="1"/>
  <c r="P61" i="3" s="1"/>
  <c r="O61" i="3" a="1"/>
  <c r="O61" i="3" s="1"/>
  <c r="H61" i="3" a="1"/>
  <c r="H61" i="3" s="1"/>
  <c r="C51" i="4" s="1"/>
  <c r="A62" i="3"/>
  <c r="M62" i="3" s="1" a="1"/>
  <c r="M62" i="3" s="1"/>
  <c r="W58" i="4" s="1"/>
  <c r="G51" i="4" l="1"/>
  <c r="J51" i="4" s="1"/>
  <c r="CI16" i="4"/>
  <c r="CJ16" i="4"/>
  <c r="CM15" i="4"/>
  <c r="X58" i="4"/>
  <c r="B51" i="4"/>
  <c r="B62" i="3" a="1"/>
  <c r="B62" i="3" s="1"/>
  <c r="E62" i="3" a="1"/>
  <c r="E62" i="3" s="1"/>
  <c r="D52" i="4" s="1"/>
  <c r="F62" i="3" a="1"/>
  <c r="F62" i="3" s="1"/>
  <c r="D62" i="3" a="1"/>
  <c r="D62" i="3" s="1"/>
  <c r="J62" i="3" a="1"/>
  <c r="J62" i="3" s="1"/>
  <c r="E52" i="4" s="1"/>
  <c r="K62" i="3" a="1"/>
  <c r="K62" i="3" s="1"/>
  <c r="L62" i="3" a="1"/>
  <c r="L62" i="3" s="1"/>
  <c r="N62" i="3" a="1"/>
  <c r="N62" i="3" s="1"/>
  <c r="H62" i="3" a="1"/>
  <c r="H62" i="3" s="1"/>
  <c r="P62" i="3" a="1"/>
  <c r="P62" i="3" s="1"/>
  <c r="G62" i="3" a="1"/>
  <c r="G62" i="3" s="1"/>
  <c r="C62" i="3" a="1"/>
  <c r="C62" i="3" s="1"/>
  <c r="O62" i="3" a="1"/>
  <c r="O62" i="3" s="1"/>
  <c r="I62" i="3" a="1"/>
  <c r="I62" i="3" s="1"/>
  <c r="A63" i="3"/>
  <c r="M63" i="3" s="1" a="1"/>
  <c r="M63" i="3" s="1"/>
  <c r="W59" i="4" s="1"/>
  <c r="G52" i="4" l="1"/>
  <c r="J52" i="4" s="1"/>
  <c r="CI17" i="4"/>
  <c r="CJ17" i="4"/>
  <c r="CM16" i="4"/>
  <c r="F52" i="4"/>
  <c r="I52" i="4" s="1"/>
  <c r="CD6" i="4"/>
  <c r="CF7" i="4" s="1"/>
  <c r="X59" i="4"/>
  <c r="B52" i="4"/>
  <c r="CD4" i="4" s="1"/>
  <c r="CD5" i="4" s="1"/>
  <c r="C52" i="4"/>
  <c r="B63" i="3" a="1"/>
  <c r="B63" i="3" s="1"/>
  <c r="C63" i="3" a="1"/>
  <c r="C63" i="3" s="1"/>
  <c r="D63" i="3" a="1"/>
  <c r="D63" i="3" s="1"/>
  <c r="F53" i="4" s="1"/>
  <c r="J63" i="3" a="1"/>
  <c r="J63" i="3" s="1"/>
  <c r="E53" i="4" s="1"/>
  <c r="F63" i="3" a="1"/>
  <c r="F63" i="3" s="1"/>
  <c r="P63" i="3" a="1"/>
  <c r="P63" i="3" s="1"/>
  <c r="O63" i="3" a="1"/>
  <c r="O63" i="3" s="1"/>
  <c r="I63" i="3" a="1"/>
  <c r="I63" i="3" s="1"/>
  <c r="G63" i="3" a="1"/>
  <c r="G63" i="3" s="1"/>
  <c r="N63" i="3" a="1"/>
  <c r="N63" i="3" s="1"/>
  <c r="L63" i="3" a="1"/>
  <c r="L63" i="3" s="1"/>
  <c r="K63" i="3" a="1"/>
  <c r="K63" i="3" s="1"/>
  <c r="E63" i="3" a="1"/>
  <c r="E63" i="3" s="1"/>
  <c r="D53" i="4" s="1"/>
  <c r="D81" i="4" s="1"/>
  <c r="D86" i="4" s="1"/>
  <c r="H63" i="3" a="1"/>
  <c r="H63" i="3" s="1"/>
  <c r="A64" i="3"/>
  <c r="M64" i="3" s="1" a="1"/>
  <c r="M64" i="3" s="1"/>
  <c r="W60" i="4" s="1"/>
  <c r="CJ18" i="4" l="1"/>
  <c r="CM17" i="4"/>
  <c r="G53" i="4"/>
  <c r="CI18" i="4"/>
  <c r="G81" i="4"/>
  <c r="G86" i="4" s="1"/>
  <c r="J53" i="4"/>
  <c r="F81" i="4"/>
  <c r="F86" i="4" s="1"/>
  <c r="I53" i="4"/>
  <c r="X60" i="4"/>
  <c r="C53" i="4"/>
  <c r="C81" i="4" s="1"/>
  <c r="C86" i="4" s="1"/>
  <c r="B53" i="4"/>
  <c r="B81" i="4" s="1"/>
  <c r="B64" i="3" a="1"/>
  <c r="B64" i="3" s="1"/>
  <c r="K64" i="3" a="1"/>
  <c r="K64" i="3" s="1"/>
  <c r="D64" i="3" a="1"/>
  <c r="D64" i="3" s="1"/>
  <c r="F54" i="4" s="1"/>
  <c r="I54" i="4" s="1"/>
  <c r="L64" i="3" a="1"/>
  <c r="L64" i="3" s="1"/>
  <c r="E64" i="3" a="1"/>
  <c r="E64" i="3" s="1"/>
  <c r="D54" i="4" s="1"/>
  <c r="C64" i="3" a="1"/>
  <c r="C64" i="3" s="1"/>
  <c r="J64" i="3" a="1"/>
  <c r="J64" i="3" s="1"/>
  <c r="E54" i="4" s="1"/>
  <c r="H64" i="3" a="1"/>
  <c r="H64" i="3" s="1"/>
  <c r="F64" i="3" a="1"/>
  <c r="F64" i="3" s="1"/>
  <c r="N64" i="3" a="1"/>
  <c r="N64" i="3" s="1"/>
  <c r="I64" i="3" a="1"/>
  <c r="I64" i="3" s="1"/>
  <c r="O64" i="3" a="1"/>
  <c r="O64" i="3" s="1"/>
  <c r="G64" i="3" a="1"/>
  <c r="G64" i="3" s="1"/>
  <c r="P64" i="3" a="1"/>
  <c r="P64" i="3" s="1"/>
  <c r="A65" i="3"/>
  <c r="M65" i="3" s="1" a="1"/>
  <c r="M65" i="3" s="1"/>
  <c r="W61" i="4" s="1"/>
  <c r="G54" i="4" l="1"/>
  <c r="J54" i="4" s="1"/>
  <c r="CI19" i="4"/>
  <c r="CJ19" i="4"/>
  <c r="CM18" i="4"/>
  <c r="X61" i="4"/>
  <c r="B54" i="4"/>
  <c r="C54" i="4"/>
  <c r="E81" i="4"/>
  <c r="E86" i="4" s="1"/>
  <c r="B86" i="4"/>
  <c r="B65" i="3" a="1"/>
  <c r="B65" i="3" s="1"/>
  <c r="K65" i="3" a="1"/>
  <c r="K65" i="3" s="1"/>
  <c r="D65" i="3" a="1"/>
  <c r="D65" i="3" s="1"/>
  <c r="F55" i="4" s="1"/>
  <c r="I55" i="4" s="1"/>
  <c r="L65" i="3" a="1"/>
  <c r="L65" i="3" s="1"/>
  <c r="O65" i="3" a="1"/>
  <c r="O65" i="3" s="1"/>
  <c r="C65" i="3" a="1"/>
  <c r="C65" i="3" s="1"/>
  <c r="N65" i="3" a="1"/>
  <c r="N65" i="3" s="1"/>
  <c r="F65" i="3" a="1"/>
  <c r="F65" i="3" s="1"/>
  <c r="G65" i="3" a="1"/>
  <c r="G65" i="3" s="1"/>
  <c r="P65" i="3" a="1"/>
  <c r="P65" i="3" s="1"/>
  <c r="J65" i="3" a="1"/>
  <c r="J65" i="3" s="1"/>
  <c r="E55" i="4" s="1"/>
  <c r="I65" i="3" a="1"/>
  <c r="I65" i="3" s="1"/>
  <c r="H65" i="3" a="1"/>
  <c r="H65" i="3" s="1"/>
  <c r="E65" i="3" a="1"/>
  <c r="E65" i="3" s="1"/>
  <c r="D55" i="4" s="1"/>
  <c r="A66" i="3"/>
  <c r="M66" i="3" s="1" a="1"/>
  <c r="M66" i="3" s="1"/>
  <c r="W62" i="4" s="1"/>
  <c r="CJ20" i="4" l="1"/>
  <c r="CM19" i="4"/>
  <c r="G55" i="4"/>
  <c r="J55" i="4" s="1"/>
  <c r="CI20" i="4"/>
  <c r="X62" i="4"/>
  <c r="B55" i="4"/>
  <c r="C55" i="4"/>
  <c r="B66" i="3" a="1"/>
  <c r="B66" i="3" s="1"/>
  <c r="E66" i="3" a="1"/>
  <c r="E66" i="3" s="1"/>
  <c r="D56" i="4" s="1"/>
  <c r="F66" i="3" a="1"/>
  <c r="F66" i="3" s="1"/>
  <c r="C66" i="3" a="1"/>
  <c r="C66" i="3" s="1"/>
  <c r="J66" i="3" a="1"/>
  <c r="J66" i="3" s="1"/>
  <c r="E56" i="4" s="1"/>
  <c r="G66" i="3" a="1"/>
  <c r="G66" i="3" s="1"/>
  <c r="K66" i="3" a="1"/>
  <c r="K66" i="3" s="1"/>
  <c r="D66" i="3" a="1"/>
  <c r="D66" i="3" s="1"/>
  <c r="F56" i="4" s="1"/>
  <c r="I56" i="4" s="1"/>
  <c r="L66" i="3" a="1"/>
  <c r="L66" i="3" s="1"/>
  <c r="O66" i="3" a="1"/>
  <c r="O66" i="3" s="1"/>
  <c r="N66" i="3" a="1"/>
  <c r="N66" i="3" s="1"/>
  <c r="H66" i="3" a="1"/>
  <c r="H66" i="3" s="1"/>
  <c r="P66" i="3" a="1"/>
  <c r="P66" i="3" s="1"/>
  <c r="I66" i="3" a="1"/>
  <c r="I66" i="3" s="1"/>
  <c r="A67" i="3"/>
  <c r="M67" i="3" s="1" a="1"/>
  <c r="M67" i="3" s="1"/>
  <c r="G56" i="4" l="1"/>
  <c r="J56" i="4" s="1"/>
  <c r="CI21" i="4"/>
  <c r="W63" i="4"/>
  <c r="W83" i="4"/>
  <c r="CJ21" i="4"/>
  <c r="CM20" i="4"/>
  <c r="X63" i="4"/>
  <c r="C56" i="4"/>
  <c r="B56" i="4"/>
  <c r="B67" i="3" a="1"/>
  <c r="B67" i="3" s="1"/>
  <c r="E67" i="3" a="1"/>
  <c r="E67" i="3" s="1"/>
  <c r="D57" i="4" s="1"/>
  <c r="F67" i="3" a="1"/>
  <c r="F67" i="3" s="1"/>
  <c r="C67" i="3" a="1"/>
  <c r="C67" i="3" s="1"/>
  <c r="N67" i="3" a="1"/>
  <c r="N67" i="3" s="1"/>
  <c r="D67" i="3" a="1"/>
  <c r="D67" i="3" s="1"/>
  <c r="F57" i="4" s="1"/>
  <c r="I57" i="4" s="1"/>
  <c r="H67" i="3" a="1"/>
  <c r="H67" i="3" s="1"/>
  <c r="O67" i="3" a="1"/>
  <c r="O67" i="3" s="1"/>
  <c r="I67" i="3" a="1"/>
  <c r="I67" i="3" s="1"/>
  <c r="P67" i="3" a="1"/>
  <c r="P67" i="3" s="1"/>
  <c r="L67" i="3" a="1"/>
  <c r="L67" i="3" s="1"/>
  <c r="K67" i="3" a="1"/>
  <c r="K67" i="3" s="1"/>
  <c r="J67" i="3" a="1"/>
  <c r="J67" i="3" s="1"/>
  <c r="E57" i="4" s="1"/>
  <c r="G67" i="3" a="1"/>
  <c r="G67" i="3" s="1"/>
  <c r="A68" i="3"/>
  <c r="M68" i="3" s="1" a="1"/>
  <c r="M68" i="3" s="1"/>
  <c r="W64" i="4" s="1"/>
  <c r="CJ22" i="4" l="1"/>
  <c r="CM21" i="4"/>
  <c r="G57" i="4"/>
  <c r="J57" i="4" s="1"/>
  <c r="CI22" i="4"/>
  <c r="X64" i="4"/>
  <c r="B57" i="4"/>
  <c r="C57" i="4"/>
  <c r="B68" i="3" a="1"/>
  <c r="B68" i="3" s="1"/>
  <c r="K68" i="3" a="1"/>
  <c r="K68" i="3" s="1"/>
  <c r="J68" i="3" a="1"/>
  <c r="J68" i="3" s="1"/>
  <c r="E58" i="4" s="1"/>
  <c r="C68" i="3" a="1"/>
  <c r="C68" i="3" s="1"/>
  <c r="D68" i="3" a="1"/>
  <c r="D68" i="3" s="1"/>
  <c r="F58" i="4" s="1"/>
  <c r="I58" i="4" s="1"/>
  <c r="L68" i="3" a="1"/>
  <c r="L68" i="3" s="1"/>
  <c r="E68" i="3" a="1"/>
  <c r="E68" i="3" s="1"/>
  <c r="D58" i="4" s="1"/>
  <c r="F68" i="3" a="1"/>
  <c r="F68" i="3" s="1"/>
  <c r="O68" i="3" a="1"/>
  <c r="O68" i="3" s="1"/>
  <c r="I68" i="3" a="1"/>
  <c r="I68" i="3" s="1"/>
  <c r="N68" i="3" a="1"/>
  <c r="N68" i="3" s="1"/>
  <c r="P68" i="3" a="1"/>
  <c r="P68" i="3" s="1"/>
  <c r="G68" i="3" a="1"/>
  <c r="G68" i="3" s="1"/>
  <c r="H68" i="3" a="1"/>
  <c r="H68" i="3" s="1"/>
  <c r="A69" i="3"/>
  <c r="M69" i="3" s="1" a="1"/>
  <c r="M69" i="3" s="1"/>
  <c r="W65" i="4" s="1"/>
  <c r="G58" i="4" l="1"/>
  <c r="J58" i="4" s="1"/>
  <c r="CI23" i="4"/>
  <c r="CJ23" i="4"/>
  <c r="CM22" i="4"/>
  <c r="C58" i="4"/>
  <c r="X65" i="4"/>
  <c r="B58" i="4"/>
  <c r="B69" i="3" a="1"/>
  <c r="B69" i="3" s="1"/>
  <c r="K69" i="3" a="1"/>
  <c r="K69" i="3" s="1"/>
  <c r="J69" i="3" a="1"/>
  <c r="J69" i="3" s="1"/>
  <c r="E59" i="4" s="1"/>
  <c r="E69" i="3" a="1"/>
  <c r="E69" i="3" s="1"/>
  <c r="D59" i="4" s="1"/>
  <c r="F69" i="3" a="1"/>
  <c r="F69" i="3" s="1"/>
  <c r="D69" i="3" a="1"/>
  <c r="D69" i="3" s="1"/>
  <c r="F59" i="4" s="1"/>
  <c r="I59" i="4" s="1"/>
  <c r="L69" i="3" a="1"/>
  <c r="L69" i="3" s="1"/>
  <c r="G69" i="3" a="1"/>
  <c r="G69" i="3" s="1"/>
  <c r="H69" i="3" a="1"/>
  <c r="H69" i="3" s="1"/>
  <c r="O69" i="3" a="1"/>
  <c r="O69" i="3" s="1"/>
  <c r="I69" i="3" a="1"/>
  <c r="I69" i="3" s="1"/>
  <c r="N69" i="3" a="1"/>
  <c r="N69" i="3" s="1"/>
  <c r="P69" i="3" a="1"/>
  <c r="P69" i="3" s="1"/>
  <c r="C69" i="3" a="1"/>
  <c r="C69" i="3" s="1"/>
  <c r="A70" i="3"/>
  <c r="M70" i="3" s="1" a="1"/>
  <c r="M70" i="3" s="1"/>
  <c r="W66" i="4" s="1"/>
  <c r="G59" i="4" l="1"/>
  <c r="J59" i="4" s="1"/>
  <c r="CI24" i="4"/>
  <c r="CJ24" i="4"/>
  <c r="CM23" i="4"/>
  <c r="X66" i="4"/>
  <c r="B59" i="4"/>
  <c r="C59" i="4"/>
  <c r="B70" i="3" a="1"/>
  <c r="B70" i="3" s="1"/>
  <c r="C70" i="3" a="1"/>
  <c r="C70" i="3" s="1"/>
  <c r="I70" i="3" a="1"/>
  <c r="I70" i="3" s="1"/>
  <c r="F70" i="3" a="1"/>
  <c r="F70" i="3" s="1"/>
  <c r="K70" i="3" a="1"/>
  <c r="K70" i="3" s="1"/>
  <c r="L70" i="3" a="1"/>
  <c r="L70" i="3" s="1"/>
  <c r="H70" i="3" a="1"/>
  <c r="H70" i="3" s="1"/>
  <c r="J70" i="3" a="1"/>
  <c r="J70" i="3" s="1"/>
  <c r="E60" i="4" s="1"/>
  <c r="E70" i="3" a="1"/>
  <c r="E70" i="3" s="1"/>
  <c r="D60" i="4" s="1"/>
  <c r="N70" i="3" a="1"/>
  <c r="N70" i="3" s="1"/>
  <c r="D70" i="3" a="1"/>
  <c r="D70" i="3" s="1"/>
  <c r="F60" i="4" s="1"/>
  <c r="I60" i="4" s="1"/>
  <c r="O70" i="3" a="1"/>
  <c r="O70" i="3" s="1"/>
  <c r="P70" i="3" a="1"/>
  <c r="P70" i="3" s="1"/>
  <c r="G70" i="3" a="1"/>
  <c r="G70" i="3" s="1"/>
  <c r="A71" i="3"/>
  <c r="M71" i="3" s="1" a="1"/>
  <c r="M71" i="3" s="1"/>
  <c r="W67" i="4" s="1"/>
  <c r="G60" i="4" l="1"/>
  <c r="J60" i="4" s="1"/>
  <c r="CI25" i="4"/>
  <c r="CJ25" i="4"/>
  <c r="CM24" i="4"/>
  <c r="C60" i="4"/>
  <c r="X67" i="4"/>
  <c r="B60" i="4"/>
  <c r="B71" i="3" a="1"/>
  <c r="B71" i="3" s="1"/>
  <c r="J71" i="3" a="1"/>
  <c r="J71" i="3" s="1"/>
  <c r="E61" i="4" s="1"/>
  <c r="E71" i="3" a="1"/>
  <c r="E71" i="3" s="1"/>
  <c r="D61" i="4" s="1"/>
  <c r="K71" i="3" a="1"/>
  <c r="K71" i="3" s="1"/>
  <c r="C71" i="3" a="1"/>
  <c r="C71" i="3" s="1"/>
  <c r="N71" i="3" a="1"/>
  <c r="N71" i="3" s="1"/>
  <c r="F71" i="3" a="1"/>
  <c r="F71" i="3" s="1"/>
  <c r="P71" i="3" a="1"/>
  <c r="P71" i="3" s="1"/>
  <c r="D71" i="3" a="1"/>
  <c r="D71" i="3" s="1"/>
  <c r="F61" i="4" s="1"/>
  <c r="I61" i="4" s="1"/>
  <c r="O71" i="3" a="1"/>
  <c r="O71" i="3" s="1"/>
  <c r="L71" i="3" a="1"/>
  <c r="L71" i="3" s="1"/>
  <c r="H71" i="3" a="1"/>
  <c r="H71" i="3" s="1"/>
  <c r="I71" i="3" a="1"/>
  <c r="I71" i="3" s="1"/>
  <c r="G71" i="3" a="1"/>
  <c r="G71" i="3" s="1"/>
  <c r="A72" i="3"/>
  <c r="M72" i="3" s="1" a="1"/>
  <c r="M72" i="3" s="1"/>
  <c r="W68" i="4" s="1"/>
  <c r="G61" i="4" l="1"/>
  <c r="J61" i="4" s="1"/>
  <c r="CI26" i="4"/>
  <c r="CJ26" i="4"/>
  <c r="CM25" i="4"/>
  <c r="X68" i="4"/>
  <c r="B61" i="4"/>
  <c r="C61" i="4"/>
  <c r="B72" i="3" a="1"/>
  <c r="B72" i="3" s="1"/>
  <c r="J72" i="3" a="1"/>
  <c r="J72" i="3" s="1"/>
  <c r="E62" i="4" s="1"/>
  <c r="N72" i="3" a="1"/>
  <c r="N72" i="3" s="1"/>
  <c r="K72" i="3" a="1"/>
  <c r="K72" i="3" s="1"/>
  <c r="C72" i="3" a="1"/>
  <c r="C72" i="3" s="1"/>
  <c r="D72" i="3" a="1"/>
  <c r="D72" i="3" s="1"/>
  <c r="F62" i="4" s="1"/>
  <c r="I62" i="4" s="1"/>
  <c r="E72" i="3" a="1"/>
  <c r="E72" i="3" s="1"/>
  <c r="D62" i="4" s="1"/>
  <c r="L72" i="3" a="1"/>
  <c r="L72" i="3" s="1"/>
  <c r="I72" i="3" a="1"/>
  <c r="I72" i="3" s="1"/>
  <c r="F72" i="3" a="1"/>
  <c r="F72" i="3" s="1"/>
  <c r="P72" i="3" a="1"/>
  <c r="P72" i="3" s="1"/>
  <c r="O72" i="3" a="1"/>
  <c r="O72" i="3" s="1"/>
  <c r="H72" i="3" a="1"/>
  <c r="H72" i="3" s="1"/>
  <c r="G72" i="3" a="1"/>
  <c r="G72" i="3" s="1"/>
  <c r="A73" i="3"/>
  <c r="M73" i="3" s="1" a="1"/>
  <c r="M73" i="3" s="1"/>
  <c r="W69" i="4" s="1"/>
  <c r="G62" i="4" l="1"/>
  <c r="J62" i="4" s="1"/>
  <c r="CI27" i="4"/>
  <c r="C62" i="4"/>
  <c r="CJ27" i="4"/>
  <c r="CM26" i="4"/>
  <c r="X69" i="4"/>
  <c r="B62" i="4"/>
  <c r="B73" i="3" a="1"/>
  <c r="B73" i="3" s="1"/>
  <c r="N73" i="3" a="1"/>
  <c r="N73" i="3" s="1"/>
  <c r="H73" i="3" a="1"/>
  <c r="H73" i="3" s="1"/>
  <c r="F73" i="3" a="1"/>
  <c r="F73" i="3" s="1"/>
  <c r="D73" i="3" a="1"/>
  <c r="D73" i="3" s="1"/>
  <c r="F63" i="4" s="1"/>
  <c r="C73" i="3" a="1"/>
  <c r="C73" i="3" s="1"/>
  <c r="P73" i="3" a="1"/>
  <c r="P73" i="3" s="1"/>
  <c r="L73" i="3" a="1"/>
  <c r="L73" i="3" s="1"/>
  <c r="E73" i="3" a="1"/>
  <c r="E73" i="3" s="1"/>
  <c r="D63" i="4" s="1"/>
  <c r="D82" i="4" s="1"/>
  <c r="D87" i="4" s="1"/>
  <c r="K73" i="3" a="1"/>
  <c r="K73" i="3" s="1"/>
  <c r="J73" i="3" a="1"/>
  <c r="J73" i="3" s="1"/>
  <c r="E63" i="4" s="1"/>
  <c r="G73" i="3" a="1"/>
  <c r="G73" i="3" s="1"/>
  <c r="I73" i="3" a="1"/>
  <c r="I73" i="3" s="1"/>
  <c r="O73" i="3" a="1"/>
  <c r="O73" i="3" s="1"/>
  <c r="A74" i="3"/>
  <c r="M74" i="3" s="1" a="1"/>
  <c r="M74" i="3" s="1"/>
  <c r="W70" i="4" s="1"/>
  <c r="G63" i="4" l="1"/>
  <c r="J63" i="4" s="1"/>
  <c r="CI28" i="4"/>
  <c r="CJ28" i="4"/>
  <c r="CM27" i="4"/>
  <c r="F82" i="4"/>
  <c r="F87" i="4" s="1"/>
  <c r="I63" i="4"/>
  <c r="G82" i="4"/>
  <c r="G87" i="4" s="1"/>
  <c r="X70" i="4"/>
  <c r="B63" i="4"/>
  <c r="B82" i="4" s="1"/>
  <c r="B87" i="4" s="1"/>
  <c r="C63" i="4"/>
  <c r="C82" i="4" s="1"/>
  <c r="C87" i="4" s="1"/>
  <c r="B74" i="3" a="1"/>
  <c r="B74" i="3" s="1"/>
  <c r="L74" i="3" a="1"/>
  <c r="L74" i="3" s="1"/>
  <c r="J74" i="3" a="1"/>
  <c r="J74" i="3" s="1"/>
  <c r="E64" i="4" s="1"/>
  <c r="N74" i="3" a="1"/>
  <c r="N74" i="3" s="1"/>
  <c r="F74" i="3" a="1"/>
  <c r="F74" i="3" s="1"/>
  <c r="H74" i="3" a="1"/>
  <c r="H74" i="3" s="1"/>
  <c r="D74" i="3" a="1"/>
  <c r="D74" i="3" s="1"/>
  <c r="F64" i="4" s="1"/>
  <c r="I64" i="4" s="1"/>
  <c r="K74" i="3" a="1"/>
  <c r="K74" i="3" s="1"/>
  <c r="I74" i="3" a="1"/>
  <c r="I74" i="3" s="1"/>
  <c r="G74" i="3" a="1"/>
  <c r="G74" i="3" s="1"/>
  <c r="O74" i="3" a="1"/>
  <c r="O74" i="3" s="1"/>
  <c r="C74" i="3" a="1"/>
  <c r="C74" i="3" s="1"/>
  <c r="E74" i="3" a="1"/>
  <c r="E74" i="3" s="1"/>
  <c r="D64" i="4" s="1"/>
  <c r="P74" i="3" a="1"/>
  <c r="P74" i="3" s="1"/>
  <c r="A75" i="3"/>
  <c r="M75" i="3" s="1" a="1"/>
  <c r="M75" i="3" s="1"/>
  <c r="W71" i="4" s="1"/>
  <c r="G64" i="4" l="1"/>
  <c r="J64" i="4" s="1"/>
  <c r="CI29" i="4"/>
  <c r="CJ29" i="4"/>
  <c r="CM28" i="4"/>
  <c r="X71" i="4"/>
  <c r="C64" i="4"/>
  <c r="B64" i="4"/>
  <c r="E82" i="4"/>
  <c r="E87" i="4" s="1"/>
  <c r="B75" i="3" a="1"/>
  <c r="B75" i="3" s="1"/>
  <c r="E75" i="3" a="1"/>
  <c r="E75" i="3" s="1"/>
  <c r="D65" i="4" s="1"/>
  <c r="L75" i="3" a="1"/>
  <c r="L75" i="3" s="1"/>
  <c r="J75" i="3" a="1"/>
  <c r="J75" i="3" s="1"/>
  <c r="E65" i="4" s="1"/>
  <c r="K75" i="3" a="1"/>
  <c r="K75" i="3" s="1"/>
  <c r="P75" i="3" a="1"/>
  <c r="P75" i="3" s="1"/>
  <c r="C75" i="3" a="1"/>
  <c r="C75" i="3" s="1"/>
  <c r="O75" i="3" a="1"/>
  <c r="O75" i="3" s="1"/>
  <c r="H75" i="3" a="1"/>
  <c r="H75" i="3" s="1"/>
  <c r="G75" i="3" a="1"/>
  <c r="G75" i="3" s="1"/>
  <c r="D75" i="3" a="1"/>
  <c r="D75" i="3" s="1"/>
  <c r="F65" i="4" s="1"/>
  <c r="I65" i="4" s="1"/>
  <c r="F75" i="3" a="1"/>
  <c r="F75" i="3" s="1"/>
  <c r="B65" i="4" s="1"/>
  <c r="N75" i="3" a="1"/>
  <c r="N75" i="3" s="1"/>
  <c r="I75" i="3" a="1"/>
  <c r="I75" i="3" s="1"/>
  <c r="A76" i="3"/>
  <c r="M76" i="3" s="1" a="1"/>
  <c r="M76" i="3" s="1"/>
  <c r="W72" i="4" s="1"/>
  <c r="X72" i="4" s="1"/>
  <c r="CJ30" i="4" l="1"/>
  <c r="CM29" i="4"/>
  <c r="G65" i="4"/>
  <c r="J65" i="4" s="1"/>
  <c r="CI30" i="4"/>
  <c r="C65" i="4"/>
  <c r="B76" i="3" a="1"/>
  <c r="B76" i="3" s="1"/>
  <c r="C76" i="3" a="1"/>
  <c r="C76" i="3" s="1"/>
  <c r="E76" i="3" a="1"/>
  <c r="E76" i="3" s="1"/>
  <c r="D66" i="4" s="1"/>
  <c r="L76" i="3" a="1"/>
  <c r="L76" i="3" s="1"/>
  <c r="K76" i="3" a="1"/>
  <c r="K76" i="3" s="1"/>
  <c r="F76" i="3" a="1"/>
  <c r="F76" i="3" s="1"/>
  <c r="D76" i="3" a="1"/>
  <c r="D76" i="3" s="1"/>
  <c r="F66" i="4" s="1"/>
  <c r="I66" i="4" s="1"/>
  <c r="G76" i="3" a="1"/>
  <c r="G76" i="3" s="1"/>
  <c r="J76" i="3" a="1"/>
  <c r="J76" i="3" s="1"/>
  <c r="E66" i="4" s="1"/>
  <c r="H76" i="3" a="1"/>
  <c r="H76" i="3" s="1"/>
  <c r="P76" i="3" a="1"/>
  <c r="P76" i="3" s="1"/>
  <c r="N76" i="3" a="1"/>
  <c r="N76" i="3" s="1"/>
  <c r="I76" i="3" a="1"/>
  <c r="I76" i="3" s="1"/>
  <c r="O76" i="3" a="1"/>
  <c r="O76" i="3" s="1"/>
  <c r="A77" i="3"/>
  <c r="M77" i="3" s="1" a="1"/>
  <c r="M77" i="3" s="1"/>
  <c r="G66" i="4" l="1"/>
  <c r="J66" i="4" s="1"/>
  <c r="CI31" i="4"/>
  <c r="W73" i="4"/>
  <c r="X73" i="4" s="1"/>
  <c r="W84" i="4"/>
  <c r="CJ31" i="4"/>
  <c r="CM30" i="4"/>
  <c r="B66" i="4"/>
  <c r="C66" i="4"/>
  <c r="B77" i="3" a="1"/>
  <c r="B77" i="3" s="1"/>
  <c r="E77" i="3" a="1"/>
  <c r="E77" i="3" s="1"/>
  <c r="D67" i="4" s="1"/>
  <c r="C77" i="3" a="1"/>
  <c r="C77" i="3" s="1"/>
  <c r="J77" i="3" a="1"/>
  <c r="J77" i="3" s="1"/>
  <c r="E67" i="4" s="1"/>
  <c r="K77" i="3" a="1"/>
  <c r="K77" i="3" s="1"/>
  <c r="N77" i="3" a="1"/>
  <c r="N77" i="3" s="1"/>
  <c r="I77" i="3" a="1"/>
  <c r="I77" i="3" s="1"/>
  <c r="H77" i="3" a="1"/>
  <c r="H77" i="3" s="1"/>
  <c r="C67" i="4" s="1"/>
  <c r="F77" i="3" a="1"/>
  <c r="F77" i="3" s="1"/>
  <c r="O77" i="3" a="1"/>
  <c r="O77" i="3" s="1"/>
  <c r="G77" i="3" a="1"/>
  <c r="G77" i="3" s="1"/>
  <c r="D77" i="3" a="1"/>
  <c r="D77" i="3" s="1"/>
  <c r="F67" i="4" s="1"/>
  <c r="I67" i="4" s="1"/>
  <c r="P77" i="3" a="1"/>
  <c r="P77" i="3" s="1"/>
  <c r="L77" i="3" a="1"/>
  <c r="L77" i="3" s="1"/>
  <c r="A78" i="3"/>
  <c r="M78" i="3" s="1" a="1"/>
  <c r="M78" i="3" s="1"/>
  <c r="W74" i="4" s="1"/>
  <c r="X74" i="4" s="1"/>
  <c r="CJ32" i="4" l="1"/>
  <c r="CM31" i="4"/>
  <c r="G67" i="4"/>
  <c r="J67" i="4" s="1"/>
  <c r="CI32" i="4"/>
  <c r="B67" i="4"/>
  <c r="B78" i="3" a="1"/>
  <c r="B78" i="3" s="1"/>
  <c r="K78" i="3" a="1"/>
  <c r="K78" i="3" s="1"/>
  <c r="C78" i="3" a="1"/>
  <c r="C78" i="3" s="1"/>
  <c r="E78" i="3" a="1"/>
  <c r="E78" i="3" s="1"/>
  <c r="D68" i="4" s="1"/>
  <c r="I78" i="3" a="1"/>
  <c r="I78" i="3" s="1"/>
  <c r="G78" i="3" a="1"/>
  <c r="G78" i="3" s="1"/>
  <c r="N78" i="3" a="1"/>
  <c r="N78" i="3" s="1"/>
  <c r="H78" i="3" a="1"/>
  <c r="H78" i="3" s="1"/>
  <c r="J78" i="3" a="1"/>
  <c r="J78" i="3" s="1"/>
  <c r="E68" i="4" s="1"/>
  <c r="F78" i="3" a="1"/>
  <c r="F78" i="3" s="1"/>
  <c r="B68" i="4" s="1"/>
  <c r="O78" i="3" a="1"/>
  <c r="O78" i="3" s="1"/>
  <c r="L78" i="3" a="1"/>
  <c r="L78" i="3" s="1"/>
  <c r="D78" i="3" a="1"/>
  <c r="D78" i="3" s="1"/>
  <c r="F68" i="4" s="1"/>
  <c r="I68" i="4" s="1"/>
  <c r="P78" i="3" a="1"/>
  <c r="P78" i="3" s="1"/>
  <c r="A79" i="3"/>
  <c r="M79" i="3" s="1" a="1"/>
  <c r="M79" i="3" s="1"/>
  <c r="W75" i="4" s="1"/>
  <c r="X75" i="4" s="1"/>
  <c r="G68" i="4" l="1"/>
  <c r="J68" i="4" s="1"/>
  <c r="CI33" i="4"/>
  <c r="CJ33" i="4"/>
  <c r="CM32" i="4"/>
  <c r="C68" i="4"/>
  <c r="B79" i="3" a="1"/>
  <c r="B79" i="3" s="1"/>
  <c r="L79" i="3" a="1"/>
  <c r="L79" i="3" s="1"/>
  <c r="J79" i="3" a="1"/>
  <c r="J79" i="3" s="1"/>
  <c r="E69" i="4" s="1"/>
  <c r="K79" i="3" a="1"/>
  <c r="K79" i="3" s="1"/>
  <c r="G79" i="3" a="1"/>
  <c r="G79" i="3" s="1"/>
  <c r="D79" i="3" a="1"/>
  <c r="D79" i="3" s="1"/>
  <c r="F69" i="4" s="1"/>
  <c r="I69" i="4" s="1"/>
  <c r="C79" i="3" a="1"/>
  <c r="C79" i="3" s="1"/>
  <c r="O79" i="3" a="1"/>
  <c r="O79" i="3" s="1"/>
  <c r="P79" i="3" a="1"/>
  <c r="P79" i="3" s="1"/>
  <c r="N79" i="3" a="1"/>
  <c r="N79" i="3" s="1"/>
  <c r="H79" i="3" a="1"/>
  <c r="H79" i="3" s="1"/>
  <c r="F79" i="3" a="1"/>
  <c r="F79" i="3" s="1"/>
  <c r="I79" i="3" a="1"/>
  <c r="I79" i="3" s="1"/>
  <c r="E79" i="3" a="1"/>
  <c r="E79" i="3" s="1"/>
  <c r="D69" i="4" s="1"/>
  <c r="A80" i="3"/>
  <c r="M80" i="3" s="1" a="1"/>
  <c r="M80" i="3" s="1"/>
  <c r="W76" i="4" s="1"/>
  <c r="X76" i="4" s="1"/>
  <c r="G69" i="4" l="1"/>
  <c r="J69" i="4" s="1"/>
  <c r="CI34" i="4"/>
  <c r="CJ34" i="4"/>
  <c r="CM33" i="4"/>
  <c r="B69" i="4"/>
  <c r="C69" i="4"/>
  <c r="B80" i="3" a="1"/>
  <c r="B80" i="3" s="1"/>
  <c r="N80" i="3" a="1"/>
  <c r="N80" i="3" s="1"/>
  <c r="L80" i="3" a="1"/>
  <c r="L80" i="3" s="1"/>
  <c r="E80" i="3" a="1"/>
  <c r="E80" i="3" s="1"/>
  <c r="D70" i="4" s="1"/>
  <c r="P80" i="3" a="1"/>
  <c r="P80" i="3" s="1"/>
  <c r="D80" i="3" a="1"/>
  <c r="D80" i="3" s="1"/>
  <c r="F70" i="4" s="1"/>
  <c r="I70" i="4" s="1"/>
  <c r="K80" i="3" a="1"/>
  <c r="K80" i="3" s="1"/>
  <c r="J80" i="3" a="1"/>
  <c r="J80" i="3" s="1"/>
  <c r="E70" i="4" s="1"/>
  <c r="C80" i="3" a="1"/>
  <c r="C80" i="3" s="1"/>
  <c r="G80" i="3" a="1"/>
  <c r="G80" i="3" s="1"/>
  <c r="O80" i="3" a="1"/>
  <c r="O80" i="3" s="1"/>
  <c r="F80" i="3" a="1"/>
  <c r="F80" i="3" s="1"/>
  <c r="H80" i="3" a="1"/>
  <c r="H80" i="3" s="1"/>
  <c r="I80" i="3" a="1"/>
  <c r="I80" i="3" s="1"/>
  <c r="A81" i="3"/>
  <c r="M81" i="3" s="1" a="1"/>
  <c r="M81" i="3" s="1"/>
  <c r="W77" i="4" s="1"/>
  <c r="X77" i="4" s="1"/>
  <c r="G70" i="4" l="1"/>
  <c r="J70" i="4" s="1"/>
  <c r="CI35" i="4"/>
  <c r="CJ35" i="4"/>
  <c r="CM34" i="4"/>
  <c r="B70" i="4"/>
  <c r="C70" i="4"/>
  <c r="B81" i="3" a="1"/>
  <c r="B81" i="3" s="1"/>
  <c r="P81" i="3" a="1"/>
  <c r="P81" i="3" s="1"/>
  <c r="O81" i="3" a="1"/>
  <c r="O81" i="3" s="1"/>
  <c r="C81" i="3" a="1"/>
  <c r="C81" i="3" s="1"/>
  <c r="F81" i="3" a="1"/>
  <c r="F81" i="3" s="1"/>
  <c r="D81" i="3" a="1"/>
  <c r="D81" i="3" s="1"/>
  <c r="F71" i="4" s="1"/>
  <c r="I71" i="4" s="1"/>
  <c r="K81" i="3" a="1"/>
  <c r="K81" i="3" s="1"/>
  <c r="E81" i="3" a="1"/>
  <c r="E81" i="3" s="1"/>
  <c r="D71" i="4" s="1"/>
  <c r="L81" i="3" a="1"/>
  <c r="L81" i="3" s="1"/>
  <c r="N81" i="3" a="1"/>
  <c r="N81" i="3" s="1"/>
  <c r="I81" i="3" a="1"/>
  <c r="I81" i="3" s="1"/>
  <c r="G81" i="3" a="1"/>
  <c r="G81" i="3" s="1"/>
  <c r="H81" i="3" a="1"/>
  <c r="H81" i="3" s="1"/>
  <c r="J81" i="3" a="1"/>
  <c r="J81" i="3" s="1"/>
  <c r="E71" i="4" s="1"/>
  <c r="A82" i="3"/>
  <c r="M82" i="3" s="1" a="1"/>
  <c r="M82" i="3" s="1"/>
  <c r="W78" i="4" s="1"/>
  <c r="X78" i="4" s="1"/>
  <c r="G71" i="4" l="1"/>
  <c r="J71" i="4" s="1"/>
  <c r="CI36" i="4"/>
  <c r="C71" i="4"/>
  <c r="CJ36" i="4"/>
  <c r="CM35" i="4"/>
  <c r="B71" i="4"/>
  <c r="O82" i="3" a="1"/>
  <c r="O82" i="3" s="1"/>
  <c r="B82" i="3" a="1"/>
  <c r="B82" i="3" s="1"/>
  <c r="I82" i="3" a="1"/>
  <c r="I82" i="3" s="1"/>
  <c r="D82" i="3" a="1"/>
  <c r="D82" i="3" s="1"/>
  <c r="F72" i="4" s="1"/>
  <c r="I72" i="4" s="1"/>
  <c r="J82" i="3" a="1"/>
  <c r="J82" i="3" s="1"/>
  <c r="E72" i="4" s="1"/>
  <c r="E82" i="3" a="1"/>
  <c r="E82" i="3" s="1"/>
  <c r="D72" i="4" s="1"/>
  <c r="H82" i="3" a="1"/>
  <c r="H82" i="3" s="1"/>
  <c r="C72" i="4" s="1"/>
  <c r="C82" i="3" a="1"/>
  <c r="C82" i="3" s="1"/>
  <c r="N82" i="3" a="1"/>
  <c r="N82" i="3" s="1"/>
  <c r="K82" i="3" a="1"/>
  <c r="K82" i="3" s="1"/>
  <c r="F82" i="3" a="1"/>
  <c r="F82" i="3" s="1"/>
  <c r="L82" i="3" a="1"/>
  <c r="L82" i="3" s="1"/>
  <c r="G82" i="3" a="1"/>
  <c r="G82" i="3" s="1"/>
  <c r="P82" i="3" a="1"/>
  <c r="P82" i="3" s="1"/>
  <c r="A83" i="3"/>
  <c r="M83" i="3" s="1" a="1"/>
  <c r="M83" i="3" s="1"/>
  <c r="W79" i="4" s="1"/>
  <c r="X79" i="4" s="1"/>
  <c r="G72" i="4" l="1"/>
  <c r="J72" i="4" s="1"/>
  <c r="CI37" i="4"/>
  <c r="CJ37" i="4"/>
  <c r="CM36" i="4"/>
  <c r="B72" i="4"/>
  <c r="B83" i="3" a="1"/>
  <c r="B83" i="3" s="1"/>
  <c r="L83" i="3" a="1"/>
  <c r="L83" i="3" s="1"/>
  <c r="E83" i="3" a="1"/>
  <c r="E83" i="3" s="1"/>
  <c r="D73" i="4" s="1"/>
  <c r="D83" i="4" s="1"/>
  <c r="D88" i="4" s="1"/>
  <c r="I83" i="3" a="1"/>
  <c r="I83" i="3" s="1"/>
  <c r="C83" i="3" a="1"/>
  <c r="C83" i="3" s="1"/>
  <c r="D83" i="3" a="1"/>
  <c r="D83" i="3" s="1"/>
  <c r="F73" i="4" s="1"/>
  <c r="J83" i="3" a="1"/>
  <c r="J83" i="3" s="1"/>
  <c r="E73" i="4" s="1"/>
  <c r="K83" i="3" a="1"/>
  <c r="K83" i="3" s="1"/>
  <c r="F83" i="3" a="1"/>
  <c r="F83" i="3" s="1"/>
  <c r="O83" i="3" a="1"/>
  <c r="O83" i="3" s="1"/>
  <c r="P83" i="3" a="1"/>
  <c r="P83" i="3" s="1"/>
  <c r="H83" i="3" a="1"/>
  <c r="H83" i="3" s="1"/>
  <c r="C73" i="4" s="1"/>
  <c r="C83" i="4" s="1"/>
  <c r="C88" i="4" s="1"/>
  <c r="G83" i="3" a="1"/>
  <c r="G83" i="3" s="1"/>
  <c r="N83" i="3" a="1"/>
  <c r="N83" i="3" s="1"/>
  <c r="A84" i="3"/>
  <c r="M84" i="3" s="1" a="1"/>
  <c r="M84" i="3" s="1"/>
  <c r="W80" i="4" s="1"/>
  <c r="X80" i="4" s="1"/>
  <c r="G73" i="4" l="1"/>
  <c r="CI38" i="4"/>
  <c r="CJ38" i="4"/>
  <c r="CM37" i="4"/>
  <c r="F83" i="4"/>
  <c r="F88" i="4" s="1"/>
  <c r="I73" i="4"/>
  <c r="G83" i="4"/>
  <c r="G88" i="4" s="1"/>
  <c r="J73" i="4"/>
  <c r="B73" i="4"/>
  <c r="B83" i="4" s="1"/>
  <c r="B88" i="4" s="1"/>
  <c r="B84" i="3" a="1"/>
  <c r="B84" i="3" s="1"/>
  <c r="F84" i="3" a="1"/>
  <c r="F84" i="3" s="1"/>
  <c r="D84" i="3" a="1"/>
  <c r="D84" i="3" s="1"/>
  <c r="F74" i="4" s="1"/>
  <c r="I74" i="4" s="1"/>
  <c r="C84" i="3" a="1"/>
  <c r="C84" i="3" s="1"/>
  <c r="G84" i="3" a="1"/>
  <c r="G84" i="3" s="1"/>
  <c r="N84" i="3" a="1"/>
  <c r="N84" i="3" s="1"/>
  <c r="J84" i="3" a="1"/>
  <c r="J84" i="3" s="1"/>
  <c r="E74" i="4" s="1"/>
  <c r="E84" i="3" a="1"/>
  <c r="E84" i="3" s="1"/>
  <c r="D74" i="4" s="1"/>
  <c r="K84" i="3" a="1"/>
  <c r="K84" i="3" s="1"/>
  <c r="L84" i="3" a="1"/>
  <c r="L84" i="3" s="1"/>
  <c r="I84" i="3" a="1"/>
  <c r="I84" i="3" s="1"/>
  <c r="H84" i="3" a="1"/>
  <c r="H84" i="3" s="1"/>
  <c r="O84" i="3" a="1"/>
  <c r="O84" i="3" s="1"/>
  <c r="P84" i="3" a="1"/>
  <c r="P84" i="3" s="1"/>
  <c r="A6" i="3"/>
  <c r="M6" i="3" s="1" a="1"/>
  <c r="M6" i="3" s="1"/>
  <c r="C74" i="4" l="1"/>
  <c r="G74" i="4"/>
  <c r="J74" i="4" s="1"/>
  <c r="CI39" i="4"/>
  <c r="CJ39" i="4"/>
  <c r="CM39" i="4" s="1"/>
  <c r="CM38" i="4"/>
  <c r="B74" i="4"/>
  <c r="E83" i="4"/>
  <c r="E88" i="4" s="1"/>
  <c r="B6" i="3" a="1"/>
  <c r="B6" i="3" s="1"/>
  <c r="P6" i="3" a="1"/>
  <c r="P6" i="3" s="1"/>
  <c r="I6" i="3" a="1"/>
  <c r="I6" i="3" s="1"/>
  <c r="N6" i="3" a="1"/>
  <c r="N6" i="3" s="1"/>
  <c r="L6" i="3" a="1"/>
  <c r="L6" i="3" s="1"/>
  <c r="O6" i="3" a="1"/>
  <c r="O6" i="3" s="1"/>
  <c r="G6" i="3" a="1"/>
  <c r="G6" i="3" s="1"/>
  <c r="D6" i="3" a="1"/>
  <c r="D6" i="3" s="1"/>
  <c r="F6" i="3" a="1"/>
  <c r="F6" i="3" s="1"/>
  <c r="K6" i="3" a="1"/>
  <c r="K6" i="3" s="1"/>
  <c r="H6" i="3" a="1"/>
  <c r="H6" i="3" s="1"/>
  <c r="E6" i="3" a="1"/>
  <c r="E6" i="3" s="1"/>
  <c r="J6" i="3" a="1"/>
  <c r="J6" i="3" s="1"/>
  <c r="C6" i="3" a="1"/>
  <c r="C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<sst xmlns="http://schemas.openxmlformats.org/spreadsheetml/2006/main" count="2619" uniqueCount="1591">
  <si>
    <t>Location</t>
  </si>
  <si>
    <t>Indicator</t>
  </si>
  <si>
    <t>Scenario</t>
  </si>
  <si>
    <t>Units</t>
  </si>
  <si>
    <t>Scale</t>
  </si>
  <si>
    <t>Measurement</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</si>
  <si>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</si>
  <si>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</si>
  <si>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</si>
  <si>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</si>
  <si>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</si>
  <si>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</si>
  <si>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</si>
  <si>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</si>
  <si>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</si>
  <si>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</si>
  <si>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</si>
  <si>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</si>
  <si>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</si>
  <si>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</si>
  <si>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</si>
  <si>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</si>
  <si>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</si>
  <si>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</si>
  <si>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</si>
  <si>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</si>
  <si>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</si>
  <si>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</si>
  <si>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</si>
  <si>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</si>
  <si>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</si>
  <si>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</si>
  <si>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</si>
  <si>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</si>
  <si>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</si>
  <si>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</si>
  <si>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</si>
  <si>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</si>
  <si>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</si>
  <si>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</si>
  <si>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</si>
  <si>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</si>
  <si>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</si>
  <si>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</si>
  <si>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</si>
  <si>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</si>
  <si>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</si>
  <si>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</si>
  <si>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</si>
  <si>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</si>
  <si>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</si>
  <si>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</si>
  <si>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</si>
  <si>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</si>
  <si>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</si>
  <si>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</si>
  <si>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</si>
  <si>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</si>
  <si>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</si>
  <si>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</si>
  <si>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</si>
  <si>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</si>
  <si>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</si>
  <si>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</si>
  <si>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</si>
  <si>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</si>
  <si>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</si>
  <si>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</si>
  <si>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</si>
  <si>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</si>
  <si>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</si>
  <si>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</si>
  <si>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</si>
  <si>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</si>
  <si>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</si>
  <si>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</si>
  <si>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</si>
  <si>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</si>
  <si>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</si>
  <si>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</si>
  <si>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</si>
  <si>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</si>
  <si>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</si>
  <si>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</si>
  <si>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</si>
  <si>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</si>
  <si>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</si>
  <si>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</si>
  <si>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</si>
  <si>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</si>
  <si>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</si>
  <si>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</si>
  <si>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</si>
  <si>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</si>
  <si>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</si>
  <si>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</si>
  <si>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</si>
  <si>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real, LCU</t>
  </si>
  <si>
    <t>Pound</t>
  </si>
  <si>
    <t>Millions</t>
  </si>
  <si>
    <t>Level</t>
  </si>
  <si>
    <t>Office for National Statistics\Haver Analytics</t>
  </si>
  <si>
    <t>True</t>
  </si>
  <si>
    <t>chained 2019</t>
  </si>
  <si>
    <t>NA</t>
  </si>
  <si>
    <t>3</t>
  </si>
  <si>
    <t>ABMIQ@UK</t>
  </si>
  <si>
    <t>U.K.: Real Gross Domestic Product (SA, Mil.Chn.2019.GBP)</t>
  </si>
  <si>
    <t>GBR</t>
  </si>
  <si>
    <t>GDP</t>
  </si>
  <si>
    <t>Unemployment rate, ILO definition</t>
  </si>
  <si>
    <t>%</t>
  </si>
  <si>
    <t>MGSXQ@UK</t>
  </si>
  <si>
    <t xml:space="preserve">UK: LFS: Unemployment Rate: Aged 16 and Over (SA, %) </t>
  </si>
  <si>
    <t>UPILO</t>
  </si>
  <si>
    <t>Population, total</t>
  </si>
  <si>
    <t>Thousands</t>
  </si>
  <si>
    <t>False</t>
  </si>
  <si>
    <t>2</t>
  </si>
  <si>
    <t>DYAYA@UK</t>
  </si>
  <si>
    <t xml:space="preserve">U.K.: Population: Midyear Estimates (Thous.Persons)  </t>
  </si>
  <si>
    <t>POP</t>
  </si>
  <si>
    <t>Population of working age</t>
  </si>
  <si>
    <t>Office for National Statistics Population Estimates</t>
  </si>
  <si>
    <t>Calculated by Oxford Economics using ONS single-year population estimates. Allows for changing state pension age</t>
  </si>
  <si>
    <t>POPW</t>
  </si>
  <si>
    <t>Nairu</t>
  </si>
  <si>
    <t>Oxford Economics estimate</t>
  </si>
  <si>
    <t>The NAIRU</t>
  </si>
  <si>
    <t>NAIRU</t>
  </si>
  <si>
    <t>Potential output, LCU</t>
  </si>
  <si>
    <t>Potential output</t>
  </si>
  <si>
    <t>YHAT</t>
  </si>
  <si>
    <t>Average hours of work per week</t>
  </si>
  <si>
    <t>Hours per week</t>
  </si>
  <si>
    <t>ONS\Haver Analytics</t>
  </si>
  <si>
    <t>YBUVQ@UK</t>
  </si>
  <si>
    <t>UK: LFS: Average Actual Weekly Hours Worked: All Workers (SA, Number)</t>
  </si>
  <si>
    <t>AVHR</t>
  </si>
  <si>
    <t>Employment at the NAIRU</t>
  </si>
  <si>
    <t>ESTAR</t>
  </si>
  <si>
    <t>Capital stock, real, LCU</t>
  </si>
  <si>
    <t>4</t>
  </si>
  <si>
    <t>(MLR3A@UK-MLO9A@UK)*1000, interpolated</t>
  </si>
  <si>
    <t>(UK: Net Capital Stock at CVM: Assets (Bil.GBP)  - UK: Net Capital Stock at CVM: Dwellings excluding Land (Bil.GBP)) *1000, interpolated</t>
  </si>
  <si>
    <t>K</t>
  </si>
  <si>
    <t>Years of schooling in population</t>
  </si>
  <si>
    <t>Years</t>
  </si>
  <si>
    <t>Barro R. &amp; J.W. Lee\Office for National Statistics Mid-Year Population Estimates</t>
  </si>
  <si>
    <t>EDUCAVE * POP15_64</t>
  </si>
  <si>
    <t>EDUC</t>
  </si>
  <si>
    <t>Population, 15-64</t>
  </si>
  <si>
    <t>Office for National Statistics Mid-Year Population Estimates</t>
  </si>
  <si>
    <t>Population aged 15-64 aggregated from ONS mid-year population estimates</t>
  </si>
  <si>
    <t>POP15_64</t>
  </si>
  <si>
    <t>Total factor productivity trend</t>
  </si>
  <si>
    <t>Number</t>
  </si>
  <si>
    <t>Oxford Economics calculation</t>
  </si>
  <si>
    <t>Ln(Potential output, LCU) - 0.4 * Ln(Labour supply * Average hours of work per week) - 0.3 * Ln( Years of schooling in population / Population, total) - 0.3 * Ln(Capital stock, real, LCU(-1))</t>
  </si>
  <si>
    <t>TREND</t>
  </si>
  <si>
    <t>Output gap</t>
  </si>
  <si>
    <t>CUMOD</t>
  </si>
  <si>
    <t>Employment, aged 16 and over</t>
  </si>
  <si>
    <t>MGRZQ@UK</t>
  </si>
  <si>
    <t xml:space="preserve">UK: LFS: Employment: Aged 16 and Over (SA, Thous) </t>
  </si>
  <si>
    <t>ETILO</t>
  </si>
  <si>
    <t>Public sector net borrowing (ex FI)</t>
  </si>
  <si>
    <t>J5IIQ@UK</t>
  </si>
  <si>
    <t>UK: Public Sector Net Borrowing excluding Financial Interventions(NSA, Mil.GBP)</t>
  </si>
  <si>
    <t>PSNBX</t>
  </si>
  <si>
    <t>Government debt, net (ex FI)</t>
  </si>
  <si>
    <t>HF6WQ@UK * 1000</t>
  </si>
  <si>
    <t>UK: Public Sector: Net Debt excluding Financial Interventions (NSA, Bil.GBP) * 1000</t>
  </si>
  <si>
    <t>GNDBTX</t>
  </si>
  <si>
    <t>GDP, nominal, LCU</t>
  </si>
  <si>
    <t>YBHAQ@UK</t>
  </si>
  <si>
    <t xml:space="preserve">U.K.: Gross Domestic Product (SA, Mil.Pounds) </t>
  </si>
  <si>
    <t>GDP!</t>
  </si>
  <si>
    <t>UK</t>
  </si>
  <si>
    <t>L</t>
  </si>
  <si>
    <t>Human capital</t>
  </si>
  <si>
    <t>Total factor productivity</t>
  </si>
  <si>
    <t>Migration</t>
  </si>
  <si>
    <t>Working age population</t>
  </si>
  <si>
    <t>Inactivity</t>
  </si>
  <si>
    <t>2030-40</t>
  </si>
  <si>
    <t>2040-50</t>
  </si>
  <si>
    <t>ESTAR * AVHR</t>
  </si>
  <si>
    <t>EDUC / POP15_64</t>
  </si>
  <si>
    <t>Contributions to growth</t>
  </si>
  <si>
    <t>Labour supply</t>
  </si>
  <si>
    <t>Capital stock</t>
  </si>
  <si>
    <t>diff vs 10-19</t>
  </si>
  <si>
    <t>2020-30</t>
  </si>
  <si>
    <t>diff</t>
  </si>
  <si>
    <t>1990s</t>
  </si>
  <si>
    <t>2000s</t>
  </si>
  <si>
    <t>2010s</t>
  </si>
  <si>
    <t>2030s</t>
  </si>
  <si>
    <t>2040s</t>
  </si>
  <si>
    <t>2020s</t>
  </si>
  <si>
    <t>Rolling 10 year average</t>
  </si>
  <si>
    <t>ZERO LINE</t>
  </si>
  <si>
    <t>Figure 2: UK principal net international migration assumptions with illustrative figures to show potential levels of migration if they were 20% higher or 20% lower than the principal assumption</t>
  </si>
  <si>
    <t/>
  </si>
  <si>
    <t>Net international migration, persons, mid-2023 to mid-2030, UK</t>
  </si>
  <si>
    <t>Notes</t>
  </si>
  <si>
    <t>1. Estimated total international migration for mid-2023 is provisional and will be updated when more complete data are available.
2. Estimated total international migration for mid-2023 does not match the release Long-term international migration, provisional: year ending June 2023 because of the use of data for Northern Ireland from the Northern Ireland Statistics and Research Agency (NISRA)
3. Source: National population projections and migration statistics from the Office for National Statistics; Northern Ireland Statistics and Research Agency (NISRA)</t>
  </si>
  <si>
    <t>Unit</t>
  </si>
  <si>
    <t>Persons, thousands</t>
  </si>
  <si>
    <t>Year</t>
  </si>
  <si>
    <t>Low net international migration variant assumptions</t>
  </si>
  <si>
    <t>Principal net international migration assumptions</t>
  </si>
  <si>
    <t>High net international migration assumptions</t>
  </si>
  <si>
    <t>Mid-2023</t>
  </si>
  <si>
    <t>670000</t>
  </si>
  <si>
    <t>Mid-2024</t>
  </si>
  <si>
    <t>Mid-2025</t>
  </si>
  <si>
    <t>Mid-2026</t>
  </si>
  <si>
    <t>Mid-2027</t>
  </si>
  <si>
    <t>Mid-2028</t>
  </si>
  <si>
    <t>Mid-2029</t>
  </si>
  <si>
    <t>Mid-2030</t>
  </si>
  <si>
    <t>Historical</t>
  </si>
  <si>
    <t>OE baseline (ONS low migration variant)</t>
  </si>
  <si>
    <t>ONS high migration variant</t>
  </si>
  <si>
    <t>ONS principal projection</t>
  </si>
  <si>
    <t>Average 2010-2019</t>
  </si>
  <si>
    <t>Table 1: Long-term international migration into and out of the United Kingdom by nationality,</t>
  </si>
  <si>
    <t>using new approach to producing migration estimates.</t>
  </si>
  <si>
    <t xml:space="preserve">This worksheet contains one table. Freeze panes is turned on. </t>
  </si>
  <si>
    <t>To turn off freeze panes select the 'View' ribbon then 'Freeze Panes' then 'Unfreeze Panes' or use [Alt W, F]</t>
  </si>
  <si>
    <t>Flow</t>
  </si>
  <si>
    <t>Period</t>
  </si>
  <si>
    <t>All Nationalities</t>
  </si>
  <si>
    <t>British</t>
  </si>
  <si>
    <t>EU</t>
  </si>
  <si>
    <t>Non-EU</t>
  </si>
  <si>
    <t>Immigration</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</si>
  <si>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</si>
  <si>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</si>
  <si>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</si>
  <si>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</si>
  <si>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</si>
  <si>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</si>
  <si>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</si>
  <si>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</si>
  <si>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</si>
  <si>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</si>
  <si>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</si>
  <si>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</si>
  <si>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</si>
  <si>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</si>
  <si>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</si>
  <si>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</si>
  <si>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</si>
  <si>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</si>
  <si>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</si>
  <si>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</si>
  <si>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</si>
  <si>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</si>
  <si>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</si>
  <si>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YE Mar 18</t>
  </si>
  <si>
    <t>YE Jun 18</t>
  </si>
  <si>
    <t>YE Sep 18</t>
  </si>
  <si>
    <t>YE Dec 18</t>
  </si>
  <si>
    <t>YE Mar 19</t>
  </si>
  <si>
    <t>YE Jun 19</t>
  </si>
  <si>
    <t>YE Sep 19</t>
  </si>
  <si>
    <t>YE Dec 19</t>
  </si>
  <si>
    <t>YE Mar 20</t>
  </si>
  <si>
    <t>YE Jun 20</t>
  </si>
  <si>
    <t>YE Sep 20</t>
  </si>
  <si>
    <t>YE Dec 20</t>
  </si>
  <si>
    <t>YE Mar 21</t>
  </si>
  <si>
    <t>YE Jun 21</t>
  </si>
  <si>
    <t>YE Sep 21</t>
  </si>
  <si>
    <t>YE Dec 21</t>
  </si>
  <si>
    <t>YE Mar 22</t>
  </si>
  <si>
    <t>YE Jun 22</t>
  </si>
  <si>
    <t>YE Sep 22</t>
  </si>
  <si>
    <t>YE Dec 22 P</t>
  </si>
  <si>
    <t>YE Mar 23 P</t>
  </si>
  <si>
    <t>YE Jun 23 P</t>
  </si>
  <si>
    <t>Emigration</t>
  </si>
  <si>
    <t>Net</t>
  </si>
  <si>
    <t>State pension age - males</t>
  </si>
  <si>
    <t>State pension age - females</t>
  </si>
  <si>
    <t>Working age population (LHS)</t>
  </si>
  <si>
    <t>State pension age - males (RHS)</t>
  </si>
  <si>
    <t>State pension age - females (RHS)</t>
  </si>
  <si>
    <t>LF2M@UK</t>
  </si>
  <si>
    <t>LF69@UK</t>
  </si>
  <si>
    <t>199001 !M</t>
  </si>
  <si>
    <t>199001</t>
  </si>
  <si>
    <t>.DTLM</t>
  </si>
  <si>
    <t>.LSOURCE</t>
  </si>
  <si>
    <t>.TN</t>
  </si>
  <si>
    <t>.T1</t>
  </si>
  <si>
    <t>.DESC</t>
  </si>
  <si>
    <t>Office for National Statistics</t>
  </si>
  <si>
    <t>UK: LFS: Economically Inactive: Aged 16 to 64 (SA, Thous)</t>
  </si>
  <si>
    <t>Apr-1993</t>
  </si>
  <si>
    <t>UK: LFS: Economically Inactive: Long Term Sick (SA, Thous)</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</si>
  <si>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</si>
  <si>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</si>
  <si>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</si>
  <si>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</si>
  <si>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</si>
  <si>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</si>
  <si>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</si>
  <si>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</si>
  <si>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</si>
  <si>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</si>
  <si>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</si>
  <si>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</si>
  <si>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</si>
  <si>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</si>
  <si>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</si>
  <si>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</si>
  <si>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</si>
  <si>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</si>
  <si>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</si>
  <si>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</si>
  <si>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</si>
  <si>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</si>
  <si>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</si>
  <si>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</si>
  <si>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</si>
  <si>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</si>
  <si>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</si>
  <si>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</si>
  <si>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</si>
  <si>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</si>
  <si>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</si>
  <si>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</si>
  <si>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</si>
  <si>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</si>
  <si>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</si>
  <si>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</si>
  <si>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</si>
  <si>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</si>
  <si>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</si>
  <si>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</si>
  <si>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</si>
  <si>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</si>
  <si>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</si>
  <si>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</si>
  <si>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</si>
  <si>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</si>
  <si>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</si>
  <si>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</si>
  <si>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</si>
  <si>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</si>
  <si>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</si>
  <si>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</si>
  <si>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</si>
  <si>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</si>
  <si>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</si>
  <si>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</si>
  <si>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</si>
  <si>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</si>
  <si>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</si>
  <si>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</si>
  <si>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</si>
  <si>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</si>
  <si>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</si>
  <si>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</si>
  <si>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</si>
  <si>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</si>
  <si>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</si>
  <si>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</si>
  <si>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</si>
  <si>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</si>
  <si>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</si>
  <si>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</si>
  <si>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</si>
  <si>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</si>
  <si>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</si>
  <si>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</si>
  <si>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</si>
  <si>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</si>
  <si>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</si>
  <si>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</si>
  <si>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</si>
  <si>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</si>
  <si>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</si>
  <si>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</si>
  <si>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</si>
  <si>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</si>
  <si>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</si>
  <si>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</si>
  <si>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</si>
  <si>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</si>
  <si>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</si>
  <si>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</si>
  <si>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</si>
  <si>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</si>
  <si>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</si>
  <si>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</si>
  <si>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</si>
  <si>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</si>
  <si>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</si>
  <si>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</si>
  <si>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</si>
  <si>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</si>
  <si>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</si>
  <si>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</si>
  <si>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</si>
  <si>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</si>
  <si>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</si>
  <si>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</si>
  <si>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</si>
  <si>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</si>
  <si>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</si>
  <si>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</si>
  <si>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</si>
  <si>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</si>
  <si>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</si>
  <si>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</si>
  <si>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</si>
  <si>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</si>
  <si>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</si>
  <si>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</si>
  <si>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</si>
  <si>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</si>
  <si>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</si>
  <si>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</si>
  <si>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</si>
  <si>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</si>
  <si>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</si>
  <si>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</si>
  <si>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</si>
  <si>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</si>
  <si>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</si>
  <si>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</si>
  <si>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</si>
  <si>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</si>
  <si>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</si>
  <si>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</si>
  <si>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</si>
  <si>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</si>
  <si>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</si>
  <si>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</si>
  <si>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</si>
  <si>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</si>
  <si>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</si>
  <si>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</si>
  <si>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</si>
  <si>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</si>
  <si>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</si>
  <si>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</si>
  <si>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</si>
  <si>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</si>
  <si>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</si>
  <si>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</si>
  <si>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</si>
  <si>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</si>
  <si>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</si>
  <si>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</si>
  <si>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</si>
  <si>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</si>
  <si>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</si>
  <si>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</si>
  <si>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</si>
  <si>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</si>
  <si>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</si>
  <si>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</si>
  <si>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</si>
  <si>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</si>
  <si>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</si>
  <si>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</si>
  <si>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</si>
  <si>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</si>
  <si>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</si>
  <si>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</si>
  <si>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</si>
  <si>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</si>
  <si>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</si>
  <si>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</si>
  <si>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</si>
  <si>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</si>
  <si>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</si>
  <si>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</si>
  <si>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</si>
  <si>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</si>
  <si>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</si>
  <si>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</si>
  <si>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</si>
  <si>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</si>
  <si>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</si>
  <si>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</si>
  <si>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</si>
  <si>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</si>
  <si>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</si>
  <si>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</si>
  <si>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</si>
  <si>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</si>
  <si>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</si>
  <si>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</si>
  <si>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</si>
  <si>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</si>
  <si>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</si>
  <si>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</si>
  <si>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</si>
  <si>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</si>
  <si>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</si>
  <si>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</si>
  <si>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</si>
  <si>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</si>
  <si>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</si>
  <si>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</si>
  <si>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</si>
  <si>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</si>
  <si>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</si>
  <si>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</si>
  <si>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</si>
  <si>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</si>
  <si>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</si>
  <si>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</si>
  <si>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</si>
  <si>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</si>
  <si>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</si>
  <si>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</si>
  <si>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</si>
  <si>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</si>
  <si>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</si>
  <si>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</si>
  <si>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</si>
  <si>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</si>
  <si>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</si>
  <si>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</si>
  <si>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</si>
  <si>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</si>
  <si>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</si>
  <si>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</si>
  <si>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</si>
  <si>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</si>
  <si>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</si>
  <si>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</si>
  <si>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</si>
  <si>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</si>
  <si>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</si>
  <si>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</si>
  <si>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</si>
  <si>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</si>
  <si>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</si>
  <si>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</si>
  <si>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</si>
  <si>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</si>
  <si>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</si>
  <si>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</si>
  <si>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</si>
  <si>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</si>
  <si>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</si>
  <si>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</si>
  <si>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</si>
  <si>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</si>
  <si>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</si>
  <si>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</si>
  <si>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</si>
  <si>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</si>
  <si>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</si>
  <si>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</si>
  <si>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</si>
  <si>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</si>
  <si>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</si>
  <si>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</si>
  <si>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</si>
  <si>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</si>
  <si>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</si>
  <si>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</si>
  <si>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</si>
  <si>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</si>
  <si>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</si>
  <si>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</si>
  <si>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</si>
  <si>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</si>
  <si>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</si>
  <si>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</si>
  <si>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</si>
  <si>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</si>
  <si>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</si>
  <si>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</si>
  <si>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</si>
  <si>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</si>
  <si>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</si>
  <si>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</si>
  <si>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</si>
  <si>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</si>
  <si>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</si>
  <si>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</si>
  <si>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</si>
  <si>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</si>
  <si>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</si>
  <si>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</si>
  <si>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</si>
  <si>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</si>
  <si>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</si>
  <si>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</si>
  <si>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</si>
  <si>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</si>
  <si>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</si>
  <si>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</si>
  <si>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</si>
  <si>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</si>
  <si>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</si>
  <si>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</si>
  <si>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</si>
  <si>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</si>
  <si>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</si>
  <si>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</si>
  <si>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</si>
  <si>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</si>
  <si>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</si>
  <si>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</si>
  <si>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</si>
  <si>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</si>
  <si>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</si>
  <si>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</si>
  <si>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</si>
  <si>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</si>
  <si>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</si>
  <si>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</si>
  <si>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</si>
  <si>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</si>
  <si>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</si>
  <si>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</si>
  <si>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</si>
  <si>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</si>
  <si>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</si>
  <si>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</si>
  <si>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</si>
  <si>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</si>
  <si>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</si>
  <si>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</si>
  <si>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</si>
  <si>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</si>
  <si>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</si>
  <si>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</si>
  <si>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</si>
  <si>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</si>
  <si>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</si>
  <si>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</si>
  <si>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</si>
  <si>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</si>
  <si>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</si>
  <si>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</si>
  <si>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</si>
  <si>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</si>
  <si>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</si>
  <si>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</si>
  <si>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</si>
  <si>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</si>
  <si>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</si>
  <si>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</si>
  <si>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</si>
  <si>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</si>
  <si>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</si>
  <si>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</si>
  <si>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</si>
  <si>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</si>
  <si>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</si>
  <si>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</si>
  <si>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</si>
  <si>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</si>
  <si>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</si>
  <si>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</si>
  <si>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</si>
  <si>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</si>
  <si>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</si>
  <si>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</si>
  <si>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</si>
  <si>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</si>
  <si>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</si>
  <si>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</si>
  <si>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</si>
  <si>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</si>
  <si>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</si>
  <si>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</si>
  <si>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</si>
  <si>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</si>
  <si>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</si>
  <si>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</si>
  <si>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</si>
  <si>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</si>
  <si>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</si>
  <si>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</si>
  <si>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</si>
  <si>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</si>
  <si>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</si>
  <si>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</si>
  <si>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</si>
  <si>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</si>
  <si>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</si>
  <si>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</si>
  <si>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</si>
  <si>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</si>
  <si>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</si>
  <si>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</si>
  <si>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</si>
  <si>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</si>
  <si>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</si>
  <si>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</si>
  <si>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</si>
  <si>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</si>
  <si>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</si>
  <si>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</si>
  <si>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</si>
  <si>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 of inactive</t>
  </si>
  <si>
    <t>LZVBQ@UK</t>
  </si>
  <si>
    <t>19701 !Q</t>
  </si>
  <si>
    <t>19701</t>
  </si>
  <si>
    <t>Q1-1971</t>
  </si>
  <si>
    <t>U.K.: Output per Hour Worked: Whole Economy (SA, 2019=100)</t>
  </si>
  <si>
    <t>19702</t>
  </si>
  <si>
    <t>19703</t>
  </si>
  <si>
    <t>19704</t>
  </si>
  <si>
    <t>19711</t>
  </si>
  <si>
    <t>19712</t>
  </si>
  <si>
    <t>19713</t>
  </si>
  <si>
    <t>19714</t>
  </si>
  <si>
    <t>19721</t>
  </si>
  <si>
    <t>19722</t>
  </si>
  <si>
    <t>19723</t>
  </si>
  <si>
    <t>19724</t>
  </si>
  <si>
    <t>19731</t>
  </si>
  <si>
    <t>19732</t>
  </si>
  <si>
    <t>19733</t>
  </si>
  <si>
    <t>19734</t>
  </si>
  <si>
    <t>19741</t>
  </si>
  <si>
    <t>19742</t>
  </si>
  <si>
    <t>19743</t>
  </si>
  <si>
    <t>19744</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</si>
  <si>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</si>
  <si>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</si>
  <si>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</si>
  <si>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</si>
  <si>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</si>
  <si>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</si>
  <si>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</si>
  <si>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</si>
  <si>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</si>
  <si>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</si>
  <si>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</si>
  <si>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</si>
  <si>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</si>
  <si>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</si>
  <si>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</si>
  <si>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</si>
  <si>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</si>
  <si>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</si>
  <si>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</si>
  <si>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</si>
  <si>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</si>
  <si>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</si>
  <si>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</si>
  <si>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</si>
  <si>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</si>
  <si>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</si>
  <si>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</si>
  <si>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</si>
  <si>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</si>
  <si>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</si>
  <si>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</si>
  <si>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</si>
  <si>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</si>
  <si>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</si>
  <si>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</si>
  <si>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</si>
  <si>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</si>
  <si>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</si>
  <si>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</si>
  <si>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</si>
  <si>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</si>
  <si>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</si>
  <si>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</si>
  <si>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</si>
  <si>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</si>
  <si>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</si>
  <si>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</si>
  <si>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</si>
  <si>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</si>
  <si>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</si>
  <si>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</si>
  <si>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</si>
  <si>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</si>
  <si>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</si>
  <si>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</si>
  <si>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</si>
  <si>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</si>
  <si>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</si>
  <si>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</si>
  <si>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</si>
  <si>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</si>
  <si>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</si>
  <si>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</si>
  <si>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</si>
  <si>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</si>
  <si>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</si>
  <si>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</si>
  <si>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</si>
  <si>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</si>
  <si>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</si>
  <si>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</si>
  <si>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</si>
  <si>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</si>
  <si>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</si>
  <si>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</si>
  <si>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</si>
  <si>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</si>
  <si>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</si>
  <si>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</si>
  <si>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</si>
  <si>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</si>
  <si>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</si>
  <si>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</si>
  <si>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</si>
  <si>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</si>
  <si>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</si>
  <si>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</si>
  <si>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</si>
  <si>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</si>
  <si>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</si>
  <si>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</si>
  <si>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</si>
  <si>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</si>
  <si>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</si>
  <si>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</si>
  <si>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</si>
  <si>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</si>
  <si>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</si>
  <si>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</si>
  <si>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</si>
  <si>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</si>
  <si>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</si>
  <si>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</si>
  <si>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</si>
  <si>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</si>
  <si>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</si>
  <si>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</si>
  <si>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</si>
  <si>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</si>
  <si>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</si>
  <si>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</si>
  <si>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</si>
  <si>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</si>
  <si>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</si>
  <si>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</si>
  <si>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</si>
  <si>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</si>
  <si>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</si>
  <si>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</si>
  <si>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</si>
  <si>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</si>
  <si>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</si>
  <si>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</si>
  <si>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</si>
  <si>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</si>
  <si>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</si>
  <si>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</si>
  <si>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</si>
  <si>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</si>
  <si>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</si>
  <si>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</si>
  <si>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</si>
  <si>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</si>
  <si>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</si>
  <si>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</si>
  <si>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</si>
  <si>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</si>
  <si>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</si>
  <si>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</si>
  <si>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</si>
  <si>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</si>
  <si>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</si>
  <si>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</si>
  <si>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</si>
  <si>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</si>
  <si>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</si>
  <si>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</si>
  <si>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</si>
  <si>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</si>
  <si>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</si>
  <si>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</si>
  <si>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</si>
  <si>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</si>
  <si>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</si>
  <si>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</si>
  <si>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</si>
  <si>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</si>
  <si>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</si>
  <si>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</si>
  <si>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</si>
  <si>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</si>
  <si>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</si>
  <si>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</si>
  <si>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</si>
  <si>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</si>
  <si>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</si>
  <si>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</si>
  <si>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</si>
  <si>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</si>
  <si>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</si>
  <si>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</si>
  <si>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</si>
  <si>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</si>
  <si>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</si>
  <si>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</si>
  <si>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</si>
  <si>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</si>
  <si>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</si>
  <si>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</si>
  <si>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</si>
  <si>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</si>
  <si>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</si>
  <si>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</si>
  <si>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</si>
  <si>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</si>
  <si>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</si>
  <si>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</si>
  <si>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</si>
  <si>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</si>
  <si>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</si>
  <si>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</si>
  <si>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</si>
  <si>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</si>
  <si>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</si>
  <si>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Pre-GFC trend calc</t>
  </si>
  <si>
    <t>GFC-pandemic</t>
  </si>
  <si>
    <t>y/y</t>
  </si>
  <si>
    <t>q/q</t>
  </si>
  <si>
    <t>1972-2007 average</t>
  </si>
  <si>
    <t>2008-2019 average</t>
  </si>
  <si>
    <t>5yr ma</t>
  </si>
  <si>
    <t>Output per worker long-term (5yr ma)</t>
  </si>
  <si>
    <t>Output per hour worked long-term (5yr ma)</t>
  </si>
  <si>
    <t>A4YMQ@UK</t>
  </si>
  <si>
    <t>Q3-1959</t>
  </si>
  <si>
    <t>UK: Output per Worker: Whole Economy (SA, 2019=100)</t>
  </si>
  <si>
    <t>Feb-13-2024 07:26</t>
  </si>
  <si>
    <t>Nov-2023</t>
  </si>
  <si>
    <t>Feb-1971</t>
  </si>
  <si>
    <t>Feb-13-2024 08:01</t>
  </si>
  <si>
    <t>202311</t>
  </si>
  <si>
    <t>Back to contents</t>
  </si>
  <si>
    <t>Chart 2.7: Decomposition of changes to potential output</t>
  </si>
  <si>
    <t>Potential output growth</t>
  </si>
  <si>
    <t>Change in level since March forecast</t>
  </si>
  <si>
    <t>Employment</t>
  </si>
  <si>
    <t>Average hours</t>
  </si>
  <si>
    <t>Capital deepening</t>
  </si>
  <si>
    <t xml:space="preserve">Total factor productivity </t>
  </si>
  <si>
    <t>2010-19 
average</t>
  </si>
  <si>
    <t>Labour</t>
  </si>
  <si>
    <t>Productivity</t>
  </si>
  <si>
    <t>Section 3: The supply side of the economy</t>
  </si>
  <si>
    <t>Chart 3.1 - Estimated contributions to potential supply growth</t>
  </si>
  <si>
    <t>Date</t>
  </si>
  <si>
    <t>Potential supply estimate</t>
  </si>
  <si>
    <t>Of which potential productivity</t>
  </si>
  <si>
    <t>Of which potential labour supply</t>
  </si>
  <si>
    <t>1997-2007</t>
  </si>
  <si>
    <t>2010-2014</t>
  </si>
  <si>
    <t>2015-2019</t>
  </si>
  <si>
    <t>2020-2023</t>
  </si>
  <si>
    <t>2024-2028</t>
  </si>
  <si>
    <t>Potential output vs BoE/OBR - 2024-2028</t>
  </si>
  <si>
    <t>Oxford Economics</t>
  </si>
  <si>
    <t>Office for Budget Responsibility</t>
  </si>
  <si>
    <t>Bank of England *</t>
  </si>
  <si>
    <t>Back to front page</t>
  </si>
  <si>
    <t>A8. Real compromise/balanced estimates of GDP - 'GDP(A)', 1700-2016</t>
  </si>
  <si>
    <t xml:space="preserve">Component series used </t>
  </si>
  <si>
    <t>Geographically-consistent, constant-border measures</t>
  </si>
  <si>
    <t>Estimates based on changing political boundaries</t>
  </si>
  <si>
    <t>Memo: Old Composite measures of real UK GDP from earlier versions of this spreadsheet: Chained volume measures, £mn 2013 prices</t>
  </si>
  <si>
    <t>UK GDP(O)</t>
  </si>
  <si>
    <t>GDP(E)</t>
  </si>
  <si>
    <t>GDP(I)</t>
  </si>
  <si>
    <t>Old and new compromise estimates</t>
  </si>
  <si>
    <t>Balanced estimates</t>
  </si>
  <si>
    <t>UK pre-1922 definition GB+Ireland</t>
  </si>
  <si>
    <t>Great Britain GDP</t>
  </si>
  <si>
    <t>Northern Ireland real GDP</t>
  </si>
  <si>
    <t>UK - current definition (GB+NI) estimate</t>
  </si>
  <si>
    <t>Real headline UK GDP (GB + Northern Ireland), Chained volume measure £mn, reference year 2013</t>
  </si>
  <si>
    <t>Growth rates</t>
  </si>
  <si>
    <t>Estimated real GDP of Great Britain (England, Scotland +Wales), Chained volume measure £mn, reference year 2013</t>
  </si>
  <si>
    <t>Estimated real GDP of England, GDP chained volume measure, £mn reference year 2013</t>
  </si>
  <si>
    <t xml:space="preserve">Index of real UK GDP at factor cost - based on changing political boundaries, </t>
  </si>
  <si>
    <t xml:space="preserve">Index of real UK GDP at basic prices - based on changing political boundaries, </t>
  </si>
  <si>
    <t>Index of real UK GDP at market prices- based on changing political boundaries</t>
  </si>
  <si>
    <t>Index of Irish Real GDP at factor cost</t>
  </si>
  <si>
    <t>Index of Republic of Ireland real GDP at factor cost</t>
  </si>
  <si>
    <t>Composite measures of real UK GDP: annual growth</t>
  </si>
  <si>
    <t>UK GDP at real factor cost, £mn</t>
  </si>
  <si>
    <t>GB GDP at real factor cost</t>
  </si>
  <si>
    <t>GB population</t>
  </si>
  <si>
    <t>GB GDP per capita</t>
  </si>
  <si>
    <t>Irish real GDP at factor cost</t>
  </si>
  <si>
    <t>Growth of GB per capita incomes</t>
  </si>
  <si>
    <t xml:space="preserve">Irish real wages relative to GB </t>
  </si>
  <si>
    <t>Benchmark level of GDP in 1785 based on growth of GB per capita, Irish real wages relative to UK real wages and Irish population</t>
  </si>
  <si>
    <t xml:space="preserve">Irish GDP assuming Irish per capita incomes grow at 92% of the rate of Great Britain prior to 1841 </t>
  </si>
  <si>
    <t>Irish Population</t>
  </si>
  <si>
    <t>per capita income</t>
  </si>
  <si>
    <t>growth of Irish per capita incomes</t>
  </si>
  <si>
    <t>Share of Ireland in UK nominal GDP</t>
  </si>
  <si>
    <t>Chain-linked UK GDP(O) measure</t>
  </si>
  <si>
    <t xml:space="preserve">Feinstein's GDP(E) current factor cost estimate </t>
  </si>
  <si>
    <t xml:space="preserve">Feinstein's GDP(E) constant factor cost estimate </t>
  </si>
  <si>
    <t>implied adjustment for stockbuilding and other cyclical factors</t>
  </si>
  <si>
    <t>Feinstein's GDP(E) current factor cost estimate adjusted for cyclical effects</t>
  </si>
  <si>
    <t>trend adjustment</t>
  </si>
  <si>
    <t>Feinstein's GDP(E) factor cost estimate</t>
  </si>
  <si>
    <t>GDP(E) deflator at factor cost</t>
  </si>
  <si>
    <t>GDP expenditure measure at constant factor cost from Mitchell (1988) 1913-1920</t>
  </si>
  <si>
    <t xml:space="preserve">Real GDP(E ) adjusted for trend and cyclical effects </t>
  </si>
  <si>
    <t>Nominal UK GDP at factor cost income based measure from Feinstein (1972)</t>
  </si>
  <si>
    <t xml:space="preserve">Real GDP(I) </t>
  </si>
  <si>
    <t>Feinstein's GDP at factor cost 'Compromise estimate' 1855-1920</t>
  </si>
  <si>
    <t>New Compromise estimate based on new output data for GB and Ireland</t>
  </si>
  <si>
    <t>Average of Output and Expenditure measures</t>
  </si>
  <si>
    <t>Solomou and Weale (1991): Balanced estimate of GDP for 1870-1913</t>
  </si>
  <si>
    <t>Spliced balanced/compromise index of GDP</t>
  </si>
  <si>
    <t>GB to UK ratio of GDP from GDP(O) measures</t>
  </si>
  <si>
    <t>Share of N.Ireland GDP in pre-1922 definition of UK</t>
  </si>
  <si>
    <t>Spliced measure of real GDP</t>
  </si>
  <si>
    <t>Share of N.Ireland GDP in UK in post-1922 definition of UK</t>
  </si>
  <si>
    <t>N.Ireland population</t>
  </si>
  <si>
    <t>GDP at Factor cost</t>
  </si>
  <si>
    <t>Spliced GDP volume measures</t>
  </si>
  <si>
    <t>Factor cost</t>
  </si>
  <si>
    <t>Basic prices</t>
  </si>
  <si>
    <t>Market prices</t>
  </si>
  <si>
    <t>Latest ONS GDP Series</t>
  </si>
  <si>
    <t>Deflators</t>
  </si>
  <si>
    <t>Republic of Ireland GDP</t>
  </si>
  <si>
    <t>Spliced estimates</t>
  </si>
  <si>
    <t>Other data series used to create market price volume measures from the various chains of data.</t>
  </si>
  <si>
    <t>Description, sources and methods</t>
  </si>
  <si>
    <t>Basic Prices</t>
  </si>
  <si>
    <t>Growth at market prices</t>
  </si>
  <si>
    <t>GB before 1801, GB+Ireland 1801-1920, GB + Northern Ireland after 1920.  Indexed to 100 in 1920</t>
  </si>
  <si>
    <t>Growth at factor cost</t>
  </si>
  <si>
    <t>Growth at basic prices</t>
  </si>
  <si>
    <t>1920=100</t>
  </si>
  <si>
    <t>Chained composite measure of UK GDP at factor cost.  Chained volume measure £mn, reference year 2013</t>
  </si>
  <si>
    <t>Chained composite measure of UK GDP at basic prices.  Chained volume measure £mn, reference year 2013</t>
  </si>
  <si>
    <t>Chained composite measure of UK GDP at market prices.  Chained volume measure £mn, reference year 2013</t>
  </si>
  <si>
    <t>Chained composite estimate of GDP at market prices £mn, chained volume measure including Irish break in 1920</t>
  </si>
  <si>
    <t>Feinstein (1972)</t>
  </si>
  <si>
    <t>Broadberry et al (2015): Great Britain real GDP, output-based measure 1700=100</t>
  </si>
  <si>
    <t>Andersson and Lennard (2017), 1841 prices</t>
  </si>
  <si>
    <t>Geary and Stark (2004)</t>
  </si>
  <si>
    <t>Matches 1785 benchmark level based on relative wage growth. Post-1913 derived by residual to match Feinstein's UK and GB estimates post 1913</t>
  </si>
  <si>
    <t>1700=100</t>
  </si>
  <si>
    <t>1841=100</t>
  </si>
  <si>
    <t>1913=100</t>
  </si>
  <si>
    <t>from Mitchell (1988) Page 831, 1830-1913</t>
  </si>
  <si>
    <t>from Mitchell (1988) Page 837, 1830-1913, £mn 1900 prices</t>
  </si>
  <si>
    <t>backed out from the estimates in Mitchell (1988) page 836.  NB these later adjustments are different to those in Feinstein (1972) page 17</t>
  </si>
  <si>
    <t>See Feinstein (1972) page 18</t>
  </si>
  <si>
    <t xml:space="preserve">Feinstein's GDP(E) factor cost estimate from Mitchell (1988) Page 837, 1830-1913, £mn current prices, adjusted for cyclical and trend effects </t>
  </si>
  <si>
    <t>1938 prices</t>
  </si>
  <si>
    <t xml:space="preserve"> from Mitchell (1988) Page 836, 1913=100</t>
  </si>
  <si>
    <t>Check subject to rounding errors</t>
  </si>
  <si>
    <t>£mn 1900 constant factor cost.  Table 3.</t>
  </si>
  <si>
    <t>Chained volume measure</t>
  </si>
  <si>
    <t>check</t>
  </si>
  <si>
    <t>1900 prices</t>
  </si>
  <si>
    <t>2013 prices</t>
  </si>
  <si>
    <t>GDP at factor cost</t>
  </si>
  <si>
    <t>GDP at basic prices</t>
  </si>
  <si>
    <t>GDP at market prices</t>
  </si>
  <si>
    <t>Chain-linked estimate 1801=100</t>
  </si>
  <si>
    <t xml:space="preserve">Sefton and Weale (1995): Balanced Gross Domestic Product at factor cost (£m 1938 constant factor cost) 1920-1948.  Table A.3 Pages 188-189 </t>
  </si>
  <si>
    <t>Factor cost deflator, 1938=1</t>
  </si>
  <si>
    <t>ONS: GDP at factor cost, Chained volume measure, £mn 2013 reference yr prices (Code YBHH)</t>
  </si>
  <si>
    <t>ONS: GDP(A) at basic prices, Chained volume measure 1948-, £mn 2013 reference yr prices</t>
  </si>
  <si>
    <t>ONS: GDP(A) at market prices, Chained volume measure 1948-, £mn 2013 reference yr prices</t>
  </si>
  <si>
    <t xml:space="preserve">GDP deflator at factor cost </t>
  </si>
  <si>
    <t>GDP deflator at basic prices</t>
  </si>
  <si>
    <t>GDP deflator at market prices</t>
  </si>
  <si>
    <t>Basic price to factor cost ratio</t>
  </si>
  <si>
    <t>Market price to factor cost ratio</t>
  </si>
  <si>
    <t>Market price to basic price ratio</t>
  </si>
  <si>
    <t>Maddison (2010),  constant 1990 Geary Khamis $</t>
  </si>
  <si>
    <t>Gerlach and Stuart (2015), 1970=100</t>
  </si>
  <si>
    <t>Factor cost, CSO estimates excluding FISIM , 2009 prices</t>
  </si>
  <si>
    <t>Basic prices, CSO estimates excluding FISIM, 2009 prices</t>
  </si>
  <si>
    <t>Market prices, CSO estimates excluding FISIM, 2009 prices</t>
  </si>
  <si>
    <t>Factor cost, CSO estimates 2014 prices</t>
  </si>
  <si>
    <t>Basic prices, CSO estimates 2014 prices</t>
  </si>
  <si>
    <t>Market prices, CSO estimates 2014 prices</t>
  </si>
  <si>
    <t>Feinstein's GDP at factor cost 'Compromise estimate' 1920-48 from Mitchell (1988) Page 836, 1913=100</t>
  </si>
  <si>
    <t>Feinstein's GDP(E) market price estimate from Mitchell (1988) Page 837, 1830-1913, £mn 1900 prices</t>
  </si>
  <si>
    <t>Feinstein's GDP(E) factor cost estimate from Mitchell (1988) Page 837, 1830-1913, £mn 1900 prices</t>
  </si>
  <si>
    <t>Market price/Factor cost ratio</t>
  </si>
  <si>
    <t>Feinstein's GDP(E) market price estimate from Mitchell (1988) Page 837, 1913-1920, £mn 1938 prices</t>
  </si>
  <si>
    <t>Feinstein's GDP(E) factor cost estimate from Mitchell (1988) Page 837, 1913-1920, £mn 1938 prices</t>
  </si>
  <si>
    <t>Feinstein's Market price to Factor cost ratio from GDPE</t>
  </si>
  <si>
    <t>Feinstein's GDP(E) market price estimate from Mitchell (1988) Page 837, 1920-1948, £mn 1938 prices</t>
  </si>
  <si>
    <t>Feinstein's GDP(E) factor cost estimate from Mitchell (1988) Page 837, 1920-1948, £mn 1938 prices</t>
  </si>
  <si>
    <t xml:space="preserve">Sefton and Weale (1995): Balanced GDP at market prices (£m 1938 constant prices) 1920-1948.  Table A.3 Pages 188-189 </t>
  </si>
  <si>
    <t xml:space="preserve">Sefton and Weale (1995): Balanced GDP at factor cost (£m 1938 constant prices) 1920-1948.  Table A.3 Pages 188-189 </t>
  </si>
  <si>
    <t>Sefton and Weale Market price to Factor cost ratio from GDPE</t>
  </si>
  <si>
    <t>Spliced Market price to factor cost constant price ratio</t>
  </si>
  <si>
    <t>GDP by decade</t>
  </si>
  <si>
    <t>Decade average</t>
  </si>
  <si>
    <t>Sex</t>
  </si>
  <si>
    <t>Age</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</si>
  <si>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</si>
  <si>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</si>
  <si>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</si>
  <si>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</si>
  <si>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</si>
  <si>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</si>
  <si>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</si>
  <si>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</si>
  <si>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</si>
  <si>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</si>
  <si>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</si>
  <si>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</si>
  <si>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</si>
  <si>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</si>
  <si>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</si>
  <si>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</si>
  <si>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</si>
  <si>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</si>
  <si>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</si>
  <si>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</si>
  <si>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</si>
  <si>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</si>
  <si>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</si>
  <si>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</si>
  <si>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</si>
  <si>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</si>
  <si>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</si>
  <si>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</si>
  <si>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</si>
  <si>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</si>
  <si>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</si>
  <si>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</si>
  <si>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</si>
  <si>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</si>
  <si>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</si>
  <si>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</si>
  <si>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</si>
  <si>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</si>
  <si>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</si>
  <si>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</si>
  <si>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</si>
  <si>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</si>
  <si>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</si>
  <si>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</si>
  <si>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</si>
  <si>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</si>
  <si>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</si>
  <si>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</si>
  <si>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</si>
  <si>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</si>
  <si>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</si>
  <si>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</si>
  <si>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</si>
  <si>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</si>
  <si>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</si>
  <si>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</si>
  <si>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</si>
  <si>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</si>
  <si>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</si>
  <si>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</si>
  <si>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</si>
  <si>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</si>
  <si>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</si>
  <si>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</si>
  <si>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</si>
  <si>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</si>
  <si>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</si>
  <si>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</si>
  <si>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</si>
  <si>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</si>
  <si>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 xml:space="preserve">           0</t>
  </si>
  <si>
    <t xml:space="preserve">           1</t>
  </si>
  <si>
    <t xml:space="preserve">           2</t>
  </si>
  <si>
    <t xml:space="preserve">           3</t>
  </si>
  <si>
    <t xml:space="preserve">           4</t>
  </si>
  <si>
    <t xml:space="preserve">           5</t>
  </si>
  <si>
    <t xml:space="preserve">           6</t>
  </si>
  <si>
    <t xml:space="preserve">           7</t>
  </si>
  <si>
    <t xml:space="preserve">           8</t>
  </si>
  <si>
    <t xml:space="preserve">           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</si>
  <si>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</si>
  <si>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</si>
  <si>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</si>
  <si>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</si>
  <si>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</si>
  <si>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</si>
  <si>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</si>
  <si>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</si>
  <si>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</si>
  <si>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</si>
  <si>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</si>
  <si>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</si>
  <si>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</si>
  <si>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</si>
  <si>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</si>
  <si>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</si>
  <si>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</si>
  <si>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</si>
  <si>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</si>
  <si>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</si>
  <si>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</si>
  <si>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</si>
  <si>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 xml:space="preserve">          32</t>
  </si>
  <si>
    <t xml:space="preserve">          33</t>
  </si>
  <si>
    <t xml:space="preserve">          34</t>
  </si>
  <si>
    <t xml:space="preserve">          35</t>
  </si>
  <si>
    <t xml:space="preserve">          36</t>
  </si>
  <si>
    <t xml:space="preserve">          37</t>
  </si>
  <si>
    <t xml:space="preserve">          38</t>
  </si>
  <si>
    <t xml:space="preserve">          39</t>
  </si>
  <si>
    <t xml:space="preserve">          40</t>
  </si>
  <si>
    <t xml:space="preserve">          41</t>
  </si>
  <si>
    <t xml:space="preserve">          42</t>
  </si>
  <si>
    <t xml:space="preserve">          43</t>
  </si>
  <si>
    <t xml:space="preserve">          44</t>
  </si>
  <si>
    <t xml:space="preserve">          45</t>
  </si>
  <si>
    <t xml:space="preserve">          46</t>
  </si>
  <si>
    <t xml:space="preserve">          47</t>
  </si>
  <si>
    <t xml:space="preserve">          48</t>
  </si>
  <si>
    <t xml:space="preserve">          49</t>
  </si>
  <si>
    <t xml:space="preserve">          50</t>
  </si>
  <si>
    <t xml:space="preserve">          51</t>
  </si>
  <si>
    <t xml:space="preserve">          52</t>
  </si>
  <si>
    <t xml:space="preserve">          53</t>
  </si>
  <si>
    <t xml:space="preserve">          54</t>
  </si>
  <si>
    <t xml:space="preserve">          55</t>
  </si>
  <si>
    <t xml:space="preserve">          56</t>
  </si>
  <si>
    <t xml:space="preserve">          57</t>
  </si>
  <si>
    <t xml:space="preserve">          58</t>
  </si>
  <si>
    <t xml:space="preserve">          59</t>
  </si>
  <si>
    <t xml:space="preserve">          60</t>
  </si>
  <si>
    <t xml:space="preserve">          61</t>
  </si>
  <si>
    <t xml:space="preserve">          62</t>
  </si>
  <si>
    <t xml:space="preserve">          63</t>
  </si>
  <si>
    <t xml:space="preserve">          64</t>
  </si>
  <si>
    <t xml:space="preserve">          65</t>
  </si>
  <si>
    <t xml:space="preserve">          66</t>
  </si>
  <si>
    <t xml:space="preserve">          67</t>
  </si>
  <si>
    <t xml:space="preserve">          68</t>
  </si>
  <si>
    <t xml:space="preserve">          69</t>
  </si>
  <si>
    <t xml:space="preserve">          70</t>
  </si>
  <si>
    <t xml:space="preserve">          71</t>
  </si>
  <si>
    <t xml:space="preserve">          72</t>
  </si>
  <si>
    <t xml:space="preserve">          73</t>
  </si>
  <si>
    <t xml:space="preserve">          74</t>
  </si>
  <si>
    <t xml:space="preserve">          75</t>
  </si>
  <si>
    <t xml:space="preserve">          76</t>
  </si>
  <si>
    <t xml:space="preserve">          77</t>
  </si>
  <si>
    <t xml:space="preserve">          78</t>
  </si>
  <si>
    <t xml:space="preserve">          79</t>
  </si>
  <si>
    <t xml:space="preserve">          80</t>
  </si>
  <si>
    <t xml:space="preserve">          81</t>
  </si>
  <si>
    <t xml:space="preserve">          82</t>
  </si>
  <si>
    <t xml:space="preserve">          83</t>
  </si>
  <si>
    <t xml:space="preserve">          84</t>
  </si>
  <si>
    <t xml:space="preserve">          85</t>
  </si>
  <si>
    <t xml:space="preserve">          86</t>
  </si>
  <si>
    <t xml:space="preserve">          87</t>
  </si>
  <si>
    <t xml:space="preserve">          88</t>
  </si>
  <si>
    <t xml:space="preserve">          89</t>
  </si>
  <si>
    <t xml:space="preserve">          90</t>
  </si>
  <si>
    <t xml:space="preserve">          91</t>
  </si>
  <si>
    <t xml:space="preserve">          92</t>
  </si>
  <si>
    <t xml:space="preserve">          93</t>
  </si>
  <si>
    <t xml:space="preserve">          94</t>
  </si>
  <si>
    <t xml:space="preserve">          95</t>
  </si>
  <si>
    <t xml:space="preserve">          96</t>
  </si>
  <si>
    <t xml:space="preserve">          97</t>
  </si>
  <si>
    <t xml:space="preserve">          98</t>
  </si>
  <si>
    <t xml:space="preserve">          99</t>
  </si>
  <si>
    <t xml:space="preserve">         100</t>
  </si>
  <si>
    <t xml:space="preserve">         101</t>
  </si>
  <si>
    <t xml:space="preserve">         102</t>
  </si>
  <si>
    <t xml:space="preserve">         103</t>
  </si>
  <si>
    <t xml:space="preserve">         104</t>
  </si>
  <si>
    <t>105 - 109</t>
  </si>
  <si>
    <t>110 and over</t>
  </si>
  <si>
    <t>Total</t>
  </si>
  <si>
    <t>Females</t>
  </si>
  <si>
    <t>Males</t>
  </si>
  <si>
    <t>Feb-15-2024 07:05</t>
  </si>
  <si>
    <t>Q3-2023</t>
  </si>
  <si>
    <t>20233</t>
  </si>
  <si>
    <t>LF2S@UK</t>
  </si>
  <si>
    <t>UK: LFS: Economic Inactivity Rate: Aged 16 to 64 (SA, %)</t>
  </si>
  <si>
    <t>15-64</t>
  </si>
  <si>
    <t>15-59</t>
  </si>
  <si>
    <t>POPW 2010 definiton</t>
  </si>
  <si>
    <t>Actual POPW</t>
  </si>
  <si>
    <t>Difference</t>
  </si>
  <si>
    <t>Population ageing</t>
  </si>
  <si>
    <t>0-10</t>
  </si>
  <si>
    <t>11-20</t>
  </si>
  <si>
    <t>21-30</t>
  </si>
  <si>
    <t>31-40</t>
  </si>
  <si>
    <t>41-50</t>
  </si>
  <si>
    <t>51-60</t>
  </si>
  <si>
    <t>61-70</t>
  </si>
  <si>
    <t>71-80</t>
  </si>
  <si>
    <t>81-90</t>
  </si>
  <si>
    <t>90+</t>
  </si>
  <si>
    <t>Shares</t>
  </si>
  <si>
    <t>0-20</t>
  </si>
  <si>
    <t>21-40</t>
  </si>
  <si>
    <t>41-60</t>
  </si>
  <si>
    <t>61-80</t>
  </si>
  <si>
    <t>80+</t>
  </si>
  <si>
    <t>0-15</t>
  </si>
  <si>
    <t>16-64</t>
  </si>
  <si>
    <t>65+</t>
  </si>
  <si>
    <t>Table 1</t>
  </si>
  <si>
    <t xml:space="preserve"> Mid-2010 Population Estimates: United Kingdom; estimated resident population by single year of age and sex</t>
  </si>
  <si>
    <t>Persons</t>
  </si>
  <si>
    <t>All ages</t>
  </si>
  <si>
    <t>0-4</t>
  </si>
  <si>
    <t>45-49</t>
  </si>
  <si>
    <t>0</t>
  </si>
  <si>
    <t>45</t>
  </si>
  <si>
    <t>1</t>
  </si>
  <si>
    <t>46</t>
  </si>
  <si>
    <t>47</t>
  </si>
  <si>
    <t>48</t>
  </si>
  <si>
    <t>49</t>
  </si>
  <si>
    <t>5-9</t>
  </si>
  <si>
    <t>50-54</t>
  </si>
  <si>
    <t>5</t>
  </si>
  <si>
    <t>50</t>
  </si>
  <si>
    <t>6</t>
  </si>
  <si>
    <t>51</t>
  </si>
  <si>
    <t>7</t>
  </si>
  <si>
    <t>52</t>
  </si>
  <si>
    <t>8</t>
  </si>
  <si>
    <t>53</t>
  </si>
  <si>
    <t>9</t>
  </si>
  <si>
    <t>54</t>
  </si>
  <si>
    <t>10-14</t>
  </si>
  <si>
    <t>55-59</t>
  </si>
  <si>
    <t>10</t>
  </si>
  <si>
    <t>55</t>
  </si>
  <si>
    <t>11</t>
  </si>
  <si>
    <t>56</t>
  </si>
  <si>
    <t>12</t>
  </si>
  <si>
    <t>57</t>
  </si>
  <si>
    <t>13</t>
  </si>
  <si>
    <t>58</t>
  </si>
  <si>
    <t>14</t>
  </si>
  <si>
    <t>59</t>
  </si>
  <si>
    <t>15-19</t>
  </si>
  <si>
    <t>60-64</t>
  </si>
  <si>
    <t>15</t>
  </si>
  <si>
    <t>60</t>
  </si>
  <si>
    <t>16</t>
  </si>
  <si>
    <t>61</t>
  </si>
  <si>
    <t>17</t>
  </si>
  <si>
    <t>62</t>
  </si>
  <si>
    <t>18</t>
  </si>
  <si>
    <t>63</t>
  </si>
  <si>
    <t>19</t>
  </si>
  <si>
    <t>64</t>
  </si>
  <si>
    <t>20-24</t>
  </si>
  <si>
    <t>65-69</t>
  </si>
  <si>
    <t>20</t>
  </si>
  <si>
    <t>65</t>
  </si>
  <si>
    <t>21</t>
  </si>
  <si>
    <t>66</t>
  </si>
  <si>
    <t>22</t>
  </si>
  <si>
    <t>67</t>
  </si>
  <si>
    <t>23</t>
  </si>
  <si>
    <t>68</t>
  </si>
  <si>
    <t>24</t>
  </si>
  <si>
    <t>69</t>
  </si>
  <si>
    <t>25-29</t>
  </si>
  <si>
    <t>70-74</t>
  </si>
  <si>
    <t>25</t>
  </si>
  <si>
    <t>70</t>
  </si>
  <si>
    <t>26</t>
  </si>
  <si>
    <t>71</t>
  </si>
  <si>
    <t>27</t>
  </si>
  <si>
    <t>72</t>
  </si>
  <si>
    <t>28</t>
  </si>
  <si>
    <t>73</t>
  </si>
  <si>
    <t>29</t>
  </si>
  <si>
    <t>74</t>
  </si>
  <si>
    <t>30-34</t>
  </si>
  <si>
    <t>75-79</t>
  </si>
  <si>
    <t>30</t>
  </si>
  <si>
    <t>75</t>
  </si>
  <si>
    <t>31</t>
  </si>
  <si>
    <t>76</t>
  </si>
  <si>
    <t>32</t>
  </si>
  <si>
    <t>77</t>
  </si>
  <si>
    <t>33</t>
  </si>
  <si>
    <t>78</t>
  </si>
  <si>
    <t>34</t>
  </si>
  <si>
    <t>79</t>
  </si>
  <si>
    <t>35-39</t>
  </si>
  <si>
    <t>80-84</t>
  </si>
  <si>
    <t>35</t>
  </si>
  <si>
    <t>80</t>
  </si>
  <si>
    <t>36</t>
  </si>
  <si>
    <t>81</t>
  </si>
  <si>
    <t>37</t>
  </si>
  <si>
    <t>82</t>
  </si>
  <si>
    <t>38</t>
  </si>
  <si>
    <t>83</t>
  </si>
  <si>
    <t>39</t>
  </si>
  <si>
    <t>84</t>
  </si>
  <si>
    <t>40-44</t>
  </si>
  <si>
    <t>85-89</t>
  </si>
  <si>
    <t>40</t>
  </si>
  <si>
    <t>85</t>
  </si>
  <si>
    <t>41</t>
  </si>
  <si>
    <t>86</t>
  </si>
  <si>
    <t>42</t>
  </si>
  <si>
    <t>87</t>
  </si>
  <si>
    <t>43</t>
  </si>
  <si>
    <t>88</t>
  </si>
  <si>
    <t>44</t>
  </si>
  <si>
    <t>89</t>
  </si>
  <si>
    <t>90 and over</t>
  </si>
  <si>
    <t>Note: Figures may not add exactly due to rounding.</t>
  </si>
  <si>
    <t>Sources:  Office for National Statistics, National Records of Scotland, Northern Ireland Statistics and Research Agency.</t>
  </si>
  <si>
    <t>2013-2023</t>
  </si>
  <si>
    <t>2023-2033</t>
  </si>
  <si>
    <t>2033-2043</t>
  </si>
  <si>
    <t>Levels</t>
  </si>
  <si>
    <t>LT sick</t>
  </si>
  <si>
    <t>Other</t>
  </si>
  <si>
    <t>Long-term economic determinants</t>
  </si>
  <si>
    <t>01 June 2023</t>
  </si>
  <si>
    <t>Baseline projection</t>
  </si>
  <si>
    <t>2022-23</t>
  </si>
  <si>
    <t>2023-24</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</si>
  <si>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</si>
  <si>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</si>
  <si>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</si>
  <si>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</si>
  <si>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</si>
  <si>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</si>
  <si>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</si>
  <si>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</si>
  <si>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</si>
  <si>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</si>
  <si>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</si>
  <si>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</si>
  <si>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</si>
  <si>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</si>
  <si>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</si>
  <si>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</si>
  <si>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</si>
  <si>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</si>
  <si>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</si>
  <si>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</si>
  <si>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</si>
  <si>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</si>
  <si>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</si>
  <si>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</si>
  <si>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</si>
  <si>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</si>
  <si>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</si>
  <si>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</si>
  <si>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</si>
  <si>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</si>
  <si>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</si>
  <si>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</si>
  <si>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</si>
  <si>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</si>
  <si>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</si>
  <si>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</si>
  <si>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</si>
  <si>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</si>
  <si>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</si>
  <si>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</si>
  <si>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</si>
  <si>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</si>
  <si>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</si>
  <si>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</si>
  <si>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</si>
  <si>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</si>
  <si>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</si>
  <si>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</si>
  <si>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</si>
  <si>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Population and economy</t>
  </si>
  <si>
    <t>Real GDP growth</t>
  </si>
  <si>
    <t>Nominal GDP growth</t>
  </si>
  <si>
    <r>
      <t>Labour productivity</t>
    </r>
    <r>
      <rPr>
        <vertAlign val="superscript"/>
        <sz val="10"/>
        <rFont val="Calibri"/>
        <family val="2"/>
        <scheme val="minor"/>
      </rPr>
      <t>1</t>
    </r>
  </si>
  <si>
    <r>
      <t>Population growth</t>
    </r>
    <r>
      <rPr>
        <vertAlign val="superscript"/>
        <sz val="10"/>
        <rFont val="Calibri"/>
        <family val="2"/>
        <scheme val="minor"/>
      </rPr>
      <t>2</t>
    </r>
  </si>
  <si>
    <t>Real GDP per capita growth</t>
  </si>
  <si>
    <t>Prices and earnings</t>
  </si>
  <si>
    <t>Average earnings</t>
  </si>
  <si>
    <t>Public sector earnings</t>
  </si>
  <si>
    <t>GDP deflator</t>
  </si>
  <si>
    <t>CPI</t>
  </si>
  <si>
    <r>
      <t>RPI</t>
    </r>
    <r>
      <rPr>
        <vertAlign val="superscript"/>
        <sz val="10"/>
        <rFont val="Calibri"/>
        <family val="2"/>
        <scheme val="minor"/>
      </rPr>
      <t>3</t>
    </r>
  </si>
  <si>
    <r>
      <t>RPIX</t>
    </r>
    <r>
      <rPr>
        <vertAlign val="superscript"/>
        <sz val="10"/>
        <rFont val="Calibri"/>
        <family val="2"/>
        <scheme val="minor"/>
      </rPr>
      <t>3</t>
    </r>
  </si>
  <si>
    <t>'Triple Lock'</t>
  </si>
  <si>
    <t>Interest rates (per cent)</t>
  </si>
  <si>
    <t>Gilt rate</t>
  </si>
  <si>
    <t>Bank rate</t>
  </si>
  <si>
    <t>Employment growth</t>
  </si>
  <si>
    <r>
      <t>Public sector workforce growth</t>
    </r>
    <r>
      <rPr>
        <vertAlign val="superscript"/>
        <sz val="10"/>
        <rFont val="Calibri"/>
        <family val="2"/>
        <scheme val="minor"/>
      </rPr>
      <t>4</t>
    </r>
  </si>
  <si>
    <r>
      <t xml:space="preserve">Note: Medium term forecast from the March 2023 </t>
    </r>
    <r>
      <rPr>
        <i/>
        <sz val="8"/>
        <rFont val="Calibri"/>
        <family val="2"/>
        <scheme val="minor"/>
      </rPr>
      <t>Economic and fiscal outlook</t>
    </r>
    <r>
      <rPr>
        <sz val="8"/>
        <rFont val="Calibri"/>
        <family val="2"/>
        <scheme val="minor"/>
      </rPr>
      <t xml:space="preserve"> (shaded cells)</t>
    </r>
    <r>
      <rPr>
        <i/>
        <sz val="8"/>
        <rFont val="Calibri"/>
        <family val="2"/>
        <scheme val="minor"/>
      </rPr>
      <t>.</t>
    </r>
  </si>
  <si>
    <r>
      <rPr>
        <vertAlign val="superscript"/>
        <sz val="8"/>
        <rFont val="Calibri"/>
        <family val="2"/>
        <scheme val="minor"/>
      </rPr>
      <t>1</t>
    </r>
    <r>
      <rPr>
        <sz val="8"/>
        <rFont val="Calibri"/>
        <family val="2"/>
        <scheme val="minor"/>
      </rPr>
      <t xml:space="preserve"> Potential labour productivity.</t>
    </r>
  </si>
  <si>
    <r>
      <t xml:space="preserve">2 </t>
    </r>
    <r>
      <rPr>
        <sz val="8"/>
        <rFont val="Calibri"/>
        <family val="2"/>
        <scheme val="minor"/>
      </rPr>
      <t>Forecast readings based on start of fiscal year (Q2) or mid-year estimate for calendar year. Beyond 2027-28, as an interim assumption, population growth is based on the ONS interim 2020-based principal population projection: year ending June 2022 estimated international migration variant.</t>
    </r>
  </si>
  <si>
    <r>
      <t>3</t>
    </r>
    <r>
      <rPr>
        <sz val="8"/>
        <rFont val="Calibri"/>
        <family val="2"/>
        <scheme val="minor"/>
      </rPr>
      <t xml:space="preserve"> The ONS announced that RPI will in effect be discontinued in 2030 when the methodology will be aligned precisely with CPIH. While we develop our CPIH forecast, as an interim assumption RPI and RPIX are both assumed to grow in line with CPI at 2 per cent from 2030-31 and for simplicity the change is assumed to occur at the start of the fiscal year. </t>
    </r>
  </si>
  <si>
    <r>
      <rPr>
        <vertAlign val="superscript"/>
        <sz val="8"/>
        <rFont val="Calibri"/>
        <family val="2"/>
        <scheme val="minor"/>
      </rPr>
      <t>4</t>
    </r>
    <r>
      <rPr>
        <sz val="8"/>
        <rFont val="Calibri"/>
        <family val="2"/>
        <scheme val="minor"/>
      </rPr>
      <t xml:space="preserve"> General government employment growth forecast up to 2027-28.</t>
    </r>
  </si>
  <si>
    <t>GDP forecasts - LT</t>
  </si>
  <si>
    <t>OE</t>
  </si>
  <si>
    <t>OBR</t>
  </si>
  <si>
    <t>growth rates</t>
  </si>
  <si>
    <t>Table A.1: Economy forecast</t>
  </si>
  <si>
    <t>Percentage change on a year earlier, unless otherwise stated</t>
  </si>
  <si>
    <t>Outturn</t>
  </si>
  <si>
    <t>Forecast</t>
  </si>
  <si>
    <t>UK economy</t>
  </si>
  <si>
    <t>Gross domestic product (GDP)</t>
  </si>
  <si>
    <t>GDP per capita</t>
  </si>
  <si>
    <t>GDP level (2019=100)</t>
  </si>
  <si>
    <t xml:space="preserve">Nominal GDP         </t>
  </si>
  <si>
    <t>Output gap (per cent of potential output)</t>
  </si>
  <si>
    <t xml:space="preserve">Expenditure components of GDP </t>
  </si>
  <si>
    <t>Domestic demand</t>
  </si>
  <si>
    <r>
      <t>Household consumption</t>
    </r>
    <r>
      <rPr>
        <vertAlign val="superscript"/>
        <sz val="10"/>
        <rFont val="Calibri"/>
        <family val="2"/>
      </rPr>
      <t>1</t>
    </r>
  </si>
  <si>
    <t>General government consumption</t>
  </si>
  <si>
    <t>Fixed investment of which:</t>
  </si>
  <si>
    <t>Business</t>
  </si>
  <si>
    <t>General government</t>
  </si>
  <si>
    <r>
      <t>Private dwellings</t>
    </r>
    <r>
      <rPr>
        <vertAlign val="superscript"/>
        <sz val="10"/>
        <rFont val="Calibri"/>
        <family val="2"/>
      </rPr>
      <t>2</t>
    </r>
  </si>
  <si>
    <r>
      <t>Change in inventories</t>
    </r>
    <r>
      <rPr>
        <vertAlign val="superscript"/>
        <sz val="10"/>
        <rFont val="Calibri"/>
        <family val="2"/>
      </rPr>
      <t>3</t>
    </r>
  </si>
  <si>
    <t>Exports of goods and services</t>
  </si>
  <si>
    <t>Imports of goods and services</t>
  </si>
  <si>
    <t>Balance of payments current account</t>
  </si>
  <si>
    <t>Per cent of GDP</t>
  </si>
  <si>
    <t>Inflation</t>
  </si>
  <si>
    <t>RPI</t>
  </si>
  <si>
    <t>Labour market</t>
  </si>
  <si>
    <t>Employment (million)</t>
  </si>
  <si>
    <t>Productivity per hour</t>
  </si>
  <si>
    <t>Wages and salaries</t>
  </si>
  <si>
    <r>
      <t>Average earnings</t>
    </r>
    <r>
      <rPr>
        <vertAlign val="superscript"/>
        <sz val="10"/>
        <rFont val="Calibri"/>
        <family val="2"/>
      </rPr>
      <t>4</t>
    </r>
  </si>
  <si>
    <t>LFS unemployment (per cent)</t>
  </si>
  <si>
    <t xml:space="preserve">Unemployment (million) </t>
  </si>
  <si>
    <t>Household sector</t>
  </si>
  <si>
    <r>
      <t>Real household disposable income</t>
    </r>
    <r>
      <rPr>
        <vertAlign val="superscript"/>
        <sz val="10"/>
        <rFont val="Calibri"/>
        <family val="2"/>
      </rPr>
      <t>1</t>
    </r>
  </si>
  <si>
    <r>
      <t>Saving ratio (level, per cent)</t>
    </r>
    <r>
      <rPr>
        <vertAlign val="superscript"/>
        <sz val="10"/>
        <rFont val="Calibri"/>
        <family val="2"/>
      </rPr>
      <t>1</t>
    </r>
  </si>
  <si>
    <t>House prices</t>
  </si>
  <si>
    <t>World economy</t>
  </si>
  <si>
    <t>World GDP at purchasing power parity</t>
  </si>
  <si>
    <r>
      <rPr>
        <vertAlign val="superscript"/>
        <sz val="8"/>
        <rFont val="Calibri"/>
        <family val="2"/>
      </rPr>
      <t>1</t>
    </r>
    <r>
      <rPr>
        <sz val="8"/>
        <rFont val="Calibri"/>
        <family val="2"/>
      </rPr>
      <t xml:space="preserve"> Includes households and non-profit institutions serving households.</t>
    </r>
  </si>
  <si>
    <r>
      <rPr>
        <vertAlign val="superscript"/>
        <sz val="8"/>
        <rFont val="Calibri"/>
        <family val="2"/>
      </rPr>
      <t>2</t>
    </r>
    <r>
      <rPr>
        <sz val="8"/>
        <rFont val="Calibri"/>
        <family val="2"/>
      </rPr>
      <t xml:space="preserve"> Includes transfer costs of non-produced assets.</t>
    </r>
  </si>
  <si>
    <r>
      <rPr>
        <vertAlign val="superscript"/>
        <sz val="8"/>
        <rFont val="Calibri"/>
        <family val="2"/>
      </rPr>
      <t>3</t>
    </r>
    <r>
      <rPr>
        <sz val="8"/>
        <rFont val="Calibri"/>
        <family val="2"/>
      </rPr>
      <t xml:space="preserve"> Contribution to GDP growth, percentage points.</t>
    </r>
  </si>
  <si>
    <r>
      <rPr>
        <vertAlign val="superscript"/>
        <sz val="8"/>
        <rFont val="Calibri"/>
        <family val="2"/>
      </rPr>
      <t>4</t>
    </r>
    <r>
      <rPr>
        <sz val="8"/>
        <rFont val="Calibri"/>
        <family val="2"/>
      </rPr>
      <t xml:space="preserve"> Wages and salaries divided by employees.</t>
    </r>
  </si>
  <si>
    <t>100 LINE</t>
  </si>
  <si>
    <t>Average 1993-2023</t>
  </si>
  <si>
    <t>LF2GQ@UK</t>
  </si>
  <si>
    <t>MGUQQ@UK</t>
  </si>
  <si>
    <t>YBTUQ@UK</t>
  </si>
  <si>
    <t>YBTXQ@UK</t>
  </si>
  <si>
    <t>LF26Q@UK</t>
  </si>
  <si>
    <t>LFK4Q@UK</t>
  </si>
  <si>
    <t>Q4-2023</t>
  </si>
  <si>
    <t>UK: LFS: Employment: Aged 16 and Over (SA, Thous)</t>
  </si>
  <si>
    <t>20234</t>
  </si>
  <si>
    <t>UK: LFS: Employment: Aged 16 to 64 (SA, Thous)</t>
  </si>
  <si>
    <t>Q2-1992</t>
  </si>
  <si>
    <t>UK: LFS: Employment: Aged 16 to 24 (SA, Thous)</t>
  </si>
  <si>
    <t>UK: LFS: Employment: Aged 25 to 34 (SA, Thous)</t>
  </si>
  <si>
    <t>UK: LFS: Employment: Aged 35 to 49 (SA, Thous)</t>
  </si>
  <si>
    <t>UK: LFS: Employment: Aged 50 to 64 (SA, Thous)</t>
  </si>
  <si>
    <t>UK: LFS: Employment: Aged 65+ (SA, Thous)</t>
  </si>
  <si>
    <t>16-24</t>
  </si>
  <si>
    <t>25-34</t>
  </si>
  <si>
    <t>35-49</t>
  </si>
  <si>
    <t>50-64</t>
  </si>
  <si>
    <t>Employment change by age band since Q4 2009</t>
  </si>
  <si>
    <t>Check</t>
  </si>
  <si>
    <t>FEB019C</t>
  </si>
  <si>
    <t>FEB019C.db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</si>
</sst>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0;0.0;@"/>
    <numFmt numFmtId="165" formatCode="0.0"/>
    <numFmt numFmtId="166" formatCode="0.00000"/>
    <numFmt numFmtId="167" formatCode="0.00000%"/>
    <numFmt numFmtId="168" formatCode="#,##0;[Red]#,##0"/>
    <numFmt numFmtId="169" formatCode="&quot;£&quot;#,##0.00"/>
    <numFmt numFmtId="170" formatCode="mmm\ yyyy"/>
    <numFmt numFmtId="171" formatCode="0.000"/>
    <numFmt numFmtId="172" formatCode="_-* #,##0_-;\-* #,##0_-;_-* &quot;-&quot;??_-;_-@_-"/>
    <numFmt numFmtId="173" formatCode="0.0000"/>
    <numFmt numFmtId="174" formatCode="0.000000"/>
    <numFmt numFmtId="175" formatCode="0_ ;\-0\ "/>
    <numFmt numFmtId="176" formatCode="General_)"/>
    <numFmt numFmtId="177" formatCode="#,##0_);\(#,##0\)"/>
    <numFmt numFmtId="178" formatCode="#,##0.0"/>
  </numFmts>
  <fonts count="70" x14ac:knownFonts="1">
    <font>
      <sz val="11"/>
      <color theme="1"/>
      <name val="Calibri"/>
      <family val="2"/>
      <scheme val="minor"/>
    </font>
    <font>
      <sz val="11"/>
      <name val="Calibri"/>
      <family val="2"/>
    </font>
    <font>
      <sz val="11"/>
      <color theme="1"/>
      <name val="Calibri"/>
      <family val="2"/>
      <scheme val="minor"/>
    </font>
    <font>
      <b/>
      <sz val="11"/>
      <color theme="1"/>
      <name val="Calibri"/>
      <family val="2"/>
      <scheme val="minor"/>
    </font>
    <font>
      <sz val="11"/>
      <color rgb="FF000000"/>
      <name val="Calibri"/>
      <family val="2"/>
    </font>
    <font>
      <b/>
      <sz val="11"/>
      <color rgb="FFFFFFFF"/>
      <name val="Calibri"/>
      <family val="2"/>
    </font>
    <font>
      <sz val="11"/>
      <color indexed="16"/>
      <name val="Calibri"/>
      <family val="2"/>
    </font>
    <font>
      <b/>
      <sz val="11"/>
      <name val="Calibri"/>
      <family val="2"/>
      <scheme val="minor"/>
    </font>
    <font>
      <sz val="11"/>
      <name val="Calibri"/>
      <family val="2"/>
      <scheme val="minor"/>
    </font>
    <font>
      <sz val="10"/>
      <name val="Arial"/>
      <family val="2"/>
    </font>
    <font>
      <b/>
      <sz val="14"/>
      <name val="Arial"/>
      <family val="2"/>
    </font>
    <font>
      <b/>
      <sz val="12"/>
      <name val="Arial"/>
      <family val="2"/>
    </font>
    <font>
      <sz val="12"/>
      <color theme="1"/>
      <name val="Arial"/>
      <family val="2"/>
    </font>
    <font>
      <sz val="12"/>
      <name val="Arial"/>
      <family val="2"/>
    </font>
    <font>
      <b/>
      <sz val="12"/>
      <color theme="1"/>
      <name val="Arial"/>
      <family val="2"/>
    </font>
    <font>
      <sz val="12"/>
      <color rgb="FF000000"/>
      <name val="Arial"/>
      <family val="2"/>
    </font>
    <font>
      <sz val="12"/>
      <color rgb="FFFF0000"/>
      <name val="Arial"/>
      <family val="2"/>
    </font>
    <font>
      <u/>
      <sz val="11"/>
      <color theme="10"/>
      <name val="Calibri"/>
      <family val="2"/>
      <scheme val="minor"/>
    </font>
    <font>
      <u/>
      <sz val="10"/>
      <color theme="8"/>
      <name val="Calibri"/>
      <family val="2"/>
    </font>
    <font>
      <sz val="10"/>
      <color theme="1"/>
      <name val="Calibri"/>
      <family val="2"/>
    </font>
    <font>
      <sz val="10"/>
      <color theme="1"/>
      <name val="Calibri"/>
      <family val="2"/>
      <scheme val="minor"/>
    </font>
    <font>
      <sz val="13"/>
      <color theme="8"/>
      <name val="Calibri"/>
      <family val="2"/>
    </font>
    <font>
      <sz val="10"/>
      <name val="Calibri"/>
      <family val="2"/>
    </font>
    <font>
      <sz val="10"/>
      <color theme="8"/>
      <name val="Calibri"/>
      <family val="2"/>
    </font>
    <font>
      <b/>
      <sz val="11"/>
      <name val="Times New Roman"/>
      <family val="1"/>
    </font>
    <font>
      <sz val="11"/>
      <color theme="1"/>
      <name val="Times New Roman"/>
      <family val="1"/>
    </font>
    <font>
      <sz val="11"/>
      <color rgb="FFFF0000"/>
      <name val="Times New Roman"/>
      <family val="1"/>
    </font>
    <font>
      <sz val="11"/>
      <name val="Times New Roman"/>
      <family val="1"/>
    </font>
    <font>
      <b/>
      <sz val="11"/>
      <color indexed="10"/>
      <name val="Times New Roman"/>
      <family val="1"/>
    </font>
    <font>
      <b/>
      <sz val="11"/>
      <color rgb="FFFF0000"/>
      <name val="Times New Roman"/>
      <family val="1"/>
    </font>
    <font>
      <sz val="11"/>
      <color indexed="12"/>
      <name val="Times New Roman"/>
      <family val="1"/>
    </font>
    <font>
      <b/>
      <sz val="11"/>
      <color theme="3"/>
      <name val="Calibri"/>
      <family val="2"/>
      <scheme val="minor"/>
    </font>
    <font>
      <sz val="11"/>
      <color rgb="FFFF0000"/>
      <name val="Calibri"/>
      <family val="2"/>
      <scheme val="minor"/>
    </font>
    <font>
      <u/>
      <sz val="11"/>
      <color theme="10"/>
      <name val="Calibri"/>
      <family val="2"/>
    </font>
    <font>
      <b/>
      <sz val="14"/>
      <color theme="3"/>
      <name val="Calibri"/>
      <family val="2"/>
      <scheme val="minor"/>
    </font>
    <font>
      <b/>
      <sz val="12"/>
      <color indexed="56"/>
      <name val="Calibri"/>
      <family val="2"/>
    </font>
    <font>
      <sz val="11"/>
      <color theme="3"/>
      <name val="Calibri"/>
      <family val="2"/>
      <scheme val="minor"/>
    </font>
    <font>
      <b/>
      <sz val="12"/>
      <color theme="3"/>
      <name val="Calibri"/>
      <family val="2"/>
      <scheme val="minor"/>
    </font>
    <font>
      <b/>
      <sz val="12"/>
      <color theme="3"/>
      <name val="Calibri"/>
      <family val="2"/>
    </font>
    <font>
      <b/>
      <sz val="11"/>
      <color theme="3"/>
      <name val="Calibri"/>
      <family val="2"/>
    </font>
    <font>
      <b/>
      <sz val="10"/>
      <name val="Calibri"/>
      <family val="2"/>
    </font>
    <font>
      <b/>
      <sz val="11"/>
      <name val="Calibri"/>
      <family val="2"/>
    </font>
    <font>
      <b/>
      <sz val="18"/>
      <color indexed="56"/>
      <name val="Calibri"/>
      <family val="2"/>
    </font>
    <font>
      <b/>
      <sz val="11"/>
      <color indexed="56"/>
      <name val="Calibri"/>
      <family val="2"/>
    </font>
    <font>
      <sz val="10"/>
      <name val="Tahoma"/>
      <family val="2"/>
    </font>
    <font>
      <sz val="8"/>
      <color indexed="8"/>
      <name val="Arial"/>
      <family val="2"/>
    </font>
    <font>
      <sz val="10"/>
      <name val="MS Sans Serif"/>
    </font>
    <font>
      <sz val="10"/>
      <name val="Courier"/>
    </font>
    <font>
      <b/>
      <sz val="12"/>
      <color indexed="8"/>
      <name val="Times New Roman"/>
      <family val="1"/>
    </font>
    <font>
      <sz val="12"/>
      <color indexed="8"/>
      <name val="Times New Roman"/>
      <family val="1"/>
    </font>
    <font>
      <sz val="12"/>
      <name val="Times New Roman"/>
      <family val="1"/>
    </font>
    <font>
      <sz val="10"/>
      <name val="Arial"/>
      <family val="2"/>
    </font>
    <font>
      <b/>
      <sz val="12"/>
      <name val="Times New Roman"/>
      <family val="1"/>
    </font>
    <font>
      <i/>
      <sz val="12"/>
      <name val="Times New Roman"/>
      <family val="1"/>
    </font>
    <font>
      <i/>
      <sz val="12"/>
      <color indexed="8"/>
      <name val="Times New Roman"/>
      <family val="1"/>
    </font>
    <font>
      <sz val="12"/>
      <color indexed="12"/>
      <name val="Times New Roman"/>
      <family val="1"/>
    </font>
    <font>
      <b/>
      <sz val="18"/>
      <color theme="8"/>
      <name val="Calibri"/>
      <family val="2"/>
      <scheme val="minor"/>
    </font>
    <font>
      <sz val="10"/>
      <name val="Calibri"/>
      <family val="2"/>
      <scheme val="minor"/>
    </font>
    <font>
      <b/>
      <sz val="10"/>
      <color theme="8"/>
      <name val="Calibri"/>
      <family val="2"/>
      <scheme val="minor"/>
    </font>
    <font>
      <b/>
      <sz val="10"/>
      <name val="Calibri"/>
      <family val="2"/>
      <scheme val="minor"/>
    </font>
    <font>
      <vertAlign val="superscript"/>
      <sz val="10"/>
      <name val="Calibri"/>
      <family val="2"/>
      <scheme val="minor"/>
    </font>
    <font>
      <sz val="8"/>
      <name val="Calibri"/>
      <family val="2"/>
      <scheme val="minor"/>
    </font>
    <font>
      <i/>
      <sz val="8"/>
      <name val="Calibri"/>
      <family val="2"/>
      <scheme val="minor"/>
    </font>
    <font>
      <vertAlign val="superscript"/>
      <sz val="8"/>
      <name val="Calibri"/>
      <family val="2"/>
      <scheme val="minor"/>
    </font>
    <font>
      <sz val="10"/>
      <color theme="0"/>
      <name val="Calibri"/>
      <family val="2"/>
      <scheme val="minor"/>
    </font>
    <font>
      <sz val="10"/>
      <color indexed="18"/>
      <name val="Calibri"/>
      <family val="2"/>
    </font>
    <font>
      <vertAlign val="superscript"/>
      <sz val="10"/>
      <name val="Calibri"/>
      <family val="2"/>
    </font>
    <font>
      <sz val="8"/>
      <name val="Calibri"/>
      <family val="2"/>
    </font>
    <font>
      <vertAlign val="superscript"/>
      <sz val="8"/>
      <name val="Calibri"/>
      <family val="2"/>
    </font>
    <font>
      <sz val="10"/>
      <color theme="0"/>
      <name val="Calibri"/>
      <family val="2"/>
    </font>
  </fonts>
  <fills count="20">
    <fill>
      <patternFill patternType="none"/>
    </fill>
    <fill>
      <patternFill patternType="gray125"/>
    </fill>
    <fill>
      <patternFill patternType="solid">
        <fgColor rgb="FFF5F5F5"/>
        <bgColor indexed="64"/>
      </patternFill>
    </fill>
    <fill>
      <patternFill patternType="solid">
        <fgColor rgb="FF004A80"/>
      </patternFill>
    </fill>
    <fill>
      <patternFill patternType="solid">
        <fgColor theme="0"/>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indexed="51"/>
        <bgColor indexed="64"/>
      </patternFill>
    </fill>
    <fill>
      <patternFill patternType="solid">
        <fgColor theme="5" tint="0.59999389629810485"/>
        <bgColor indexed="64"/>
      </patternFill>
    </fill>
    <fill>
      <patternFill patternType="solid">
        <fgColor indexed="44"/>
        <bgColor indexed="64"/>
      </patternFill>
    </fill>
    <fill>
      <patternFill patternType="solid">
        <fgColor indexed="9"/>
        <bgColor indexed="64"/>
      </patternFill>
    </fill>
    <fill>
      <patternFill patternType="solid">
        <fgColor theme="2"/>
        <bgColor indexed="64"/>
      </patternFill>
    </fill>
    <fill>
      <patternFill patternType="solid">
        <fgColor theme="5"/>
        <bgColor indexed="64"/>
      </patternFill>
    </fill>
    <fill>
      <patternFill patternType="solid">
        <fgColor theme="4"/>
        <bgColor indexed="64"/>
      </patternFill>
    </fill>
  </fills>
  <borders count="32">
    <border>
      <left/>
      <right/>
      <top/>
      <bottom/>
      <diagonal/>
    </border>
    <border>
      <left style="thin">
        <color rgb="FF363636"/>
      </left>
      <right style="thin">
        <color rgb="FF363636"/>
      </right>
      <top style="thin">
        <color rgb="FF363636"/>
      </top>
      <bottom style="thin">
        <color rgb="FF363636"/>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top style="medium">
        <color theme="8"/>
      </top>
      <bottom/>
      <diagonal/>
    </border>
    <border>
      <left/>
      <right style="medium">
        <color theme="8"/>
      </right>
      <top/>
      <bottom/>
      <diagonal/>
    </border>
    <border>
      <left style="medium">
        <color theme="8"/>
      </left>
      <right/>
      <top/>
      <bottom/>
      <diagonal/>
    </border>
    <border>
      <left style="medium">
        <color theme="8"/>
      </left>
      <right style="medium">
        <color theme="8"/>
      </right>
      <top/>
      <bottom style="medium">
        <color theme="8"/>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medium">
        <color theme="8"/>
      </top>
      <bottom/>
      <diagonal/>
    </border>
    <border>
      <left/>
      <right style="thick">
        <color theme="2"/>
      </right>
      <top/>
      <bottom/>
      <diagonal/>
    </border>
    <border>
      <left/>
      <right/>
      <top/>
      <bottom style="thin">
        <color theme="8"/>
      </bottom>
      <diagonal/>
    </border>
    <border>
      <left/>
      <right/>
      <top style="thin">
        <color theme="8"/>
      </top>
      <bottom/>
      <diagonal/>
    </border>
    <border>
      <left/>
      <right style="thick">
        <color theme="2"/>
      </right>
      <top style="thin">
        <color theme="8"/>
      </top>
      <bottom/>
      <diagonal/>
    </border>
    <border>
      <left/>
      <right/>
      <top style="medium">
        <color theme="8"/>
      </top>
      <bottom style="thin">
        <color theme="8"/>
      </bottom>
      <diagonal/>
    </border>
    <border>
      <left/>
      <right style="thick">
        <color theme="0"/>
      </right>
      <top style="medium">
        <color theme="8"/>
      </top>
      <bottom style="thin">
        <color theme="8"/>
      </bottom>
      <diagonal/>
    </border>
    <border>
      <left/>
      <right/>
      <top style="thin">
        <color theme="8"/>
      </top>
      <bottom style="thin">
        <color theme="8"/>
      </bottom>
      <diagonal/>
    </border>
    <border>
      <left/>
      <right style="thick">
        <color theme="9"/>
      </right>
      <top style="thin">
        <color theme="8"/>
      </top>
      <bottom style="thin">
        <color theme="8"/>
      </bottom>
      <diagonal/>
    </border>
    <border>
      <left/>
      <right style="thick">
        <color theme="9"/>
      </right>
      <top style="thin">
        <color theme="8"/>
      </top>
      <bottom/>
      <diagonal/>
    </border>
    <border>
      <left/>
      <right style="thick">
        <color theme="9"/>
      </right>
      <top/>
      <bottom/>
      <diagonal/>
    </border>
    <border>
      <left style="thick">
        <color theme="9"/>
      </left>
      <right/>
      <top/>
      <bottom/>
      <diagonal/>
    </border>
    <border>
      <left style="thick">
        <color theme="9"/>
      </left>
      <right/>
      <top/>
      <bottom style="thin">
        <color theme="3"/>
      </bottom>
      <diagonal/>
    </border>
    <border>
      <left/>
      <right/>
      <top/>
      <bottom style="thin">
        <color theme="3"/>
      </bottom>
      <diagonal/>
    </border>
    <border>
      <left style="thick">
        <color theme="9"/>
      </left>
      <right/>
      <top/>
      <bottom style="medium">
        <color theme="8"/>
      </bottom>
      <diagonal/>
    </border>
    <border>
      <left/>
      <right style="thick">
        <color theme="0"/>
      </right>
      <top/>
      <bottom style="medium">
        <color theme="8"/>
      </bottom>
      <diagonal/>
    </border>
  </borders>
  <cellStyleXfs count="22">
    <xf numFmtId="0" fontId="0" fillId="0" borderId="0"/>
    <xf numFmtId="0" fontId="4" fillId="0" borderId="0"/>
    <xf numFmtId="0" fontId="2" fillId="0" borderId="0"/>
    <xf numFmtId="0" fontId="9" fillId="0" borderId="0"/>
    <xf numFmtId="49" fontId="10" fillId="0" borderId="0" applyFill="0" applyProtection="0">
      <alignment vertical="top"/>
    </xf>
    <xf numFmtId="0" fontId="17" fillId="0" borderId="0" applyNumberFormat="0" applyFill="0" applyBorder="0" applyAlignment="0" applyProtection="0"/>
    <xf numFmtId="0" fontId="9" fillId="0" borderId="0"/>
    <xf numFmtId="0" fontId="2" fillId="0" borderId="0"/>
    <xf numFmtId="0" fontId="9" fillId="0" borderId="0"/>
    <xf numFmtId="0" fontId="33" fillId="0" borderId="0" applyNumberFormat="0" applyFill="0" applyBorder="0" applyAlignment="0" applyProtection="0">
      <alignment vertical="top"/>
      <protection locked="0"/>
    </xf>
    <xf numFmtId="0" fontId="9" fillId="0" borderId="0"/>
    <xf numFmtId="43" fontId="9" fillId="0" borderId="0" applyFont="0" applyFill="0" applyBorder="0" applyAlignment="0" applyProtection="0"/>
    <xf numFmtId="0" fontId="44" fillId="0" borderId="0"/>
    <xf numFmtId="0" fontId="46" fillId="0" borderId="0"/>
    <xf numFmtId="176" fontId="47" fillId="0" borderId="0"/>
    <xf numFmtId="176" fontId="47" fillId="0" borderId="0"/>
    <xf numFmtId="0" fontId="51" fillId="0" borderId="0"/>
    <xf numFmtId="0" fontId="51" fillId="0" borderId="0"/>
    <xf numFmtId="0" fontId="9" fillId="0" borderId="0"/>
    <xf numFmtId="0" fontId="9" fillId="0" borderId="0"/>
    <xf numFmtId="0" fontId="9" fillId="0" borderId="0"/>
    <xf numFmtId="9" fontId="12" fillId="0" borderId="0" applyFont="0" applyFill="0" applyBorder="0" applyAlignment="0" applyProtection="0"/>
  </cellStyleXfs>
  <cellXfs count="332">
    <xf numFmtId="0" fontId="0" fillId="0" borderId="0" xfId="0"/>
    <xf numFmtId="0" fontId="4" fillId="0" borderId="0" xfId="1"/>
    <xf numFmtId="0" fontId="4" fillId="2" borderId="1" xfId="1" applyFill="1" applyBorder="1"/>
    <xf numFmtId="0" fontId="5" fillId="3" borderId="1" xfId="1" applyFont="1" applyFill="1" applyBorder="1" applyAlignment="1">
      <alignment horizontal="left" wrapText="1"/>
    </xf>
    <xf numFmtId="0" fontId="4" fillId="2" borderId="1" xfId="1" quotePrefix="1" applyFill="1" applyBorder="1"/>
    <xf numFmtId="164" fontId="4" fillId="2" borderId="1" xfId="1" applyNumberFormat="1" applyFill="1" applyBorder="1"/>
    <xf numFmtId="164" fontId="6" fillId="2" borderId="1" xfId="1" applyNumberFormat="1" applyFont="1" applyFill="1" applyBorder="1"/>
    <xf numFmtId="0" fontId="2" fillId="0" borderId="0" xfId="2"/>
    <xf numFmtId="0" fontId="0" fillId="0" borderId="0" xfId="2" applyFont="1"/>
    <xf numFmtId="0" fontId="2" fillId="0" borderId="0" xfId="2" applyAlignment="1">
      <alignment horizontal="right"/>
    </xf>
    <xf numFmtId="165" fontId="0" fillId="0" borderId="0" xfId="0" applyNumberFormat="1"/>
    <xf numFmtId="0" fontId="3" fillId="0" borderId="0" xfId="0" applyFont="1"/>
    <xf numFmtId="0" fontId="0" fillId="0" borderId="0" xfId="0" applyAlignment="1">
      <alignment horizontal="right"/>
    </xf>
    <xf numFmtId="1" fontId="0" fillId="0" borderId="0" xfId="0" applyNumberFormat="1"/>
    <xf numFmtId="0" fontId="0" fillId="0" borderId="0" xfId="0" applyFont="1"/>
    <xf numFmtId="0" fontId="0" fillId="0" borderId="0" xfId="0" applyFont="1" applyAlignment="1">
      <alignment horizontal="right"/>
    </xf>
    <xf numFmtId="1" fontId="0" fillId="0" borderId="0" xfId="0" applyNumberFormat="1" applyFont="1"/>
    <xf numFmtId="166" fontId="0" fillId="0" borderId="0" xfId="0" applyNumberFormat="1" applyFont="1"/>
    <xf numFmtId="165" fontId="0" fillId="0" borderId="0" xfId="0" applyNumberFormat="1" applyFont="1"/>
    <xf numFmtId="2" fontId="0" fillId="0" borderId="0" xfId="0" applyNumberFormat="1" applyFont="1"/>
    <xf numFmtId="0" fontId="0" fillId="0" borderId="0" xfId="0" applyFont="1" applyAlignment="1">
      <alignment horizontal="left"/>
    </xf>
    <xf numFmtId="0" fontId="7" fillId="0" borderId="0" xfId="0" applyFont="1"/>
    <xf numFmtId="0" fontId="8" fillId="0" borderId="0" xfId="0" applyFont="1"/>
    <xf numFmtId="0" fontId="9" fillId="0" borderId="0" xfId="3"/>
    <xf numFmtId="49" fontId="10" fillId="0" borderId="0" xfId="4">
      <alignment vertical="top"/>
    </xf>
    <xf numFmtId="49" fontId="11" fillId="0" borderId="0" xfId="4" applyFont="1">
      <alignment vertical="top"/>
    </xf>
    <xf numFmtId="0" fontId="12" fillId="0" borderId="0" xfId="0" applyFont="1" applyAlignment="1">
      <alignment vertical="top"/>
    </xf>
    <xf numFmtId="0" fontId="13" fillId="0" borderId="0" xfId="0" applyFont="1" applyAlignment="1">
      <alignment horizontal="left" vertical="top"/>
    </xf>
    <xf numFmtId="0" fontId="14" fillId="0" borderId="0" xfId="0" applyFont="1" applyAlignment="1">
      <alignment wrapText="1"/>
    </xf>
    <xf numFmtId="0" fontId="11" fillId="0" borderId="0" xfId="0" applyFont="1" applyAlignment="1">
      <alignment horizontal="right" wrapText="1"/>
    </xf>
    <xf numFmtId="0" fontId="12" fillId="0" borderId="0" xfId="0" applyFont="1"/>
    <xf numFmtId="0" fontId="13" fillId="0" borderId="0" xfId="0" applyFont="1" applyAlignment="1">
      <alignment vertical="top"/>
    </xf>
    <xf numFmtId="0" fontId="15" fillId="0" borderId="0" xfId="0" applyFont="1" applyAlignment="1">
      <alignment vertical="top"/>
    </xf>
    <xf numFmtId="3" fontId="12" fillId="0" borderId="0" xfId="0" applyNumberFormat="1" applyFont="1" applyAlignment="1">
      <alignment vertical="top"/>
    </xf>
    <xf numFmtId="167" fontId="12" fillId="0" borderId="0" xfId="0" applyNumberFormat="1" applyFont="1" applyAlignment="1">
      <alignment vertical="top"/>
    </xf>
    <xf numFmtId="3" fontId="13" fillId="0" borderId="0" xfId="0" applyNumberFormat="1" applyFont="1" applyAlignment="1">
      <alignment horizontal="right" vertical="top"/>
    </xf>
    <xf numFmtId="168" fontId="16" fillId="0" borderId="0" xfId="0" applyNumberFormat="1" applyFont="1" applyAlignment="1">
      <alignment vertical="top"/>
    </xf>
    <xf numFmtId="168" fontId="13" fillId="0" borderId="0" xfId="0" applyNumberFormat="1" applyFont="1" applyAlignment="1">
      <alignment horizontal="right" vertical="top"/>
    </xf>
    <xf numFmtId="0" fontId="0" fillId="0" borderId="0" xfId="0" quotePrefix="1"/>
    <xf numFmtId="169" fontId="0" fillId="0" borderId="0" xfId="0" applyNumberFormat="1" applyAlignment="1">
      <alignment wrapText="1"/>
    </xf>
    <xf numFmtId="14" fontId="0" fillId="0" borderId="0" xfId="0" applyNumberFormat="1"/>
    <xf numFmtId="0" fontId="0" fillId="0" borderId="0" xfId="0" applyAlignment="1">
      <alignment wrapText="1"/>
    </xf>
    <xf numFmtId="0" fontId="18" fillId="0" borderId="0" xfId="5" applyFont="1" applyAlignment="1">
      <alignment horizontal="center" vertical="center" wrapText="1"/>
    </xf>
    <xf numFmtId="0" fontId="19" fillId="0" borderId="0" xfId="0" applyFont="1"/>
    <xf numFmtId="0" fontId="20" fillId="0" borderId="0" xfId="0" applyFont="1"/>
    <xf numFmtId="0" fontId="21" fillId="0" borderId="0" xfId="0" applyFont="1"/>
    <xf numFmtId="165" fontId="22" fillId="0" borderId="6" xfId="0" applyNumberFormat="1" applyFont="1" applyBorder="1" applyAlignment="1">
      <alignment horizontal="right" vertical="center" wrapText="1"/>
    </xf>
    <xf numFmtId="165" fontId="22" fillId="0" borderId="0" xfId="0" applyNumberFormat="1" applyFont="1" applyAlignment="1">
      <alignment horizontal="right" vertical="center" wrapText="1"/>
    </xf>
    <xf numFmtId="165" fontId="22" fillId="0" borderId="7" xfId="0" applyNumberFormat="1" applyFont="1" applyBorder="1" applyAlignment="1">
      <alignment horizontal="right" vertical="center" wrapText="1"/>
    </xf>
    <xf numFmtId="165" fontId="22" fillId="0" borderId="8" xfId="0" applyNumberFormat="1" applyFont="1" applyBorder="1" applyAlignment="1">
      <alignment horizontal="right" vertical="center" wrapText="1"/>
    </xf>
    <xf numFmtId="165" fontId="23" fillId="0" borderId="8" xfId="0" applyNumberFormat="1" applyFont="1" applyBorder="1" applyAlignment="1">
      <alignment horizontal="right" vertical="center" wrapText="1"/>
    </xf>
    <xf numFmtId="165" fontId="23" fillId="0" borderId="0" xfId="0" applyNumberFormat="1" applyFont="1" applyAlignment="1">
      <alignment horizontal="right" vertical="center" wrapText="1"/>
    </xf>
    <xf numFmtId="165" fontId="23" fillId="0" borderId="7" xfId="0" applyNumberFormat="1" applyFont="1" applyBorder="1" applyAlignment="1">
      <alignment horizontal="right" vertical="center" wrapText="1"/>
    </xf>
    <xf numFmtId="165" fontId="23" fillId="0" borderId="10" xfId="0" applyNumberFormat="1" applyFont="1" applyBorder="1" applyAlignment="1">
      <alignment horizontal="right" vertical="center" wrapText="1"/>
    </xf>
    <xf numFmtId="165" fontId="23" fillId="0" borderId="11" xfId="0" applyNumberFormat="1" applyFont="1" applyBorder="1" applyAlignment="1">
      <alignment horizontal="right" vertical="center" wrapText="1"/>
    </xf>
    <xf numFmtId="165" fontId="23" fillId="0" borderId="12" xfId="0" applyNumberFormat="1" applyFont="1" applyBorder="1" applyAlignment="1">
      <alignment horizontal="right" vertical="center" wrapText="1"/>
    </xf>
    <xf numFmtId="0" fontId="19" fillId="4" borderId="0" xfId="0" applyFont="1" applyFill="1"/>
    <xf numFmtId="0" fontId="22" fillId="4" borderId="2" xfId="0" applyFont="1" applyFill="1" applyBorder="1" applyAlignment="1">
      <alignment horizontal="right" vertical="center" wrapText="1"/>
    </xf>
    <xf numFmtId="0" fontId="22" fillId="4" borderId="3" xfId="0" applyFont="1" applyFill="1" applyBorder="1" applyAlignment="1">
      <alignment horizontal="right" vertical="center" wrapText="1"/>
    </xf>
    <xf numFmtId="0" fontId="22" fillId="4" borderId="4" xfId="0" applyFont="1" applyFill="1" applyBorder="1" applyAlignment="1">
      <alignment horizontal="right" vertical="center" wrapText="1"/>
    </xf>
    <xf numFmtId="0" fontId="22" fillId="4" borderId="5" xfId="0" applyFont="1" applyFill="1" applyBorder="1" applyAlignment="1">
      <alignment horizontal="right" vertical="center" wrapText="1"/>
    </xf>
    <xf numFmtId="0" fontId="22" fillId="4" borderId="9" xfId="0" applyFont="1" applyFill="1" applyBorder="1" applyAlignment="1">
      <alignment horizontal="right" vertical="center" wrapText="1"/>
    </xf>
    <xf numFmtId="15" fontId="24" fillId="0" borderId="0" xfId="6" applyNumberFormat="1" applyFont="1" applyAlignment="1">
      <alignment horizontal="left"/>
    </xf>
    <xf numFmtId="2" fontId="25" fillId="0" borderId="0" xfId="7" applyNumberFormat="1" applyFont="1"/>
    <xf numFmtId="0" fontId="25" fillId="0" borderId="0" xfId="7" applyFont="1"/>
    <xf numFmtId="0" fontId="26" fillId="0" borderId="0" xfId="7" applyFont="1"/>
    <xf numFmtId="15" fontId="27" fillId="0" borderId="0" xfId="6" applyNumberFormat="1" applyFont="1" applyAlignment="1">
      <alignment horizontal="left"/>
    </xf>
    <xf numFmtId="15" fontId="28" fillId="0" borderId="0" xfId="6" applyNumberFormat="1" applyFont="1" applyAlignment="1">
      <alignment horizontal="left"/>
    </xf>
    <xf numFmtId="0" fontId="29" fillId="0" borderId="0" xfId="7" applyFont="1"/>
    <xf numFmtId="15" fontId="30" fillId="0" borderId="13" xfId="8" applyNumberFormat="1" applyFont="1" applyBorder="1" applyAlignment="1">
      <alignment horizontal="center" vertical="center" wrapText="1"/>
    </xf>
    <xf numFmtId="2" fontId="30" fillId="0" borderId="13" xfId="8" applyNumberFormat="1" applyFont="1" applyBorder="1" applyAlignment="1">
      <alignment horizontal="center" vertical="center" wrapText="1"/>
    </xf>
    <xf numFmtId="170" fontId="27" fillId="0" borderId="0" xfId="7" applyNumberFormat="1" applyFont="1" applyAlignment="1">
      <alignment horizontal="center"/>
    </xf>
    <xf numFmtId="165" fontId="27" fillId="0" borderId="0" xfId="7" applyNumberFormat="1" applyFont="1" applyAlignment="1">
      <alignment horizontal="center"/>
    </xf>
    <xf numFmtId="0" fontId="27" fillId="0" borderId="0" xfId="7" applyFont="1" applyAlignment="1">
      <alignment horizontal="center"/>
    </xf>
    <xf numFmtId="165" fontId="20" fillId="0" borderId="0" xfId="0" applyNumberFormat="1" applyFont="1"/>
    <xf numFmtId="0" fontId="33" fillId="0" borderId="0" xfId="9" applyAlignment="1" applyProtection="1"/>
    <xf numFmtId="0" fontId="34" fillId="0" borderId="0" xfId="0" applyFont="1"/>
    <xf numFmtId="0" fontId="35" fillId="5"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36" fillId="0" borderId="0" xfId="0" applyFont="1"/>
    <xf numFmtId="0" fontId="37" fillId="0" borderId="0" xfId="0" applyFont="1"/>
    <xf numFmtId="0" fontId="38" fillId="0" borderId="0" xfId="0" applyFont="1"/>
    <xf numFmtId="0" fontId="39" fillId="5" borderId="14" xfId="0" applyFont="1" applyFill="1" applyBorder="1"/>
    <xf numFmtId="0" fontId="39" fillId="5" borderId="0" xfId="0" applyFont="1" applyFill="1"/>
    <xf numFmtId="0" fontId="36" fillId="5" borderId="0" xfId="0" applyFont="1" applyFill="1"/>
    <xf numFmtId="0" fontId="31" fillId="6" borderId="0" xfId="0" applyFont="1" applyFill="1"/>
    <xf numFmtId="0" fontId="36" fillId="6" borderId="0" xfId="0" applyFont="1" applyFill="1"/>
    <xf numFmtId="0" fontId="39" fillId="6" borderId="0" xfId="0" applyFont="1" applyFill="1"/>
    <xf numFmtId="0" fontId="39" fillId="7" borderId="0" xfId="0" applyFont="1" applyFill="1" applyAlignment="1">
      <alignment horizontal="left"/>
    </xf>
    <xf numFmtId="0" fontId="39" fillId="7" borderId="0" xfId="0" applyFont="1" applyFill="1"/>
    <xf numFmtId="0" fontId="31" fillId="8" borderId="0" xfId="0" applyFont="1" applyFill="1"/>
    <xf numFmtId="0" fontId="36" fillId="8" borderId="0" xfId="0" applyFont="1" applyFill="1"/>
    <xf numFmtId="0" fontId="31" fillId="9" borderId="0" xfId="0" applyFont="1" applyFill="1"/>
    <xf numFmtId="0" fontId="31" fillId="7" borderId="0" xfId="0" applyFont="1" applyFill="1"/>
    <xf numFmtId="0" fontId="31" fillId="6" borderId="0" xfId="0" applyFont="1" applyFill="1" applyAlignment="1">
      <alignment wrapText="1"/>
    </xf>
    <xf numFmtId="0" fontId="31" fillId="10" borderId="0" xfId="0" applyFont="1" applyFill="1"/>
    <xf numFmtId="0" fontId="36" fillId="10" borderId="0" xfId="0" applyFont="1" applyFill="1"/>
    <xf numFmtId="0" fontId="36" fillId="11" borderId="0" xfId="0" applyFont="1" applyFill="1"/>
    <xf numFmtId="0" fontId="3" fillId="12" borderId="0" xfId="0" applyFont="1" applyFill="1" applyAlignment="1">
      <alignment wrapText="1"/>
    </xf>
    <xf numFmtId="0" fontId="3" fillId="12" borderId="0" xfId="0" applyFont="1" applyFill="1"/>
    <xf numFmtId="0" fontId="40" fillId="12" borderId="0" xfId="0" applyFont="1" applyFill="1" applyAlignment="1">
      <alignment horizontal="left" wrapText="1"/>
    </xf>
    <xf numFmtId="0" fontId="3" fillId="0" borderId="0" xfId="0" applyFont="1" applyAlignment="1">
      <alignment wrapText="1"/>
    </xf>
    <xf numFmtId="0" fontId="41" fillId="0" borderId="0" xfId="0" applyFont="1" applyAlignment="1">
      <alignment wrapText="1"/>
    </xf>
    <xf numFmtId="0" fontId="42" fillId="0" borderId="0" xfId="0" applyFont="1"/>
    <xf numFmtId="0" fontId="35" fillId="0" borderId="0" xfId="0" applyFont="1"/>
    <xf numFmtId="0" fontId="22" fillId="5" borderId="14" xfId="0" applyFont="1" applyFill="1" applyBorder="1" applyAlignment="1">
      <alignment wrapText="1"/>
    </xf>
    <xf numFmtId="0" fontId="22" fillId="5" borderId="0" xfId="0" applyFont="1" applyFill="1" applyAlignment="1">
      <alignment wrapText="1"/>
    </xf>
    <xf numFmtId="0" fontId="22" fillId="6" borderId="0" xfId="0" applyFont="1" applyFill="1" applyAlignment="1">
      <alignment wrapText="1"/>
    </xf>
    <xf numFmtId="0" fontId="22" fillId="6" borderId="0" xfId="0" applyFont="1" applyFill="1"/>
    <xf numFmtId="0" fontId="20" fillId="6" borderId="0" xfId="0" applyFont="1" applyFill="1" applyAlignment="1">
      <alignment wrapText="1"/>
    </xf>
    <xf numFmtId="0" fontId="22" fillId="7" borderId="0" xfId="0" applyFont="1" applyFill="1" applyAlignment="1">
      <alignment wrapText="1"/>
    </xf>
    <xf numFmtId="0" fontId="20" fillId="8" borderId="0" xfId="0" applyFont="1" applyFill="1" applyAlignment="1">
      <alignment wrapText="1"/>
    </xf>
    <xf numFmtId="0" fontId="22" fillId="8" borderId="0" xfId="0" applyFont="1" applyFill="1" applyAlignment="1">
      <alignment wrapText="1"/>
    </xf>
    <xf numFmtId="0" fontId="22" fillId="9" borderId="0" xfId="0" applyFont="1" applyFill="1" applyAlignment="1">
      <alignment wrapText="1"/>
    </xf>
    <xf numFmtId="0" fontId="3" fillId="9" borderId="0" xfId="0" applyFont="1" applyFill="1" applyAlignment="1">
      <alignment wrapText="1"/>
    </xf>
    <xf numFmtId="0" fontId="20" fillId="7" borderId="0" xfId="0" applyFont="1" applyFill="1" applyAlignment="1">
      <alignment wrapText="1"/>
    </xf>
    <xf numFmtId="0" fontId="0" fillId="7" borderId="0" xfId="0" applyFill="1" applyAlignment="1">
      <alignment wrapText="1"/>
    </xf>
    <xf numFmtId="0" fontId="20" fillId="6" borderId="0" xfId="0" applyFont="1" applyFill="1" applyAlignment="1">
      <alignment horizontal="right" wrapText="1"/>
    </xf>
    <xf numFmtId="0" fontId="0" fillId="6" borderId="0" xfId="0" applyFill="1" applyAlignment="1">
      <alignment wrapText="1"/>
    </xf>
    <xf numFmtId="0" fontId="31" fillId="11" borderId="0" xfId="0" applyFont="1" applyFill="1" applyAlignment="1">
      <alignment vertical="top" wrapText="1"/>
    </xf>
    <xf numFmtId="0" fontId="20" fillId="11" borderId="0" xfId="0" applyFont="1" applyFill="1"/>
    <xf numFmtId="0" fontId="43" fillId="0" borderId="0" xfId="0" applyFont="1"/>
    <xf numFmtId="0" fontId="22" fillId="0" borderId="0" xfId="0" applyFont="1" applyAlignment="1">
      <alignment horizontal="left" wrapText="1"/>
    </xf>
    <xf numFmtId="0" fontId="22" fillId="0" borderId="0" xfId="0" applyFont="1"/>
    <xf numFmtId="0" fontId="40" fillId="0" borderId="0" xfId="0" applyFont="1" applyAlignment="1">
      <alignment horizontal="left" wrapText="1"/>
    </xf>
    <xf numFmtId="0" fontId="40" fillId="0" borderId="0" xfId="0" applyFont="1"/>
    <xf numFmtId="0" fontId="40" fillId="0" borderId="0" xfId="0" applyFont="1" applyAlignment="1">
      <alignment wrapText="1"/>
    </xf>
    <xf numFmtId="0" fontId="22" fillId="0" borderId="0" xfId="0" applyFont="1" applyAlignment="1">
      <alignment wrapText="1"/>
    </xf>
    <xf numFmtId="0" fontId="20" fillId="8" borderId="0" xfId="0" applyFont="1" applyFill="1"/>
    <xf numFmtId="0" fontId="22" fillId="8" borderId="0" xfId="0" applyFont="1" applyFill="1"/>
    <xf numFmtId="0" fontId="22" fillId="9" borderId="0" xfId="0" applyFont="1" applyFill="1" applyAlignment="1">
      <alignment horizontal="right" wrapText="1"/>
    </xf>
    <xf numFmtId="0" fontId="22" fillId="7" borderId="0" xfId="0" applyFont="1" applyFill="1" applyAlignment="1">
      <alignment horizontal="right" wrapText="1"/>
    </xf>
    <xf numFmtId="0" fontId="3" fillId="7" borderId="0" xfId="0" applyFont="1" applyFill="1"/>
    <xf numFmtId="0" fontId="22" fillId="10" borderId="0" xfId="0" applyFont="1" applyFill="1" applyAlignment="1">
      <alignment wrapText="1"/>
    </xf>
    <xf numFmtId="0" fontId="22" fillId="11" borderId="0" xfId="0" applyFont="1" applyFill="1" applyAlignment="1">
      <alignment wrapText="1"/>
    </xf>
    <xf numFmtId="0" fontId="0" fillId="12" borderId="0" xfId="0" applyFill="1"/>
    <xf numFmtId="0" fontId="0" fillId="5" borderId="14" xfId="0" applyFill="1" applyBorder="1"/>
    <xf numFmtId="165" fontId="0" fillId="9" borderId="0" xfId="0" applyNumberFormat="1" applyFill="1"/>
    <xf numFmtId="165" fontId="0" fillId="7" borderId="0" xfId="0" applyNumberFormat="1" applyFill="1"/>
    <xf numFmtId="165" fontId="0" fillId="6" borderId="0" xfId="0" applyNumberFormat="1" applyFill="1"/>
    <xf numFmtId="165" fontId="0" fillId="10" borderId="0" xfId="0" applyNumberFormat="1" applyFill="1"/>
    <xf numFmtId="1" fontId="0" fillId="12" borderId="0" xfId="0" applyNumberFormat="1" applyFill="1"/>
    <xf numFmtId="165" fontId="0" fillId="12" borderId="0" xfId="0" applyNumberFormat="1" applyFill="1"/>
    <xf numFmtId="1" fontId="0" fillId="5" borderId="0" xfId="0" applyNumberFormat="1" applyFill="1"/>
    <xf numFmtId="2" fontId="0" fillId="0" borderId="0" xfId="0" applyNumberFormat="1"/>
    <xf numFmtId="2" fontId="0" fillId="5" borderId="14" xfId="0" applyNumberFormat="1" applyFill="1" applyBorder="1" applyAlignment="1">
      <alignment horizontal="center" vertical="center"/>
    </xf>
    <xf numFmtId="2" fontId="0" fillId="5" borderId="0" xfId="0" applyNumberFormat="1" applyFill="1" applyAlignment="1">
      <alignment horizontal="center" vertical="center"/>
    </xf>
    <xf numFmtId="43" fontId="0" fillId="5" borderId="0" xfId="0" applyNumberFormat="1" applyFill="1" applyAlignment="1">
      <alignment horizontal="center" vertical="center"/>
    </xf>
    <xf numFmtId="2" fontId="0" fillId="5" borderId="0" xfId="0" applyNumberFormat="1" applyFill="1" applyAlignment="1">
      <alignment horizontal="right" vertical="center"/>
    </xf>
    <xf numFmtId="2" fontId="32" fillId="5" borderId="0" xfId="0" applyNumberFormat="1" applyFont="1" applyFill="1" applyAlignment="1">
      <alignment horizontal="right"/>
    </xf>
    <xf numFmtId="2" fontId="0" fillId="5" borderId="0" xfId="0" applyNumberFormat="1" applyFill="1" applyAlignment="1">
      <alignment horizontal="right"/>
    </xf>
    <xf numFmtId="43" fontId="0" fillId="6" borderId="0" xfId="0" applyNumberFormat="1" applyFill="1" applyAlignment="1">
      <alignment horizontal="center" vertical="center"/>
    </xf>
    <xf numFmtId="171" fontId="0" fillId="7" borderId="0" xfId="0" applyNumberFormat="1" applyFill="1"/>
    <xf numFmtId="2" fontId="0" fillId="5" borderId="14" xfId="0" applyNumberFormat="1" applyFill="1" applyBorder="1" applyAlignment="1">
      <alignment horizontal="center"/>
    </xf>
    <xf numFmtId="2" fontId="0" fillId="5" borderId="0" xfId="0" applyNumberFormat="1" applyFill="1" applyAlignment="1">
      <alignment horizontal="center"/>
    </xf>
    <xf numFmtId="165" fontId="0" fillId="5" borderId="0" xfId="0" applyNumberFormat="1" applyFill="1" applyAlignment="1">
      <alignment horizontal="right"/>
    </xf>
    <xf numFmtId="171" fontId="0" fillId="6" borderId="0" xfId="0" applyNumberFormat="1" applyFill="1"/>
    <xf numFmtId="165" fontId="32" fillId="5" borderId="0" xfId="0" applyNumberFormat="1" applyFont="1" applyFill="1" applyAlignment="1">
      <alignment horizontal="right"/>
    </xf>
    <xf numFmtId="1" fontId="0" fillId="12" borderId="13" xfId="0" applyNumberFormat="1" applyFill="1" applyBorder="1"/>
    <xf numFmtId="165" fontId="0" fillId="0" borderId="13" xfId="0" applyNumberFormat="1" applyBorder="1"/>
    <xf numFmtId="165" fontId="0" fillId="8" borderId="0" xfId="0" applyNumberFormat="1" applyFill="1"/>
    <xf numFmtId="2" fontId="0" fillId="6" borderId="0" xfId="0" applyNumberFormat="1" applyFill="1"/>
    <xf numFmtId="1" fontId="0" fillId="6" borderId="0" xfId="0" applyNumberFormat="1" applyFill="1"/>
    <xf numFmtId="172" fontId="0" fillId="6" borderId="0" xfId="0" applyNumberFormat="1" applyFill="1" applyAlignment="1">
      <alignment horizontal="center" vertical="center"/>
    </xf>
    <xf numFmtId="1" fontId="1" fillId="6" borderId="0" xfId="0" applyNumberFormat="1" applyFont="1" applyFill="1"/>
    <xf numFmtId="173" fontId="1" fillId="6" borderId="0" xfId="0" applyNumberFormat="1" applyFont="1" applyFill="1"/>
    <xf numFmtId="174" fontId="0" fillId="6" borderId="0" xfId="0" applyNumberFormat="1" applyFill="1"/>
    <xf numFmtId="1" fontId="1" fillId="7" borderId="0" xfId="0" applyNumberFormat="1" applyFont="1" applyFill="1"/>
    <xf numFmtId="171" fontId="0" fillId="0" borderId="0" xfId="0" applyNumberFormat="1"/>
    <xf numFmtId="173" fontId="1" fillId="7" borderId="0" xfId="0" applyNumberFormat="1" applyFont="1" applyFill="1"/>
    <xf numFmtId="171" fontId="0" fillId="6" borderId="13" xfId="0" applyNumberFormat="1" applyFill="1" applyBorder="1"/>
    <xf numFmtId="165" fontId="0" fillId="5" borderId="0" xfId="0" applyNumberFormat="1" applyFill="1"/>
    <xf numFmtId="1" fontId="0" fillId="13" borderId="0" xfId="0" applyNumberFormat="1" applyFill="1" applyAlignment="1">
      <alignment horizontal="right"/>
    </xf>
    <xf numFmtId="165" fontId="0" fillId="5" borderId="14" xfId="0" applyNumberFormat="1" applyFill="1" applyBorder="1" applyAlignment="1">
      <alignment horizontal="right"/>
    </xf>
    <xf numFmtId="1" fontId="0" fillId="9" borderId="0" xfId="0" applyNumberFormat="1" applyFill="1"/>
    <xf numFmtId="1" fontId="0" fillId="7" borderId="0" xfId="0" applyNumberFormat="1" applyFill="1"/>
    <xf numFmtId="175" fontId="0" fillId="6" borderId="0" xfId="0" applyNumberFormat="1" applyFill="1" applyAlignment="1">
      <alignment horizontal="right" vertical="center"/>
    </xf>
    <xf numFmtId="1" fontId="0" fillId="14" borderId="0" xfId="0" applyNumberFormat="1" applyFill="1"/>
    <xf numFmtId="165" fontId="0" fillId="5" borderId="14" xfId="0" applyNumberFormat="1" applyFill="1" applyBorder="1"/>
    <xf numFmtId="173" fontId="0" fillId="5" borderId="0" xfId="0" applyNumberFormat="1" applyFill="1" applyAlignment="1">
      <alignment horizontal="right"/>
    </xf>
    <xf numFmtId="1" fontId="0" fillId="13" borderId="0" xfId="0" applyNumberFormat="1" applyFill="1"/>
    <xf numFmtId="174" fontId="0" fillId="7" borderId="0" xfId="0" applyNumberFormat="1" applyFill="1"/>
    <xf numFmtId="2" fontId="32" fillId="5" borderId="0" xfId="0" applyNumberFormat="1" applyFont="1" applyFill="1" applyAlignment="1">
      <alignment horizontal="right" vertical="center"/>
    </xf>
    <xf numFmtId="165" fontId="32" fillId="5" borderId="0" xfId="0" applyNumberFormat="1" applyFont="1" applyFill="1" applyAlignment="1">
      <alignment horizontal="right" vertical="center"/>
    </xf>
    <xf numFmtId="1" fontId="8" fillId="11" borderId="0" xfId="10" applyNumberFormat="1" applyFont="1" applyFill="1"/>
    <xf numFmtId="1" fontId="0" fillId="15" borderId="0" xfId="0" applyNumberFormat="1" applyFill="1"/>
    <xf numFmtId="2" fontId="0" fillId="0" borderId="15" xfId="0" applyNumberFormat="1" applyBorder="1"/>
    <xf numFmtId="2" fontId="0" fillId="5" borderId="0" xfId="0" applyNumberFormat="1" applyFill="1"/>
    <xf numFmtId="173" fontId="0" fillId="9" borderId="0" xfId="0" applyNumberFormat="1" applyFill="1"/>
    <xf numFmtId="171" fontId="0" fillId="7" borderId="13" xfId="0" applyNumberFormat="1" applyFill="1" applyBorder="1"/>
    <xf numFmtId="1" fontId="0" fillId="10" borderId="0" xfId="0" applyNumberFormat="1" applyFill="1"/>
    <xf numFmtId="171" fontId="0" fillId="10" borderId="0" xfId="0" applyNumberFormat="1" applyFill="1"/>
    <xf numFmtId="0" fontId="32" fillId="11" borderId="0" xfId="0" applyFont="1" applyFill="1"/>
    <xf numFmtId="173" fontId="8" fillId="11" borderId="0" xfId="10" applyNumberFormat="1" applyFont="1" applyFill="1"/>
    <xf numFmtId="173" fontId="0" fillId="7" borderId="0" xfId="0" applyNumberFormat="1" applyFill="1"/>
    <xf numFmtId="2" fontId="0" fillId="5" borderId="14" xfId="0" applyNumberFormat="1" applyFill="1" applyBorder="1"/>
    <xf numFmtId="1" fontId="0" fillId="0" borderId="13" xfId="0" applyNumberFormat="1" applyBorder="1"/>
    <xf numFmtId="2" fontId="0" fillId="10" borderId="0" xfId="0" applyNumberFormat="1" applyFill="1"/>
    <xf numFmtId="1" fontId="8" fillId="11" borderId="0" xfId="11" applyNumberFormat="1" applyFont="1" applyFill="1"/>
    <xf numFmtId="1" fontId="8" fillId="11" borderId="0" xfId="12" applyNumberFormat="1" applyFont="1" applyFill="1"/>
    <xf numFmtId="2" fontId="0" fillId="11" borderId="0" xfId="0" applyNumberFormat="1" applyFill="1"/>
    <xf numFmtId="1" fontId="0" fillId="11" borderId="0" xfId="0" applyNumberFormat="1" applyFill="1"/>
    <xf numFmtId="1" fontId="32" fillId="11" borderId="0" xfId="0" applyNumberFormat="1" applyFont="1" applyFill="1"/>
    <xf numFmtId="0" fontId="45" fillId="0" borderId="0" xfId="0" applyFont="1" applyAlignment="1">
      <alignment horizontal="center"/>
    </xf>
    <xf numFmtId="0" fontId="45" fillId="12" borderId="0" xfId="0" applyFont="1" applyFill="1" applyAlignment="1">
      <alignment horizontal="center"/>
    </xf>
    <xf numFmtId="0" fontId="46" fillId="0" borderId="0" xfId="13" applyAlignment="1">
      <alignment horizontal="right"/>
    </xf>
    <xf numFmtId="0" fontId="9" fillId="0" borderId="0" xfId="13" applyFont="1" applyAlignment="1">
      <alignment horizontal="right"/>
    </xf>
    <xf numFmtId="0" fontId="46" fillId="0" borderId="0" xfId="13"/>
    <xf numFmtId="165" fontId="9" fillId="0" borderId="0" xfId="13" applyNumberFormat="1" applyFont="1" applyAlignment="1">
      <alignment horizontal="right"/>
    </xf>
    <xf numFmtId="0" fontId="0" fillId="0" borderId="0" xfId="0" applyFill="1"/>
    <xf numFmtId="0" fontId="9" fillId="0" borderId="0" xfId="13" applyFont="1" applyAlignment="1">
      <alignment horizontal="left"/>
    </xf>
    <xf numFmtId="0" fontId="3" fillId="0" borderId="0" xfId="0" applyFont="1" applyAlignment="1">
      <alignment horizontal="left"/>
    </xf>
    <xf numFmtId="17" fontId="0" fillId="0" borderId="0" xfId="0" quotePrefix="1" applyNumberFormat="1" applyFont="1"/>
    <xf numFmtId="0" fontId="0" fillId="0" borderId="0" xfId="0" quotePrefix="1" applyFont="1"/>
    <xf numFmtId="0" fontId="9" fillId="0" borderId="0" xfId="13" quotePrefix="1" applyFont="1" applyAlignment="1">
      <alignment horizontal="right"/>
    </xf>
    <xf numFmtId="176" fontId="48" fillId="16" borderId="0" xfId="14" applyFont="1" applyFill="1"/>
    <xf numFmtId="176" fontId="49" fillId="16" borderId="0" xfId="15" applyFont="1" applyFill="1"/>
    <xf numFmtId="176" fontId="50" fillId="16" borderId="0" xfId="15" applyFont="1" applyFill="1"/>
    <xf numFmtId="176" fontId="49" fillId="16" borderId="0" xfId="15" applyFont="1" applyFill="1" applyAlignment="1" applyProtection="1">
      <alignment horizontal="left"/>
      <protection locked="0"/>
    </xf>
    <xf numFmtId="176" fontId="48" fillId="16" borderId="0" xfId="15" applyFont="1" applyFill="1"/>
    <xf numFmtId="0" fontId="50" fillId="16" borderId="0" xfId="16" applyFont="1" applyFill="1"/>
    <xf numFmtId="176" fontId="49" fillId="16" borderId="0" xfId="15" applyFont="1" applyFill="1" applyAlignment="1" applyProtection="1">
      <alignment horizontal="right"/>
      <protection locked="0"/>
    </xf>
    <xf numFmtId="176" fontId="49" fillId="16" borderId="0" xfId="14" applyFont="1" applyFill="1" applyAlignment="1" applyProtection="1">
      <alignment horizontal="right"/>
      <protection locked="0"/>
    </xf>
    <xf numFmtId="0" fontId="50" fillId="16" borderId="13" xfId="16" applyFont="1" applyFill="1" applyBorder="1"/>
    <xf numFmtId="176" fontId="49" fillId="16" borderId="13" xfId="15" applyFont="1" applyFill="1" applyBorder="1" applyAlignment="1" applyProtection="1">
      <alignment horizontal="left" vertical="center"/>
      <protection locked="0"/>
    </xf>
    <xf numFmtId="176" fontId="49" fillId="16" borderId="13" xfId="15" applyFont="1" applyFill="1" applyBorder="1" applyAlignment="1" applyProtection="1">
      <alignment horizontal="right" vertical="center"/>
      <protection locked="0"/>
    </xf>
    <xf numFmtId="176" fontId="49" fillId="16" borderId="13" xfId="15" applyFont="1" applyFill="1" applyBorder="1" applyAlignment="1">
      <alignment vertical="center"/>
    </xf>
    <xf numFmtId="176" fontId="50" fillId="16" borderId="0" xfId="15" applyFont="1" applyFill="1" applyAlignment="1">
      <alignment vertical="center"/>
    </xf>
    <xf numFmtId="177" fontId="48" fillId="16" borderId="0" xfId="15" applyNumberFormat="1" applyFont="1" applyFill="1" applyAlignment="1" applyProtection="1">
      <alignment horizontal="left"/>
      <protection locked="0"/>
    </xf>
    <xf numFmtId="178" fontId="52" fillId="16" borderId="0" xfId="17" applyNumberFormat="1" applyFont="1" applyFill="1"/>
    <xf numFmtId="3" fontId="49" fillId="16" borderId="0" xfId="15" applyNumberFormat="1" applyFont="1" applyFill="1" applyAlignment="1" applyProtection="1">
      <alignment horizontal="left"/>
      <protection locked="0"/>
    </xf>
    <xf numFmtId="177" fontId="49" fillId="16" borderId="0" xfId="15" applyNumberFormat="1" applyFont="1" applyFill="1" applyAlignment="1" applyProtection="1">
      <alignment horizontal="left"/>
      <protection locked="0"/>
    </xf>
    <xf numFmtId="178" fontId="50" fillId="16" borderId="0" xfId="16" applyNumberFormat="1" applyFont="1" applyFill="1"/>
    <xf numFmtId="178" fontId="50" fillId="16" borderId="0" xfId="17" applyNumberFormat="1" applyFont="1" applyFill="1"/>
    <xf numFmtId="178" fontId="52" fillId="16" borderId="0" xfId="16" applyNumberFormat="1" applyFont="1" applyFill="1"/>
    <xf numFmtId="3" fontId="48" fillId="16" borderId="0" xfId="15" applyNumberFormat="1" applyFont="1" applyFill="1" applyAlignment="1" applyProtection="1">
      <alignment horizontal="left"/>
      <protection locked="0"/>
    </xf>
    <xf numFmtId="176" fontId="52" fillId="16" borderId="0" xfId="15" applyFont="1" applyFill="1"/>
    <xf numFmtId="178" fontId="49" fillId="16" borderId="0" xfId="17" applyNumberFormat="1" applyFont="1" applyFill="1"/>
    <xf numFmtId="3" fontId="52" fillId="16" borderId="0" xfId="16" applyNumberFormat="1" applyFont="1" applyFill="1"/>
    <xf numFmtId="3" fontId="50" fillId="16" borderId="0" xfId="16" applyNumberFormat="1" applyFont="1" applyFill="1"/>
    <xf numFmtId="177" fontId="49" fillId="16" borderId="13" xfId="15" applyNumberFormat="1" applyFont="1" applyFill="1" applyBorder="1" applyAlignment="1" applyProtection="1">
      <alignment horizontal="left"/>
      <protection locked="0"/>
    </xf>
    <xf numFmtId="176" fontId="49" fillId="16" borderId="13" xfId="15" applyFont="1" applyFill="1" applyBorder="1"/>
    <xf numFmtId="176" fontId="49" fillId="16" borderId="0" xfId="14" applyFont="1" applyFill="1"/>
    <xf numFmtId="176" fontId="49" fillId="16" borderId="0" xfId="15" applyFont="1" applyFill="1" applyAlignment="1">
      <alignment horizontal="right"/>
    </xf>
    <xf numFmtId="176" fontId="53" fillId="16" borderId="0" xfId="15" applyFont="1" applyFill="1"/>
    <xf numFmtId="176" fontId="49" fillId="16" borderId="0" xfId="14" applyFont="1" applyFill="1" applyAlignment="1">
      <alignment horizontal="left"/>
    </xf>
    <xf numFmtId="176" fontId="54" fillId="16" borderId="0" xfId="15" applyFont="1" applyFill="1"/>
    <xf numFmtId="176" fontId="55" fillId="16" borderId="0" xfId="15" applyFont="1" applyFill="1" applyAlignment="1" applyProtection="1">
      <alignment horizontal="left"/>
      <protection locked="0"/>
    </xf>
    <xf numFmtId="0" fontId="56" fillId="17" borderId="0" xfId="18" applyFont="1" applyFill="1"/>
    <xf numFmtId="0" fontId="57" fillId="16" borderId="0" xfId="18" applyFont="1" applyFill="1" applyAlignment="1">
      <alignment horizontal="center" vertical="center"/>
    </xf>
    <xf numFmtId="0" fontId="57" fillId="17" borderId="0" xfId="18" applyFont="1" applyFill="1"/>
    <xf numFmtId="15" fontId="58" fillId="17" borderId="0" xfId="18" quotePrefix="1" applyNumberFormat="1" applyFont="1" applyFill="1"/>
    <xf numFmtId="0" fontId="58" fillId="17" borderId="0" xfId="18" applyFont="1" applyFill="1"/>
    <xf numFmtId="0" fontId="57" fillId="16" borderId="11" xfId="18" applyFont="1" applyFill="1" applyBorder="1" applyAlignment="1">
      <alignment vertical="center"/>
    </xf>
    <xf numFmtId="0" fontId="57" fillId="16" borderId="11" xfId="18" applyFont="1" applyFill="1" applyBorder="1" applyAlignment="1">
      <alignment horizontal="center" vertical="center"/>
    </xf>
    <xf numFmtId="0" fontId="59" fillId="17" borderId="0" xfId="18" applyFont="1" applyFill="1" applyAlignment="1">
      <alignment vertical="center"/>
    </xf>
    <xf numFmtId="165" fontId="57" fillId="17" borderId="0" xfId="18" applyNumberFormat="1" applyFont="1" applyFill="1" applyAlignment="1">
      <alignment horizontal="center" vertical="center"/>
    </xf>
    <xf numFmtId="165" fontId="57" fillId="17" borderId="17" xfId="18" applyNumberFormat="1" applyFont="1" applyFill="1" applyBorder="1" applyAlignment="1">
      <alignment horizontal="center" vertical="center"/>
    </xf>
    <xf numFmtId="0" fontId="57" fillId="17" borderId="0" xfId="18" applyFont="1" applyFill="1" applyAlignment="1">
      <alignment vertical="center"/>
    </xf>
    <xf numFmtId="165" fontId="57" fillId="19" borderId="0" xfId="18" applyNumberFormat="1" applyFont="1" applyFill="1" applyAlignment="1">
      <alignment horizontal="center" vertical="center"/>
    </xf>
    <xf numFmtId="3" fontId="57" fillId="17" borderId="0" xfId="18" applyNumberFormat="1" applyFont="1" applyFill="1" applyAlignment="1">
      <alignment vertical="center"/>
    </xf>
    <xf numFmtId="3" fontId="59" fillId="17" borderId="0" xfId="18" applyNumberFormat="1" applyFont="1" applyFill="1" applyAlignment="1">
      <alignment vertical="center"/>
    </xf>
    <xf numFmtId="3" fontId="57" fillId="17" borderId="0" xfId="18" quotePrefix="1" applyNumberFormat="1" applyFont="1" applyFill="1" applyAlignment="1">
      <alignment vertical="center"/>
    </xf>
    <xf numFmtId="3" fontId="57" fillId="17" borderId="18" xfId="18" applyNumberFormat="1" applyFont="1" applyFill="1" applyBorder="1" applyAlignment="1">
      <alignment vertical="center"/>
    </xf>
    <xf numFmtId="165" fontId="57" fillId="19" borderId="18" xfId="18" applyNumberFormat="1" applyFont="1" applyFill="1" applyBorder="1" applyAlignment="1">
      <alignment horizontal="center" vertical="center"/>
    </xf>
    <xf numFmtId="165" fontId="57" fillId="17" borderId="18" xfId="18" applyNumberFormat="1" applyFont="1" applyFill="1" applyBorder="1" applyAlignment="1">
      <alignment horizontal="center" vertical="center"/>
    </xf>
    <xf numFmtId="3" fontId="61" fillId="17" borderId="19" xfId="18" applyNumberFormat="1" applyFont="1" applyFill="1" applyBorder="1" applyAlignment="1">
      <alignment horizontal="left" vertical="center"/>
    </xf>
    <xf numFmtId="165" fontId="57" fillId="17" borderId="19" xfId="18" applyNumberFormat="1" applyFont="1" applyFill="1" applyBorder="1" applyAlignment="1">
      <alignment horizontal="center" vertical="center"/>
    </xf>
    <xf numFmtId="165" fontId="57" fillId="17" borderId="20" xfId="18" applyNumberFormat="1" applyFont="1" applyFill="1" applyBorder="1" applyAlignment="1">
      <alignment horizontal="center" vertical="center"/>
    </xf>
    <xf numFmtId="3" fontId="61" fillId="17" borderId="0" xfId="18" applyNumberFormat="1" applyFont="1" applyFill="1" applyAlignment="1">
      <alignment vertical="center"/>
    </xf>
    <xf numFmtId="3" fontId="63" fillId="17" borderId="0" xfId="18" applyNumberFormat="1" applyFont="1" applyFill="1" applyAlignment="1">
      <alignment horizontal="left" vertical="center"/>
    </xf>
    <xf numFmtId="3" fontId="63" fillId="17" borderId="17" xfId="18" applyNumberFormat="1" applyFont="1" applyFill="1" applyBorder="1" applyAlignment="1">
      <alignment horizontal="left" vertical="center"/>
    </xf>
    <xf numFmtId="0" fontId="61" fillId="16" borderId="11" xfId="18" applyFont="1" applyFill="1" applyBorder="1" applyAlignment="1">
      <alignment vertical="center"/>
    </xf>
    <xf numFmtId="0" fontId="57" fillId="16" borderId="11" xfId="18" applyFont="1" applyFill="1" applyBorder="1" applyAlignment="1">
      <alignment horizontal="center"/>
    </xf>
    <xf numFmtId="0" fontId="57" fillId="17" borderId="0" xfId="18" applyFont="1" applyFill="1" applyAlignment="1">
      <alignment horizontal="center"/>
    </xf>
    <xf numFmtId="166" fontId="57" fillId="17" borderId="0" xfId="18" applyNumberFormat="1" applyFont="1" applyFill="1" applyAlignment="1">
      <alignment horizontal="center"/>
    </xf>
    <xf numFmtId="0" fontId="57" fillId="16" borderId="0" xfId="18" applyFont="1" applyFill="1"/>
    <xf numFmtId="0" fontId="57" fillId="16" borderId="0" xfId="18" applyFont="1" applyFill="1" applyAlignment="1">
      <alignment horizontal="center"/>
    </xf>
    <xf numFmtId="0" fontId="64" fillId="18" borderId="16" xfId="18" applyFont="1" applyFill="1" applyBorder="1" applyAlignment="1">
      <alignment vertical="center"/>
    </xf>
    <xf numFmtId="0" fontId="64" fillId="18" borderId="16" xfId="18" applyFont="1" applyFill="1" applyBorder="1" applyAlignment="1">
      <alignment horizontal="center" vertical="center"/>
    </xf>
    <xf numFmtId="0" fontId="64" fillId="17" borderId="0" xfId="18" applyFont="1" applyFill="1"/>
    <xf numFmtId="16" fontId="65" fillId="4" borderId="11" xfId="19" applyNumberFormat="1" applyFont="1" applyFill="1" applyBorder="1"/>
    <xf numFmtId="0" fontId="65" fillId="4" borderId="0" xfId="19" applyFont="1" applyFill="1"/>
    <xf numFmtId="16" fontId="22" fillId="18" borderId="0" xfId="19" applyNumberFormat="1" applyFont="1" applyFill="1"/>
    <xf numFmtId="0" fontId="22" fillId="18" borderId="0" xfId="19" applyFont="1" applyFill="1" applyAlignment="1">
      <alignment vertical="center"/>
    </xf>
    <xf numFmtId="0" fontId="22" fillId="18" borderId="19" xfId="19" applyFont="1" applyFill="1" applyBorder="1" applyAlignment="1">
      <alignment horizontal="center" vertical="center"/>
    </xf>
    <xf numFmtId="0" fontId="40" fillId="4" borderId="0" xfId="19" applyFont="1" applyFill="1" applyAlignment="1">
      <alignment horizontal="left" vertical="center"/>
    </xf>
    <xf numFmtId="0" fontId="22" fillId="4" borderId="0" xfId="19" applyFont="1" applyFill="1" applyAlignment="1">
      <alignment vertical="center"/>
    </xf>
    <xf numFmtId="0" fontId="22" fillId="4" borderId="0" xfId="19" applyFont="1" applyFill="1" applyAlignment="1">
      <alignment vertical="center" wrapText="1"/>
    </xf>
    <xf numFmtId="0" fontId="22" fillId="4" borderId="0" xfId="20" applyFont="1" applyFill="1" applyAlignment="1">
      <alignment vertical="center"/>
    </xf>
    <xf numFmtId="0" fontId="22" fillId="4" borderId="26" xfId="20" applyFont="1" applyFill="1" applyBorder="1" applyAlignment="1">
      <alignment vertical="center"/>
    </xf>
    <xf numFmtId="0" fontId="22" fillId="4" borderId="0" xfId="19" applyFont="1" applyFill="1" applyAlignment="1">
      <alignment horizontal="left" vertical="center"/>
    </xf>
    <xf numFmtId="165" fontId="22" fillId="4" borderId="0" xfId="19" quotePrefix="1" applyNumberFormat="1" applyFont="1" applyFill="1" applyAlignment="1">
      <alignment vertical="center"/>
    </xf>
    <xf numFmtId="165" fontId="22" fillId="4" borderId="26" xfId="19" quotePrefix="1" applyNumberFormat="1" applyFont="1" applyFill="1" applyBorder="1" applyAlignment="1">
      <alignment vertical="center"/>
    </xf>
    <xf numFmtId="165" fontId="22" fillId="4" borderId="0" xfId="19" applyNumberFormat="1" applyFont="1" applyFill="1" applyAlignment="1">
      <alignment vertical="center"/>
    </xf>
    <xf numFmtId="165" fontId="22" fillId="4" borderId="26" xfId="19" applyNumberFormat="1" applyFont="1" applyFill="1" applyBorder="1" applyAlignment="1">
      <alignment vertical="center"/>
    </xf>
    <xf numFmtId="165" fontId="22" fillId="4" borderId="0" xfId="19" quotePrefix="1" applyNumberFormat="1" applyFont="1" applyFill="1" applyAlignment="1">
      <alignment horizontal="right" vertical="center"/>
    </xf>
    <xf numFmtId="165" fontId="22" fillId="4" borderId="26" xfId="19" quotePrefix="1" applyNumberFormat="1" applyFont="1" applyFill="1" applyBorder="1" applyAlignment="1">
      <alignment horizontal="right" vertical="center"/>
    </xf>
    <xf numFmtId="165" fontId="22" fillId="4" borderId="0" xfId="19" applyNumberFormat="1" applyFont="1" applyFill="1" applyAlignment="1">
      <alignment vertical="center" wrapText="1"/>
    </xf>
    <xf numFmtId="165" fontId="22" fillId="4" borderId="0" xfId="20" applyNumberFormat="1" applyFont="1" applyFill="1" applyAlignment="1">
      <alignment vertical="center"/>
    </xf>
    <xf numFmtId="165" fontId="22" fillId="4" borderId="0" xfId="19" applyNumberFormat="1" applyFont="1" applyFill="1" applyAlignment="1">
      <alignment horizontal="left" vertical="center"/>
    </xf>
    <xf numFmtId="165" fontId="22" fillId="4" borderId="0" xfId="19" applyNumberFormat="1" applyFont="1" applyFill="1" applyAlignment="1">
      <alignment horizontal="left" vertical="center" indent="1"/>
    </xf>
    <xf numFmtId="165" fontId="22" fillId="4" borderId="0" xfId="21" applyNumberFormat="1" applyFont="1" applyFill="1" applyBorder="1" applyAlignment="1">
      <alignment vertical="center"/>
    </xf>
    <xf numFmtId="165" fontId="22" fillId="4" borderId="26" xfId="21" applyNumberFormat="1" applyFont="1" applyFill="1" applyBorder="1" applyAlignment="1">
      <alignment vertical="center"/>
    </xf>
    <xf numFmtId="0" fontId="40" fillId="4" borderId="27" xfId="19" applyFont="1" applyFill="1" applyBorder="1" applyAlignment="1">
      <alignment vertical="center"/>
    </xf>
    <xf numFmtId="0" fontId="22" fillId="4" borderId="28" xfId="19" applyFont="1" applyFill="1" applyBorder="1" applyAlignment="1">
      <alignment vertical="center"/>
    </xf>
    <xf numFmtId="165" fontId="22" fillId="4" borderId="29" xfId="19" quotePrefix="1" applyNumberFormat="1" applyFont="1" applyFill="1" applyBorder="1" applyAlignment="1">
      <alignment vertical="center"/>
    </xf>
    <xf numFmtId="165" fontId="22" fillId="4" borderId="29" xfId="19" applyNumberFormat="1" applyFont="1" applyFill="1" applyBorder="1" applyAlignment="1">
      <alignment vertical="center"/>
    </xf>
    <xf numFmtId="0" fontId="67" fillId="4" borderId="27" xfId="19" applyFont="1" applyFill="1" applyBorder="1" applyAlignment="1">
      <alignment vertical="center"/>
    </xf>
    <xf numFmtId="0" fontId="68" fillId="4" borderId="0" xfId="19" applyFont="1" applyFill="1" applyAlignment="1">
      <alignment vertical="center"/>
    </xf>
    <xf numFmtId="0" fontId="68" fillId="4" borderId="0" xfId="19" applyFont="1" applyFill="1" applyAlignment="1">
      <alignment horizontal="center" vertical="center"/>
    </xf>
    <xf numFmtId="0" fontId="19" fillId="0" borderId="27" xfId="0" applyFont="1" applyBorder="1"/>
    <xf numFmtId="0" fontId="68" fillId="4" borderId="26" xfId="19" applyFont="1" applyFill="1" applyBorder="1" applyAlignment="1">
      <alignment vertical="center"/>
    </xf>
    <xf numFmtId="0" fontId="67" fillId="4" borderId="30" xfId="19" applyFont="1" applyFill="1" applyBorder="1" applyAlignment="1">
      <alignment vertical="top"/>
    </xf>
    <xf numFmtId="0" fontId="68" fillId="4" borderId="11" xfId="19" applyFont="1" applyFill="1" applyBorder="1" applyAlignment="1">
      <alignment vertical="top"/>
    </xf>
    <xf numFmtId="0" fontId="68" fillId="4" borderId="31" xfId="19" applyFont="1" applyFill="1" applyBorder="1" applyAlignment="1">
      <alignment vertical="top"/>
    </xf>
    <xf numFmtId="0" fontId="69" fillId="0" borderId="0" xfId="0" applyFont="1"/>
    <xf numFmtId="0" fontId="69" fillId="18" borderId="0" xfId="19" applyFont="1" applyFill="1" applyAlignment="1">
      <alignment vertical="center"/>
    </xf>
    <xf numFmtId="0" fontId="69" fillId="18" borderId="25" xfId="19" applyFont="1" applyFill="1" applyBorder="1" applyAlignment="1">
      <alignment vertical="center"/>
    </xf>
    <xf numFmtId="0" fontId="19" fillId="4" borderId="2"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22" fillId="18" borderId="21" xfId="19" applyFont="1" applyFill="1" applyBorder="1" applyAlignment="1">
      <alignment horizontal="center" vertical="center"/>
    </xf>
    <xf numFmtId="0" fontId="22" fillId="18" borderId="22" xfId="19" applyFont="1" applyFill="1" applyBorder="1" applyAlignment="1">
      <alignment horizontal="center" vertical="center"/>
    </xf>
    <xf numFmtId="0" fontId="22" fillId="18" borderId="23" xfId="19" applyFont="1" applyFill="1" applyBorder="1" applyAlignment="1">
      <alignment horizontal="center" vertical="center"/>
    </xf>
    <xf numFmtId="0" fontId="22" fillId="18" borderId="24" xfId="19" applyFont="1" applyFill="1" applyBorder="1" applyAlignment="1">
      <alignment horizontal="center" vertical="center"/>
    </xf>
  </cellXfs>
  <cellStyles count="22">
    <cellStyle name="Comma 2 10" xfId="11" xr:uid="{3185583A-EB02-47CE-AB6A-4A8FCB70BC6A}"/>
    <cellStyle name="Heading 1 2" xfId="4" xr:uid="{8007E52B-4E3D-4AD1-A3D2-4B3D29AE4E95}"/>
    <cellStyle name="Hyperlink 2" xfId="5" xr:uid="{AF61C69F-458C-46D4-93F4-53E0C0082543}"/>
    <cellStyle name="Hyperlink 3" xfId="9" xr:uid="{F6A94D90-3BF5-4BF9-906B-355F34D283D1}"/>
    <cellStyle name="Normal" xfId="0" builtinId="0"/>
    <cellStyle name="Normal 10 4" xfId="20" xr:uid="{CC7029CD-E74A-494A-A6A6-6F749B68AD3D}"/>
    <cellStyle name="Normal 2" xfId="1" xr:uid="{96E62496-E4DF-482E-B5B1-C4C31B29589D}"/>
    <cellStyle name="Normal 2 10" xfId="10" xr:uid="{3102C40E-4EAB-4686-B42E-EE9BAA509225}"/>
    <cellStyle name="Normal 2 5" xfId="2" xr:uid="{893D4724-80E9-436B-B7E2-301D887807B7}"/>
    <cellStyle name="Normal 3" xfId="3" xr:uid="{1798763B-31C0-42DC-9233-B0A7BB19B7AC}"/>
    <cellStyle name="Normal 4" xfId="13" xr:uid="{02A51C48-20A1-4CF8-8B67-9807BEEB6F62}"/>
    <cellStyle name="Normal 4 2 2" xfId="7" xr:uid="{B9ED21E0-EFFB-4717-BE14-7BD68383B1A2}"/>
    <cellStyle name="Normal 5" xfId="17" xr:uid="{AD51312F-5FBA-4B58-9CE7-E9969B45F16A}"/>
    <cellStyle name="Normal 7" xfId="12" xr:uid="{DB702DC4-10D7-414C-A124-A2F44BBB08D7}"/>
    <cellStyle name="Normal_Chart 1.1 - Bank Rate and one day forward curves (updated)" xfId="6" xr:uid="{38AB6E7D-3075-445B-9BAD-758E9DA3CB26}"/>
    <cellStyle name="Normal_E&amp;W 98" xfId="16" xr:uid="{7EFE7310-867B-4738-B271-772DA43CD6E6}"/>
    <cellStyle name="Normal_Section 1 Data for the web  " xfId="8" xr:uid="{FDF8A9A0-C91C-4AA1-BCBE-41360EA1BA3C}"/>
    <cellStyle name="Normal_SOBR table1" xfId="19" xr:uid="{177DD232-73D0-4374-8EE9-A96F0E12FDCB}"/>
    <cellStyle name="Normal_Supplementary table information" xfId="18" xr:uid="{B96962AD-320F-47C6-9DDD-2334781C9DAA}"/>
    <cellStyle name="Normal_UK91" xfId="14" xr:uid="{1580E1C7-387A-40E8-9CC2-8CE9E550B2B2}"/>
    <cellStyle name="Normal_UK93U" xfId="15" xr:uid="{A6040F7F-5C41-476C-BF86-92C2E863F121}"/>
    <cellStyle name="Percent 2" xfId="21" xr:uid="{9AEFE84D-7292-46AD-BEC2-51750B6D1CC1}"/>
  </cellStyles>
  <dxfs count="8">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8.xml"/><Relationship Id="rId39" Type="http://schemas.openxmlformats.org/officeDocument/2006/relationships/calcChain" Target="calcChain.xml"/><Relationship Id="rId21" Type="http://schemas.openxmlformats.org/officeDocument/2006/relationships/worksheet" Target="worksheets/sheet13.xml"/><Relationship Id="rId34" Type="http://schemas.openxmlformats.org/officeDocument/2006/relationships/externalLink" Target="externalLinks/externalLink2.xml"/><Relationship Id="rId7" Type="http://schemas.openxmlformats.org/officeDocument/2006/relationships/chartsheet" Target="chartsheets/sheet6.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7.xml"/><Relationship Id="rId33" Type="http://schemas.openxmlformats.org/officeDocument/2006/relationships/externalLink" Target="externalLinks/externalLink1.xml"/><Relationship Id="rId38" Type="http://schemas.openxmlformats.org/officeDocument/2006/relationships/sheetMetadata" Target="metadata.xml"/><Relationship Id="rId2" Type="http://schemas.openxmlformats.org/officeDocument/2006/relationships/chartsheet" Target="chartsheets/sheet1.xml"/><Relationship Id="rId16" Type="http://schemas.openxmlformats.org/officeDocument/2006/relationships/worksheet" Target="worksheets/sheet8.xml"/><Relationship Id="rId20" Type="http://schemas.openxmlformats.org/officeDocument/2006/relationships/worksheet" Target="worksheets/sheet12.xml"/><Relationship Id="rId29" Type="http://schemas.openxmlformats.org/officeDocument/2006/relationships/chartsheet" Target="chartsheets/sheet1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3.xml"/><Relationship Id="rId24" Type="http://schemas.openxmlformats.org/officeDocument/2006/relationships/worksheet" Target="worksheets/sheet16.xml"/><Relationship Id="rId32" Type="http://schemas.openxmlformats.org/officeDocument/2006/relationships/chartsheet" Target="chartsheets/sheet14.xml"/><Relationship Id="rId37" Type="http://schemas.openxmlformats.org/officeDocument/2006/relationships/sharedStrings" Target="sharedStrings.xml"/><Relationship Id="rId5" Type="http://schemas.openxmlformats.org/officeDocument/2006/relationships/chartsheet" Target="chartsheets/sheet4.xml"/><Relationship Id="rId15" Type="http://schemas.openxmlformats.org/officeDocument/2006/relationships/worksheet" Target="worksheets/sheet7.xml"/><Relationship Id="rId23" Type="http://schemas.openxmlformats.org/officeDocument/2006/relationships/worksheet" Target="worksheets/sheet15.xml"/><Relationship Id="rId28" Type="http://schemas.openxmlformats.org/officeDocument/2006/relationships/chartsheet" Target="chartsheets/sheet10.xml"/><Relationship Id="rId36" Type="http://schemas.openxmlformats.org/officeDocument/2006/relationships/styles" Target="styles.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chartsheet" Target="chartsheets/sheet13.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worksheet" Target="worksheets/sheet14.xml"/><Relationship Id="rId27" Type="http://schemas.openxmlformats.org/officeDocument/2006/relationships/chartsheet" Target="chartsheets/sheet9.xml"/><Relationship Id="rId30" Type="http://schemas.openxmlformats.org/officeDocument/2006/relationships/chartsheet" Target="chartsheets/sheet12.xml"/><Relationship Id="rId35" Type="http://schemas.openxmlformats.org/officeDocument/2006/relationships/theme" Target="theme/theme1.xml"/><Relationship Id="rId8" Type="http://schemas.openxmlformats.org/officeDocument/2006/relationships/chartsheet" Target="chartsheets/sheet7.xml"/><Relationship Id="rId3"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0472332969951E-3"/>
          <c:y val="0.12455026610694829"/>
          <c:w val="0.9937173712673798"/>
          <c:h val="0.80768960445111926"/>
        </c:manualLayout>
      </c:layout>
      <c:barChart>
        <c:barDir val="col"/>
        <c:grouping val="stacked"/>
        <c:varyColors val="0"/>
        <c:ser>
          <c:idx val="0"/>
          <c:order val="0"/>
          <c:tx>
            <c:strRef>
              <c:f>'Chart Data'!$B$77</c:f>
              <c:strCache>
                <c:ptCount val="1"/>
                <c:pt idx="0">
                  <c:v>Labour supply</c:v>
                </c:pt>
              </c:strCache>
            </c:strRef>
          </c:tx>
          <c:spPr>
            <a:solidFill>
              <a:srgbClr val="BD1B21"/>
            </a:solidFill>
            <a:ln w="6350">
              <a:solidFill>
                <a:srgbClr val="495057"/>
              </a:solidFill>
              <a:prstDash val="solid"/>
            </a:ln>
          </c:spPr>
          <c:invertIfNegative val="0"/>
          <c:cat>
            <c:strRef>
              <c:f>'Chart Data'!$A$78:$A$83</c:f>
              <c:strCache>
                <c:ptCount val="6"/>
                <c:pt idx="0">
                  <c:v>1990s</c:v>
                </c:pt>
                <c:pt idx="1">
                  <c:v>2000s</c:v>
                </c:pt>
                <c:pt idx="2">
                  <c:v>2010s</c:v>
                </c:pt>
                <c:pt idx="3">
                  <c:v>2020s</c:v>
                </c:pt>
                <c:pt idx="4">
                  <c:v>2030s</c:v>
                </c:pt>
                <c:pt idx="5">
                  <c:v>2040s</c:v>
                </c:pt>
              </c:strCache>
            </c:strRef>
          </c:cat>
          <c:val>
            <c:numRef>
              <c:f>'Chart Data'!$B$78:$B$83</c:f>
              <c:numCache>
                <c:formatCode>0.0</c:formatCode>
                <c:ptCount val="6"/>
                <c:pt idx="0">
                  <c:v>0.1082410754313301</c:v>
                </c:pt>
                <c:pt idx="1">
                  <c:v>0.35329699284347371</c:v>
                </c:pt>
                <c:pt idx="2" formatCode="0.00">
                  <c:v>0.6748663569565938</c:v>
                </c:pt>
                <c:pt idx="3" formatCode="0.00">
                  <c:v>0.46363364063606971</c:v>
                </c:pt>
                <c:pt idx="4" formatCode="0.00">
                  <c:v>0.34100757777286717</c:v>
                </c:pt>
                <c:pt idx="5" formatCode="0.00">
                  <c:v>0.23469561819684848</c:v>
                </c:pt>
              </c:numCache>
            </c:numRef>
          </c:val>
          <c:extLst>
            <c:ext xmlns:c16="http://schemas.microsoft.com/office/drawing/2014/chart" uri="{C3380CC4-5D6E-409C-BE32-E72D297353CC}">
              <c16:uniqueId val="{00000000-146E-4599-A5E6-C1D44CA8266C}"/>
            </c:ext>
          </c:extLst>
        </c:ser>
        <c:ser>
          <c:idx val="1"/>
          <c:order val="1"/>
          <c:tx>
            <c:strRef>
              <c:f>'Chart Data'!$C$77</c:f>
              <c:strCache>
                <c:ptCount val="1"/>
                <c:pt idx="0">
                  <c:v>Human capital</c:v>
                </c:pt>
              </c:strCache>
            </c:strRef>
          </c:tx>
          <c:spPr>
            <a:solidFill>
              <a:srgbClr val="002060"/>
            </a:solidFill>
            <a:ln w="6350">
              <a:solidFill>
                <a:srgbClr val="495057"/>
              </a:solidFill>
              <a:prstDash val="solid"/>
            </a:ln>
          </c:spPr>
          <c:invertIfNegative val="0"/>
          <c:cat>
            <c:strRef>
              <c:f>'Chart Data'!$A$78:$A$83</c:f>
              <c:strCache>
                <c:ptCount val="6"/>
                <c:pt idx="0">
                  <c:v>1990s</c:v>
                </c:pt>
                <c:pt idx="1">
                  <c:v>2000s</c:v>
                </c:pt>
                <c:pt idx="2">
                  <c:v>2010s</c:v>
                </c:pt>
                <c:pt idx="3">
                  <c:v>2020s</c:v>
                </c:pt>
                <c:pt idx="4">
                  <c:v>2030s</c:v>
                </c:pt>
                <c:pt idx="5">
                  <c:v>2040s</c:v>
                </c:pt>
              </c:strCache>
            </c:strRef>
          </c:cat>
          <c:val>
            <c:numRef>
              <c:f>'Chart Data'!$C$78:$C$83</c:f>
              <c:numCache>
                <c:formatCode>0.0</c:formatCode>
                <c:ptCount val="6"/>
                <c:pt idx="0">
                  <c:v>0.21475281346542863</c:v>
                </c:pt>
                <c:pt idx="1">
                  <c:v>0.69157895128119984</c:v>
                </c:pt>
                <c:pt idx="2" formatCode="0.00">
                  <c:v>0.23706969909893294</c:v>
                </c:pt>
                <c:pt idx="3" formatCode="0.00">
                  <c:v>0.18501537585624783</c:v>
                </c:pt>
                <c:pt idx="4" formatCode="0.00">
                  <c:v>0.1153711375661004</c:v>
                </c:pt>
                <c:pt idx="5" formatCode="0.00">
                  <c:v>7.2445103117555476E-2</c:v>
                </c:pt>
              </c:numCache>
            </c:numRef>
          </c:val>
          <c:extLst>
            <c:ext xmlns:c16="http://schemas.microsoft.com/office/drawing/2014/chart" uri="{C3380CC4-5D6E-409C-BE32-E72D297353CC}">
              <c16:uniqueId val="{00000001-146E-4599-A5E6-C1D44CA8266C}"/>
            </c:ext>
          </c:extLst>
        </c:ser>
        <c:ser>
          <c:idx val="2"/>
          <c:order val="2"/>
          <c:tx>
            <c:strRef>
              <c:f>'Chart Data'!$D$77</c:f>
              <c:strCache>
                <c:ptCount val="1"/>
                <c:pt idx="0">
                  <c:v>Capital stock</c:v>
                </c:pt>
              </c:strCache>
            </c:strRef>
          </c:tx>
          <c:spPr>
            <a:solidFill>
              <a:srgbClr val="D1A21E"/>
            </a:solidFill>
            <a:ln w="6350">
              <a:solidFill>
                <a:srgbClr val="495057"/>
              </a:solidFill>
              <a:prstDash val="solid"/>
            </a:ln>
          </c:spPr>
          <c:invertIfNegative val="0"/>
          <c:cat>
            <c:strRef>
              <c:f>'Chart Data'!$A$78:$A$83</c:f>
              <c:strCache>
                <c:ptCount val="6"/>
                <c:pt idx="0">
                  <c:v>1990s</c:v>
                </c:pt>
                <c:pt idx="1">
                  <c:v>2000s</c:v>
                </c:pt>
                <c:pt idx="2">
                  <c:v>2010s</c:v>
                </c:pt>
                <c:pt idx="3">
                  <c:v>2020s</c:v>
                </c:pt>
                <c:pt idx="4">
                  <c:v>2030s</c:v>
                </c:pt>
                <c:pt idx="5">
                  <c:v>2040s</c:v>
                </c:pt>
              </c:strCache>
            </c:strRef>
          </c:cat>
          <c:val>
            <c:numRef>
              <c:f>'Chart Data'!$D$78:$D$83</c:f>
              <c:numCache>
                <c:formatCode>0.0</c:formatCode>
                <c:ptCount val="6"/>
                <c:pt idx="0">
                  <c:v>1.0210609843490326</c:v>
                </c:pt>
                <c:pt idx="1">
                  <c:v>0.96812455784760709</c:v>
                </c:pt>
                <c:pt idx="2" formatCode="0.00">
                  <c:v>0.62601844755753033</c:v>
                </c:pt>
                <c:pt idx="3" formatCode="0.00">
                  <c:v>0.4462307641280549</c:v>
                </c:pt>
                <c:pt idx="4" formatCode="0.00">
                  <c:v>0.57888757791172973</c:v>
                </c:pt>
                <c:pt idx="5" formatCode="0.00">
                  <c:v>0.65960424264719597</c:v>
                </c:pt>
              </c:numCache>
            </c:numRef>
          </c:val>
          <c:extLst>
            <c:ext xmlns:c16="http://schemas.microsoft.com/office/drawing/2014/chart" uri="{C3380CC4-5D6E-409C-BE32-E72D297353CC}">
              <c16:uniqueId val="{00000002-146E-4599-A5E6-C1D44CA8266C}"/>
            </c:ext>
          </c:extLst>
        </c:ser>
        <c:ser>
          <c:idx val="3"/>
          <c:order val="3"/>
          <c:tx>
            <c:strRef>
              <c:f>'Chart Data'!$E$77</c:f>
              <c:strCache>
                <c:ptCount val="1"/>
                <c:pt idx="0">
                  <c:v>Total factor productivity</c:v>
                </c:pt>
              </c:strCache>
            </c:strRef>
          </c:tx>
          <c:spPr>
            <a:solidFill>
              <a:srgbClr val="7B7C77"/>
            </a:solidFill>
            <a:ln w="6350">
              <a:solidFill>
                <a:srgbClr val="495057"/>
              </a:solidFill>
              <a:prstDash val="solid"/>
            </a:ln>
          </c:spPr>
          <c:invertIfNegative val="0"/>
          <c:cat>
            <c:strRef>
              <c:f>'Chart Data'!$A$78:$A$83</c:f>
              <c:strCache>
                <c:ptCount val="6"/>
                <c:pt idx="0">
                  <c:v>1990s</c:v>
                </c:pt>
                <c:pt idx="1">
                  <c:v>2000s</c:v>
                </c:pt>
                <c:pt idx="2">
                  <c:v>2010s</c:v>
                </c:pt>
                <c:pt idx="3">
                  <c:v>2020s</c:v>
                </c:pt>
                <c:pt idx="4">
                  <c:v>2030s</c:v>
                </c:pt>
                <c:pt idx="5">
                  <c:v>2040s</c:v>
                </c:pt>
              </c:strCache>
            </c:strRef>
          </c:cat>
          <c:val>
            <c:numRef>
              <c:f>'Chart Data'!$E$78:$E$83</c:f>
              <c:numCache>
                <c:formatCode>0.0</c:formatCode>
                <c:ptCount val="6"/>
                <c:pt idx="0">
                  <c:v>0.91719085377531928</c:v>
                </c:pt>
                <c:pt idx="1">
                  <c:v>0.38702908786829948</c:v>
                </c:pt>
                <c:pt idx="2" formatCode="0.00">
                  <c:v>-4.6820080666352126E-2</c:v>
                </c:pt>
                <c:pt idx="3" formatCode="0.00">
                  <c:v>-1.7362659807607039E-2</c:v>
                </c:pt>
                <c:pt idx="4" formatCode="0.00">
                  <c:v>0.45124768173832597</c:v>
                </c:pt>
                <c:pt idx="5" formatCode="0.00">
                  <c:v>0.54338252721333968</c:v>
                </c:pt>
              </c:numCache>
            </c:numRef>
          </c:val>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4"/>
          <c:order val="4"/>
          <c:tx>
            <c:strRef>
              <c:f>'Chart Data'!$F$77</c:f>
              <c:strCache>
                <c:ptCount val="1"/>
                <c:pt idx="0">
                  <c:v>Potential output</c:v>
                </c:pt>
              </c:strCache>
            </c:strRef>
          </c:tx>
          <c:spPr>
            <a:ln>
              <a:noFill/>
            </a:ln>
          </c:spPr>
          <c:marker>
            <c:symbol val="diamond"/>
            <c:size val="12"/>
            <c:spPr>
              <a:solidFill>
                <a:sysClr val="window" lastClr="FFFFFF"/>
              </a:solidFill>
              <a:ln w="12700">
                <a:solidFill>
                  <a:srgbClr val="495057"/>
                </a:solidFill>
              </a:ln>
            </c:spPr>
          </c:marker>
          <c:cat>
            <c:strRef>
              <c:f>'Chart Data'!$A$78:$A$83</c:f>
              <c:strCache>
                <c:ptCount val="6"/>
                <c:pt idx="0">
                  <c:v>1990s</c:v>
                </c:pt>
                <c:pt idx="1">
                  <c:v>2000s</c:v>
                </c:pt>
                <c:pt idx="2">
                  <c:v>2010s</c:v>
                </c:pt>
                <c:pt idx="3">
                  <c:v>2020s</c:v>
                </c:pt>
                <c:pt idx="4">
                  <c:v>2030s</c:v>
                </c:pt>
                <c:pt idx="5">
                  <c:v>2040s</c:v>
                </c:pt>
              </c:strCache>
            </c:strRef>
          </c:cat>
          <c:val>
            <c:numRef>
              <c:f>'Chart Data'!$F$78:$F$83</c:f>
              <c:numCache>
                <c:formatCode>0.0</c:formatCode>
                <c:ptCount val="6"/>
                <c:pt idx="0">
                  <c:v>2.2612457270211106</c:v>
                </c:pt>
                <c:pt idx="1">
                  <c:v>2.4000295898405799</c:v>
                </c:pt>
                <c:pt idx="2" formatCode="0.00">
                  <c:v>1.491134422946705</c:v>
                </c:pt>
                <c:pt idx="3" formatCode="0.00">
                  <c:v>1.0775171208127654</c:v>
                </c:pt>
                <c:pt idx="4" formatCode="0.00">
                  <c:v>1.4865139749890233</c:v>
                </c:pt>
                <c:pt idx="5" formatCode="0.00">
                  <c:v>1.5101274911749396</c:v>
                </c:pt>
              </c:numCache>
            </c:numRef>
          </c:val>
          <c:smooth val="0"/>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61101070335121788"/>
          <c:y val="8.2447461764539376E-2"/>
          <c:w val="0.32805160573992859"/>
          <c:h val="0.2802901061292490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978501957872255E-2"/>
          <c:y val="0.14714391023940784"/>
          <c:w val="0.87274091436963153"/>
          <c:h val="0.712639860869834"/>
        </c:manualLayout>
      </c:layout>
      <c:lineChart>
        <c:grouping val="standard"/>
        <c:varyColors val="0"/>
        <c:ser>
          <c:idx val="0"/>
          <c:order val="0"/>
          <c:tx>
            <c:strRef>
              <c:f>'Chart Data'!$P$3</c:f>
              <c:strCache>
                <c:ptCount val="1"/>
                <c:pt idx="0">
                  <c:v>Historical</c:v>
                </c:pt>
              </c:strCache>
            </c:strRef>
          </c:tx>
          <c:spPr>
            <a:ln w="38100">
              <a:solidFill>
                <a:srgbClr val="BD1B21"/>
              </a:solidFill>
            </a:ln>
          </c:spPr>
          <c:marker>
            <c:symbol val="none"/>
          </c:marker>
          <c:cat>
            <c:numRef>
              <c:f>'Chart Data'!$O$4:$O$54</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'Chart Data'!$P$4:$P$54</c:f>
              <c:numCache>
                <c:formatCode>0</c:formatCode>
                <c:ptCount val="51"/>
                <c:pt idx="0">
                  <c:v>139.30000000000001</c:v>
                </c:pt>
                <c:pt idx="1">
                  <c:v>153.19999999999999</c:v>
                </c:pt>
                <c:pt idx="2">
                  <c:v>190.9</c:v>
                </c:pt>
                <c:pt idx="3">
                  <c:v>194.3</c:v>
                </c:pt>
                <c:pt idx="4">
                  <c:v>209.5</c:v>
                </c:pt>
                <c:pt idx="5">
                  <c:v>335.6</c:v>
                </c:pt>
                <c:pt idx="6">
                  <c:v>254.5</c:v>
                </c:pt>
                <c:pt idx="7">
                  <c:v>304.60000000000002</c:v>
                </c:pt>
                <c:pt idx="8">
                  <c:v>283.60000000000002</c:v>
                </c:pt>
                <c:pt idx="9">
                  <c:v>219.8</c:v>
                </c:pt>
                <c:pt idx="10">
                  <c:v>255.4</c:v>
                </c:pt>
                <c:pt idx="11">
                  <c:v>270.3</c:v>
                </c:pt>
                <c:pt idx="12">
                  <c:v>162</c:v>
                </c:pt>
                <c:pt idx="13">
                  <c:v>215</c:v>
                </c:pt>
                <c:pt idx="14">
                  <c:v>248</c:v>
                </c:pt>
                <c:pt idx="15">
                  <c:v>296</c:v>
                </c:pt>
                <c:pt idx="16">
                  <c:v>321</c:v>
                </c:pt>
                <c:pt idx="17">
                  <c:v>200</c:v>
                </c:pt>
                <c:pt idx="18">
                  <c:v>216</c:v>
                </c:pt>
                <c:pt idx="19">
                  <c:v>224</c:v>
                </c:pt>
                <c:pt idx="20">
                  <c:v>111</c:v>
                </c:pt>
                <c:pt idx="21">
                  <c:v>221</c:v>
                </c:pt>
                <c:pt idx="22">
                  <c:v>607</c:v>
                </c:pt>
                <c:pt idx="23" formatCode="General">
                  <c:v>672</c:v>
                </c:pt>
              </c:numCache>
            </c:numRef>
          </c:val>
          <c:smooth val="0"/>
          <c:extLst>
            <c:ext xmlns:c16="http://schemas.microsoft.com/office/drawing/2014/chart" uri="{C3380CC4-5D6E-409C-BE32-E72D297353CC}">
              <c16:uniqueId val="{00000000-E850-417B-95DA-4ED900504230}"/>
            </c:ext>
          </c:extLst>
        </c:ser>
        <c:ser>
          <c:idx val="2"/>
          <c:order val="1"/>
          <c:tx>
            <c:strRef>
              <c:f>'Chart Data'!$Q$3</c:f>
              <c:strCache>
                <c:ptCount val="1"/>
                <c:pt idx="0">
                  <c:v>OE baseline (ONS low migration variant)</c:v>
                </c:pt>
              </c:strCache>
            </c:strRef>
          </c:tx>
          <c:spPr>
            <a:ln w="38100">
              <a:solidFill>
                <a:srgbClr val="002060"/>
              </a:solidFill>
            </a:ln>
          </c:spPr>
          <c:marker>
            <c:symbol val="none"/>
          </c:marker>
          <c:cat>
            <c:numRef>
              <c:f>'Chart Data'!$O$4:$O$54</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'Chart Data'!$Q$4:$Q$54</c:f>
              <c:numCache>
                <c:formatCode>General</c:formatCode>
                <c:ptCount val="51"/>
                <c:pt idx="23" formatCode="0">
                  <c:v>670</c:v>
                </c:pt>
                <c:pt idx="24" formatCode="0">
                  <c:v>586.6</c:v>
                </c:pt>
                <c:pt idx="25" formatCode="0">
                  <c:v>503.2</c:v>
                </c:pt>
                <c:pt idx="26" formatCode="0">
                  <c:v>419.8</c:v>
                </c:pt>
                <c:pt idx="27" formatCode="0">
                  <c:v>336.4</c:v>
                </c:pt>
                <c:pt idx="28" formatCode="0">
                  <c:v>253</c:v>
                </c:pt>
                <c:pt idx="29" formatCode="0">
                  <c:v>253</c:v>
                </c:pt>
                <c:pt idx="30" formatCode="0">
                  <c:v>253</c:v>
                </c:pt>
                <c:pt idx="31" formatCode="0">
                  <c:v>253</c:v>
                </c:pt>
                <c:pt idx="32" formatCode="0">
                  <c:v>253</c:v>
                </c:pt>
                <c:pt idx="33" formatCode="0">
                  <c:v>253</c:v>
                </c:pt>
                <c:pt idx="34" formatCode="0">
                  <c:v>253</c:v>
                </c:pt>
                <c:pt idx="35" formatCode="0">
                  <c:v>253</c:v>
                </c:pt>
                <c:pt idx="36" formatCode="0">
                  <c:v>253</c:v>
                </c:pt>
                <c:pt idx="37" formatCode="0">
                  <c:v>253</c:v>
                </c:pt>
                <c:pt idx="38" formatCode="0">
                  <c:v>253</c:v>
                </c:pt>
                <c:pt idx="39" formatCode="0">
                  <c:v>253</c:v>
                </c:pt>
                <c:pt idx="40" formatCode="0">
                  <c:v>253</c:v>
                </c:pt>
                <c:pt idx="41" formatCode="0">
                  <c:v>253</c:v>
                </c:pt>
                <c:pt idx="42" formatCode="0">
                  <c:v>253</c:v>
                </c:pt>
                <c:pt idx="43" formatCode="0">
                  <c:v>253</c:v>
                </c:pt>
                <c:pt idx="44" formatCode="0">
                  <c:v>253</c:v>
                </c:pt>
                <c:pt idx="45" formatCode="0">
                  <c:v>253</c:v>
                </c:pt>
                <c:pt idx="46" formatCode="0">
                  <c:v>253</c:v>
                </c:pt>
                <c:pt idx="47" formatCode="0">
                  <c:v>253</c:v>
                </c:pt>
                <c:pt idx="48" formatCode="0">
                  <c:v>253</c:v>
                </c:pt>
                <c:pt idx="49" formatCode="0">
                  <c:v>253</c:v>
                </c:pt>
                <c:pt idx="50" formatCode="0">
                  <c:v>253</c:v>
                </c:pt>
              </c:numCache>
            </c:numRef>
          </c:val>
          <c:smooth val="0"/>
          <c:extLst>
            <c:ext xmlns:c16="http://schemas.microsoft.com/office/drawing/2014/chart" uri="{C3380CC4-5D6E-409C-BE32-E72D297353CC}">
              <c16:uniqueId val="{00000002-E850-417B-95DA-4ED900504230}"/>
            </c:ext>
          </c:extLst>
        </c:ser>
        <c:ser>
          <c:idx val="3"/>
          <c:order val="2"/>
          <c:tx>
            <c:strRef>
              <c:f>'Chart Data'!$R$3</c:f>
              <c:strCache>
                <c:ptCount val="1"/>
                <c:pt idx="0">
                  <c:v>ONS principal projection</c:v>
                </c:pt>
              </c:strCache>
            </c:strRef>
          </c:tx>
          <c:spPr>
            <a:ln w="38100">
              <a:solidFill>
                <a:srgbClr val="D1A21E"/>
              </a:solidFill>
            </a:ln>
          </c:spPr>
          <c:marker>
            <c:symbol val="none"/>
          </c:marker>
          <c:cat>
            <c:numRef>
              <c:f>'Chart Data'!$O$4:$O$54</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'Chart Data'!$R$4:$R$54</c:f>
              <c:numCache>
                <c:formatCode>General</c:formatCode>
                <c:ptCount val="51"/>
                <c:pt idx="23" formatCode="0">
                  <c:v>670</c:v>
                </c:pt>
                <c:pt idx="24" formatCode="0">
                  <c:v>599</c:v>
                </c:pt>
                <c:pt idx="25" formatCode="0">
                  <c:v>528</c:v>
                </c:pt>
                <c:pt idx="26" formatCode="0">
                  <c:v>457</c:v>
                </c:pt>
                <c:pt idx="27" formatCode="0">
                  <c:v>386</c:v>
                </c:pt>
                <c:pt idx="28" formatCode="0">
                  <c:v>315</c:v>
                </c:pt>
                <c:pt idx="29" formatCode="0">
                  <c:v>315</c:v>
                </c:pt>
                <c:pt idx="30" formatCode="0">
                  <c:v>315</c:v>
                </c:pt>
                <c:pt idx="31" formatCode="0">
                  <c:v>315</c:v>
                </c:pt>
                <c:pt idx="32" formatCode="0">
                  <c:v>315</c:v>
                </c:pt>
                <c:pt idx="33" formatCode="0">
                  <c:v>315</c:v>
                </c:pt>
                <c:pt idx="34" formatCode="0">
                  <c:v>315</c:v>
                </c:pt>
                <c:pt idx="35" formatCode="0">
                  <c:v>315</c:v>
                </c:pt>
                <c:pt idx="36" formatCode="0">
                  <c:v>315</c:v>
                </c:pt>
                <c:pt idx="37" formatCode="0">
                  <c:v>315</c:v>
                </c:pt>
                <c:pt idx="38" formatCode="0">
                  <c:v>315</c:v>
                </c:pt>
                <c:pt idx="39" formatCode="0">
                  <c:v>315</c:v>
                </c:pt>
                <c:pt idx="40" formatCode="0">
                  <c:v>315</c:v>
                </c:pt>
                <c:pt idx="41" formatCode="0">
                  <c:v>315</c:v>
                </c:pt>
                <c:pt idx="42" formatCode="0">
                  <c:v>315</c:v>
                </c:pt>
                <c:pt idx="43" formatCode="0">
                  <c:v>315</c:v>
                </c:pt>
                <c:pt idx="44" formatCode="0">
                  <c:v>315</c:v>
                </c:pt>
                <c:pt idx="45" formatCode="0">
                  <c:v>315</c:v>
                </c:pt>
                <c:pt idx="46" formatCode="0">
                  <c:v>315</c:v>
                </c:pt>
                <c:pt idx="47" formatCode="0">
                  <c:v>315</c:v>
                </c:pt>
                <c:pt idx="48" formatCode="0">
                  <c:v>315</c:v>
                </c:pt>
                <c:pt idx="49" formatCode="0">
                  <c:v>315</c:v>
                </c:pt>
                <c:pt idx="50" formatCode="0">
                  <c:v>315</c:v>
                </c:pt>
              </c:numCache>
            </c:numRef>
          </c:val>
          <c:smooth val="0"/>
          <c:extLst>
            <c:ext xmlns:c16="http://schemas.microsoft.com/office/drawing/2014/chart" uri="{C3380CC4-5D6E-409C-BE32-E72D297353CC}">
              <c16:uniqueId val="{00000003-E850-417B-95DA-4ED900504230}"/>
            </c:ext>
          </c:extLst>
        </c:ser>
        <c:ser>
          <c:idx val="4"/>
          <c:order val="3"/>
          <c:tx>
            <c:strRef>
              <c:f>'Chart Data'!$S$3</c:f>
              <c:strCache>
                <c:ptCount val="1"/>
                <c:pt idx="0">
                  <c:v>ONS high migration variant</c:v>
                </c:pt>
              </c:strCache>
            </c:strRef>
          </c:tx>
          <c:spPr>
            <a:ln w="38100">
              <a:solidFill>
                <a:srgbClr val="7B7C77"/>
              </a:solidFill>
            </a:ln>
          </c:spPr>
          <c:marker>
            <c:symbol val="none"/>
          </c:marker>
          <c:cat>
            <c:numRef>
              <c:f>'Chart Data'!$O$4:$O$54</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'Chart Data'!$S$4:$S$54</c:f>
              <c:numCache>
                <c:formatCode>General</c:formatCode>
                <c:ptCount val="51"/>
                <c:pt idx="23" formatCode="0">
                  <c:v>670</c:v>
                </c:pt>
                <c:pt idx="24" formatCode="0">
                  <c:v>611.79999999999995</c:v>
                </c:pt>
                <c:pt idx="25" formatCode="0">
                  <c:v>553.6</c:v>
                </c:pt>
                <c:pt idx="26" formatCode="0">
                  <c:v>495.4</c:v>
                </c:pt>
                <c:pt idx="27" formatCode="0">
                  <c:v>437.2</c:v>
                </c:pt>
                <c:pt idx="28" formatCode="0">
                  <c:v>379</c:v>
                </c:pt>
                <c:pt idx="29" formatCode="0">
                  <c:v>379</c:v>
                </c:pt>
                <c:pt idx="30" formatCode="0">
                  <c:v>379</c:v>
                </c:pt>
                <c:pt idx="31" formatCode="0">
                  <c:v>379</c:v>
                </c:pt>
                <c:pt idx="32" formatCode="0">
                  <c:v>379</c:v>
                </c:pt>
                <c:pt idx="33" formatCode="0">
                  <c:v>379</c:v>
                </c:pt>
                <c:pt idx="34" formatCode="0">
                  <c:v>379</c:v>
                </c:pt>
                <c:pt idx="35" formatCode="0">
                  <c:v>379</c:v>
                </c:pt>
                <c:pt idx="36" formatCode="0">
                  <c:v>379</c:v>
                </c:pt>
                <c:pt idx="37" formatCode="0">
                  <c:v>379</c:v>
                </c:pt>
                <c:pt idx="38" formatCode="0">
                  <c:v>379</c:v>
                </c:pt>
                <c:pt idx="39" formatCode="0">
                  <c:v>379</c:v>
                </c:pt>
                <c:pt idx="40" formatCode="0">
                  <c:v>379</c:v>
                </c:pt>
                <c:pt idx="41" formatCode="0">
                  <c:v>379</c:v>
                </c:pt>
                <c:pt idx="42" formatCode="0">
                  <c:v>379</c:v>
                </c:pt>
                <c:pt idx="43" formatCode="0">
                  <c:v>379</c:v>
                </c:pt>
                <c:pt idx="44" formatCode="0">
                  <c:v>379</c:v>
                </c:pt>
                <c:pt idx="45" formatCode="0">
                  <c:v>379</c:v>
                </c:pt>
                <c:pt idx="46" formatCode="0">
                  <c:v>379</c:v>
                </c:pt>
                <c:pt idx="47" formatCode="0">
                  <c:v>379</c:v>
                </c:pt>
                <c:pt idx="48" formatCode="0">
                  <c:v>379</c:v>
                </c:pt>
                <c:pt idx="49" formatCode="0">
                  <c:v>379</c:v>
                </c:pt>
                <c:pt idx="50" formatCode="0">
                  <c:v>379</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4976816880940729"/>
          <c:y val="1.4909472949544676E-2"/>
          <c:w val="0.54797336773581273"/>
          <c:h val="0.2214013970373322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stacked"/>
        <c:varyColors val="0"/>
        <c:ser>
          <c:idx val="0"/>
          <c:order val="0"/>
          <c:tx>
            <c:strRef>
              <c:f>'Chart Data'!$AO$3</c:f>
              <c:strCache>
                <c:ptCount val="1"/>
                <c:pt idx="0">
                  <c:v>16-24</c:v>
                </c:pt>
              </c:strCache>
            </c:strRef>
          </c:tx>
          <c:spPr>
            <a:solidFill>
              <a:srgbClr val="BD1B21"/>
            </a:solidFill>
            <a:ln w="6350">
              <a:solidFill>
                <a:srgbClr val="495057"/>
              </a:solidFill>
              <a:prstDash val="solid"/>
            </a:ln>
          </c:spPr>
          <c:invertIfNegative val="0"/>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Data'!$AO$4:$AO$59</c:f>
              <c:numCache>
                <c:formatCode>0</c:formatCode>
                <c:ptCount val="56"/>
                <c:pt idx="0">
                  <c:v>-21</c:v>
                </c:pt>
                <c:pt idx="1">
                  <c:v>26</c:v>
                </c:pt>
                <c:pt idx="2">
                  <c:v>75</c:v>
                </c:pt>
                <c:pt idx="3">
                  <c:v>-8</c:v>
                </c:pt>
                <c:pt idx="4">
                  <c:v>-2</c:v>
                </c:pt>
                <c:pt idx="5">
                  <c:v>11</c:v>
                </c:pt>
                <c:pt idx="6">
                  <c:v>-87</c:v>
                </c:pt>
                <c:pt idx="7">
                  <c:v>-81</c:v>
                </c:pt>
                <c:pt idx="8">
                  <c:v>-62</c:v>
                </c:pt>
                <c:pt idx="9">
                  <c:v>4</c:v>
                </c:pt>
                <c:pt idx="10">
                  <c:v>1</c:v>
                </c:pt>
                <c:pt idx="11">
                  <c:v>13</c:v>
                </c:pt>
                <c:pt idx="12">
                  <c:v>-30</c:v>
                </c:pt>
                <c:pt idx="13">
                  <c:v>-95</c:v>
                </c:pt>
                <c:pt idx="14">
                  <c:v>-36</c:v>
                </c:pt>
                <c:pt idx="15">
                  <c:v>-4</c:v>
                </c:pt>
                <c:pt idx="16">
                  <c:v>15</c:v>
                </c:pt>
                <c:pt idx="17">
                  <c:v>92</c:v>
                </c:pt>
                <c:pt idx="18">
                  <c:v>106</c:v>
                </c:pt>
                <c:pt idx="19">
                  <c:v>114</c:v>
                </c:pt>
                <c:pt idx="20">
                  <c:v>157</c:v>
                </c:pt>
                <c:pt idx="21">
                  <c:v>172</c:v>
                </c:pt>
                <c:pt idx="22">
                  <c:v>259</c:v>
                </c:pt>
                <c:pt idx="23">
                  <c:v>251</c:v>
                </c:pt>
                <c:pt idx="24">
                  <c:v>241</c:v>
                </c:pt>
                <c:pt idx="25">
                  <c:v>223</c:v>
                </c:pt>
                <c:pt idx="26">
                  <c:v>196</c:v>
                </c:pt>
                <c:pt idx="27">
                  <c:v>217</c:v>
                </c:pt>
                <c:pt idx="28">
                  <c:v>209</c:v>
                </c:pt>
                <c:pt idx="29">
                  <c:v>181</c:v>
                </c:pt>
                <c:pt idx="30">
                  <c:v>103</c:v>
                </c:pt>
                <c:pt idx="31">
                  <c:v>103</c:v>
                </c:pt>
                <c:pt idx="32">
                  <c:v>137</c:v>
                </c:pt>
                <c:pt idx="33">
                  <c:v>124</c:v>
                </c:pt>
                <c:pt idx="34">
                  <c:v>90</c:v>
                </c:pt>
                <c:pt idx="35">
                  <c:v>119</c:v>
                </c:pt>
                <c:pt idx="36">
                  <c:v>128</c:v>
                </c:pt>
                <c:pt idx="37">
                  <c:v>99</c:v>
                </c:pt>
                <c:pt idx="38">
                  <c:v>-2</c:v>
                </c:pt>
                <c:pt idx="39">
                  <c:v>79</c:v>
                </c:pt>
                <c:pt idx="40">
                  <c:v>81</c:v>
                </c:pt>
                <c:pt idx="41">
                  <c:v>-44</c:v>
                </c:pt>
                <c:pt idx="42">
                  <c:v>-231</c:v>
                </c:pt>
                <c:pt idx="43">
                  <c:v>-250</c:v>
                </c:pt>
                <c:pt idx="44">
                  <c:v>-273</c:v>
                </c:pt>
                <c:pt idx="45">
                  <c:v>-186</c:v>
                </c:pt>
                <c:pt idx="46">
                  <c:v>-97</c:v>
                </c:pt>
                <c:pt idx="47">
                  <c:v>-14</c:v>
                </c:pt>
                <c:pt idx="48">
                  <c:v>-4</c:v>
                </c:pt>
                <c:pt idx="49">
                  <c:v>-3</c:v>
                </c:pt>
                <c:pt idx="50">
                  <c:v>61</c:v>
                </c:pt>
                <c:pt idx="51">
                  <c:v>61</c:v>
                </c:pt>
                <c:pt idx="52">
                  <c:v>137</c:v>
                </c:pt>
                <c:pt idx="53">
                  <c:v>87</c:v>
                </c:pt>
                <c:pt idx="54">
                  <c:v>-70</c:v>
                </c:pt>
                <c:pt idx="55">
                  <c:v>-33</c:v>
                </c:pt>
              </c:numCache>
            </c:numRef>
          </c:val>
          <c:extLst>
            <c:ext xmlns:c16="http://schemas.microsoft.com/office/drawing/2014/chart" uri="{C3380CC4-5D6E-409C-BE32-E72D297353CC}">
              <c16:uniqueId val="{00000000-146E-4599-A5E6-C1D44CA8266C}"/>
            </c:ext>
          </c:extLst>
        </c:ser>
        <c:ser>
          <c:idx val="1"/>
          <c:order val="1"/>
          <c:tx>
            <c:strRef>
              <c:f>'Chart Data'!$AP$3</c:f>
              <c:strCache>
                <c:ptCount val="1"/>
                <c:pt idx="0">
                  <c:v>25-34</c:v>
                </c:pt>
              </c:strCache>
            </c:strRef>
          </c:tx>
          <c:spPr>
            <a:solidFill>
              <a:srgbClr val="002060"/>
            </a:solidFill>
            <a:ln w="6350">
              <a:solidFill>
                <a:srgbClr val="495057"/>
              </a:solidFill>
              <a:prstDash val="solid"/>
            </a:ln>
          </c:spPr>
          <c:invertIfNegative val="0"/>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Data'!$AP$4:$AP$59</c:f>
              <c:numCache>
                <c:formatCode>0</c:formatCode>
                <c:ptCount val="56"/>
                <c:pt idx="0">
                  <c:v>-35</c:v>
                </c:pt>
                <c:pt idx="1">
                  <c:v>52</c:v>
                </c:pt>
                <c:pt idx="2">
                  <c:v>97</c:v>
                </c:pt>
                <c:pt idx="3">
                  <c:v>142</c:v>
                </c:pt>
                <c:pt idx="4">
                  <c:v>180</c:v>
                </c:pt>
                <c:pt idx="5">
                  <c:v>165</c:v>
                </c:pt>
                <c:pt idx="6">
                  <c:v>142</c:v>
                </c:pt>
                <c:pt idx="7">
                  <c:v>159</c:v>
                </c:pt>
                <c:pt idx="8">
                  <c:v>204</c:v>
                </c:pt>
                <c:pt idx="9">
                  <c:v>231</c:v>
                </c:pt>
                <c:pt idx="10">
                  <c:v>275</c:v>
                </c:pt>
                <c:pt idx="11">
                  <c:v>321</c:v>
                </c:pt>
                <c:pt idx="12">
                  <c:v>332</c:v>
                </c:pt>
                <c:pt idx="13">
                  <c:v>398</c:v>
                </c:pt>
                <c:pt idx="14">
                  <c:v>431</c:v>
                </c:pt>
                <c:pt idx="15">
                  <c:v>463</c:v>
                </c:pt>
                <c:pt idx="16">
                  <c:v>534</c:v>
                </c:pt>
                <c:pt idx="17">
                  <c:v>556</c:v>
                </c:pt>
                <c:pt idx="18">
                  <c:v>565</c:v>
                </c:pt>
                <c:pt idx="19">
                  <c:v>575</c:v>
                </c:pt>
                <c:pt idx="20">
                  <c:v>611</c:v>
                </c:pt>
                <c:pt idx="21">
                  <c:v>607</c:v>
                </c:pt>
                <c:pt idx="22">
                  <c:v>681</c:v>
                </c:pt>
                <c:pt idx="23">
                  <c:v>735</c:v>
                </c:pt>
                <c:pt idx="24">
                  <c:v>752</c:v>
                </c:pt>
                <c:pt idx="25">
                  <c:v>814</c:v>
                </c:pt>
                <c:pt idx="26">
                  <c:v>811</c:v>
                </c:pt>
                <c:pt idx="27">
                  <c:v>829</c:v>
                </c:pt>
                <c:pt idx="28">
                  <c:v>873</c:v>
                </c:pt>
                <c:pt idx="29">
                  <c:v>958</c:v>
                </c:pt>
                <c:pt idx="30">
                  <c:v>987</c:v>
                </c:pt>
                <c:pt idx="31">
                  <c:v>985</c:v>
                </c:pt>
                <c:pt idx="32">
                  <c:v>995</c:v>
                </c:pt>
                <c:pt idx="33">
                  <c:v>987</c:v>
                </c:pt>
                <c:pt idx="34">
                  <c:v>1007</c:v>
                </c:pt>
                <c:pt idx="35">
                  <c:v>1066</c:v>
                </c:pt>
                <c:pt idx="36">
                  <c:v>1108</c:v>
                </c:pt>
                <c:pt idx="37">
                  <c:v>1126</c:v>
                </c:pt>
                <c:pt idx="38">
                  <c:v>1153</c:v>
                </c:pt>
                <c:pt idx="39">
                  <c:v>1178</c:v>
                </c:pt>
                <c:pt idx="40">
                  <c:v>1186</c:v>
                </c:pt>
                <c:pt idx="41">
                  <c:v>1145</c:v>
                </c:pt>
                <c:pt idx="42">
                  <c:v>1155</c:v>
                </c:pt>
                <c:pt idx="43">
                  <c:v>1109</c:v>
                </c:pt>
                <c:pt idx="44">
                  <c:v>1100</c:v>
                </c:pt>
                <c:pt idx="45">
                  <c:v>1094</c:v>
                </c:pt>
                <c:pt idx="46">
                  <c:v>1107</c:v>
                </c:pt>
                <c:pt idx="47">
                  <c:v>1100</c:v>
                </c:pt>
                <c:pt idx="48">
                  <c:v>1134</c:v>
                </c:pt>
                <c:pt idx="49">
                  <c:v>1114</c:v>
                </c:pt>
                <c:pt idx="50">
                  <c:v>1163</c:v>
                </c:pt>
                <c:pt idx="51">
                  <c:v>1230</c:v>
                </c:pt>
                <c:pt idx="52">
                  <c:v>1263</c:v>
                </c:pt>
                <c:pt idx="53">
                  <c:v>1184</c:v>
                </c:pt>
                <c:pt idx="54">
                  <c:v>1274</c:v>
                </c:pt>
                <c:pt idx="55">
                  <c:v>1139</c:v>
                </c:pt>
              </c:numCache>
            </c:numRef>
          </c:val>
          <c:extLst>
            <c:ext xmlns:c16="http://schemas.microsoft.com/office/drawing/2014/chart" uri="{C3380CC4-5D6E-409C-BE32-E72D297353CC}">
              <c16:uniqueId val="{00000001-146E-4599-A5E6-C1D44CA8266C}"/>
            </c:ext>
          </c:extLst>
        </c:ser>
        <c:ser>
          <c:idx val="2"/>
          <c:order val="2"/>
          <c:tx>
            <c:strRef>
              <c:f>'Chart Data'!$AQ$3</c:f>
              <c:strCache>
                <c:ptCount val="1"/>
                <c:pt idx="0">
                  <c:v>35-49</c:v>
                </c:pt>
              </c:strCache>
            </c:strRef>
          </c:tx>
          <c:spPr>
            <a:solidFill>
              <a:srgbClr val="D1A21E"/>
            </a:solidFill>
            <a:ln w="6350">
              <a:solidFill>
                <a:srgbClr val="495057"/>
              </a:solidFill>
              <a:prstDash val="solid"/>
            </a:ln>
          </c:spPr>
          <c:invertIfNegative val="0"/>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Data'!$AQ$4:$AQ$59</c:f>
              <c:numCache>
                <c:formatCode>0</c:formatCode>
                <c:ptCount val="56"/>
                <c:pt idx="0">
                  <c:v>-87</c:v>
                </c:pt>
                <c:pt idx="1">
                  <c:v>-72</c:v>
                </c:pt>
                <c:pt idx="2">
                  <c:v>-83</c:v>
                </c:pt>
                <c:pt idx="3">
                  <c:v>-103</c:v>
                </c:pt>
                <c:pt idx="4">
                  <c:v>-100</c:v>
                </c:pt>
                <c:pt idx="5">
                  <c:v>-109</c:v>
                </c:pt>
                <c:pt idx="6">
                  <c:v>-138</c:v>
                </c:pt>
                <c:pt idx="7">
                  <c:v>-137</c:v>
                </c:pt>
                <c:pt idx="8">
                  <c:v>-142</c:v>
                </c:pt>
                <c:pt idx="9">
                  <c:v>-128</c:v>
                </c:pt>
                <c:pt idx="10">
                  <c:v>-124</c:v>
                </c:pt>
                <c:pt idx="11">
                  <c:v>-148</c:v>
                </c:pt>
                <c:pt idx="12">
                  <c:v>-204</c:v>
                </c:pt>
                <c:pt idx="13">
                  <c:v>-204</c:v>
                </c:pt>
                <c:pt idx="14">
                  <c:v>-223</c:v>
                </c:pt>
                <c:pt idx="15">
                  <c:v>-220</c:v>
                </c:pt>
                <c:pt idx="16">
                  <c:v>-140</c:v>
                </c:pt>
                <c:pt idx="17">
                  <c:v>-88</c:v>
                </c:pt>
                <c:pt idx="18">
                  <c:v>-74</c:v>
                </c:pt>
                <c:pt idx="19">
                  <c:v>-47</c:v>
                </c:pt>
                <c:pt idx="20">
                  <c:v>-55</c:v>
                </c:pt>
                <c:pt idx="21">
                  <c:v>-99</c:v>
                </c:pt>
                <c:pt idx="22">
                  <c:v>-140</c:v>
                </c:pt>
                <c:pt idx="23">
                  <c:v>-100</c:v>
                </c:pt>
                <c:pt idx="24">
                  <c:v>-78</c:v>
                </c:pt>
                <c:pt idx="25">
                  <c:v>-83</c:v>
                </c:pt>
                <c:pt idx="26">
                  <c:v>-77</c:v>
                </c:pt>
                <c:pt idx="27">
                  <c:v>-86</c:v>
                </c:pt>
                <c:pt idx="28">
                  <c:v>-87</c:v>
                </c:pt>
                <c:pt idx="29">
                  <c:v>-33</c:v>
                </c:pt>
                <c:pt idx="30">
                  <c:v>-49</c:v>
                </c:pt>
                <c:pt idx="31">
                  <c:v>-12</c:v>
                </c:pt>
                <c:pt idx="32">
                  <c:v>46</c:v>
                </c:pt>
                <c:pt idx="33">
                  <c:v>23</c:v>
                </c:pt>
                <c:pt idx="34">
                  <c:v>-11</c:v>
                </c:pt>
                <c:pt idx="35">
                  <c:v>16</c:v>
                </c:pt>
                <c:pt idx="36">
                  <c:v>-8</c:v>
                </c:pt>
                <c:pt idx="37">
                  <c:v>-16</c:v>
                </c:pt>
                <c:pt idx="38">
                  <c:v>24</c:v>
                </c:pt>
                <c:pt idx="39">
                  <c:v>49</c:v>
                </c:pt>
                <c:pt idx="40">
                  <c:v>-6</c:v>
                </c:pt>
                <c:pt idx="41">
                  <c:v>-80</c:v>
                </c:pt>
                <c:pt idx="42">
                  <c:v>-142</c:v>
                </c:pt>
                <c:pt idx="43">
                  <c:v>-193</c:v>
                </c:pt>
                <c:pt idx="44">
                  <c:v>-140</c:v>
                </c:pt>
                <c:pt idx="45">
                  <c:v>-108</c:v>
                </c:pt>
                <c:pt idx="46">
                  <c:v>-21</c:v>
                </c:pt>
                <c:pt idx="47">
                  <c:v>-43</c:v>
                </c:pt>
                <c:pt idx="48">
                  <c:v>-31</c:v>
                </c:pt>
                <c:pt idx="49">
                  <c:v>17</c:v>
                </c:pt>
                <c:pt idx="50">
                  <c:v>16</c:v>
                </c:pt>
                <c:pt idx="51">
                  <c:v>34</c:v>
                </c:pt>
                <c:pt idx="52">
                  <c:v>55</c:v>
                </c:pt>
                <c:pt idx="53">
                  <c:v>83</c:v>
                </c:pt>
                <c:pt idx="54">
                  <c:v>-3</c:v>
                </c:pt>
                <c:pt idx="55">
                  <c:v>106</c:v>
                </c:pt>
              </c:numCache>
            </c:numRef>
          </c:val>
          <c:extLst>
            <c:ext xmlns:c16="http://schemas.microsoft.com/office/drawing/2014/chart" uri="{C3380CC4-5D6E-409C-BE32-E72D297353CC}">
              <c16:uniqueId val="{00000002-146E-4599-A5E6-C1D44CA8266C}"/>
            </c:ext>
          </c:extLst>
        </c:ser>
        <c:ser>
          <c:idx val="3"/>
          <c:order val="3"/>
          <c:tx>
            <c:strRef>
              <c:f>'Chart Data'!$AR$3</c:f>
              <c:strCache>
                <c:ptCount val="1"/>
                <c:pt idx="0">
                  <c:v>50-64</c:v>
                </c:pt>
              </c:strCache>
            </c:strRef>
          </c:tx>
          <c:spPr>
            <a:solidFill>
              <a:srgbClr val="965793"/>
            </a:solidFill>
            <a:ln w="6350">
              <a:solidFill>
                <a:srgbClr val="495057"/>
              </a:solidFill>
              <a:prstDash val="solid"/>
            </a:ln>
          </c:spPr>
          <c:invertIfNegative val="0"/>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Data'!$AR$4:$AR$59</c:f>
              <c:numCache>
                <c:formatCode>0</c:formatCode>
                <c:ptCount val="56"/>
                <c:pt idx="0">
                  <c:v>44</c:v>
                </c:pt>
                <c:pt idx="1">
                  <c:v>32</c:v>
                </c:pt>
                <c:pt idx="2">
                  <c:v>107</c:v>
                </c:pt>
                <c:pt idx="3">
                  <c:v>84</c:v>
                </c:pt>
                <c:pt idx="4">
                  <c:v>144</c:v>
                </c:pt>
                <c:pt idx="5">
                  <c:v>162</c:v>
                </c:pt>
                <c:pt idx="6">
                  <c:v>182</c:v>
                </c:pt>
                <c:pt idx="7">
                  <c:v>197</c:v>
                </c:pt>
                <c:pt idx="8">
                  <c:v>232</c:v>
                </c:pt>
                <c:pt idx="9">
                  <c:v>296</c:v>
                </c:pt>
                <c:pt idx="10">
                  <c:v>346</c:v>
                </c:pt>
                <c:pt idx="11">
                  <c:v>430</c:v>
                </c:pt>
                <c:pt idx="12">
                  <c:v>435</c:v>
                </c:pt>
                <c:pt idx="13">
                  <c:v>504</c:v>
                </c:pt>
                <c:pt idx="14">
                  <c:v>579</c:v>
                </c:pt>
                <c:pt idx="15">
                  <c:v>674</c:v>
                </c:pt>
                <c:pt idx="16">
                  <c:v>717</c:v>
                </c:pt>
                <c:pt idx="17">
                  <c:v>739</c:v>
                </c:pt>
                <c:pt idx="18">
                  <c:v>820</c:v>
                </c:pt>
                <c:pt idx="19">
                  <c:v>876</c:v>
                </c:pt>
                <c:pt idx="20">
                  <c:v>934</c:v>
                </c:pt>
                <c:pt idx="21">
                  <c:v>980</c:v>
                </c:pt>
                <c:pt idx="22">
                  <c:v>1056</c:v>
                </c:pt>
                <c:pt idx="23">
                  <c:v>1144</c:v>
                </c:pt>
                <c:pt idx="24">
                  <c:v>1162</c:v>
                </c:pt>
                <c:pt idx="25">
                  <c:v>1277</c:v>
                </c:pt>
                <c:pt idx="26">
                  <c:v>1338</c:v>
                </c:pt>
                <c:pt idx="27">
                  <c:v>1377</c:v>
                </c:pt>
                <c:pt idx="28">
                  <c:v>1445</c:v>
                </c:pt>
                <c:pt idx="29">
                  <c:v>1493</c:v>
                </c:pt>
                <c:pt idx="30">
                  <c:v>1534</c:v>
                </c:pt>
                <c:pt idx="31">
                  <c:v>1584</c:v>
                </c:pt>
                <c:pt idx="32">
                  <c:v>1655</c:v>
                </c:pt>
                <c:pt idx="33">
                  <c:v>1708</c:v>
                </c:pt>
                <c:pt idx="34">
                  <c:v>1773</c:v>
                </c:pt>
                <c:pt idx="35">
                  <c:v>1791</c:v>
                </c:pt>
                <c:pt idx="36">
                  <c:v>1872</c:v>
                </c:pt>
                <c:pt idx="37">
                  <c:v>1925</c:v>
                </c:pt>
                <c:pt idx="38">
                  <c:v>1953</c:v>
                </c:pt>
                <c:pt idx="39">
                  <c:v>2015</c:v>
                </c:pt>
                <c:pt idx="40">
                  <c:v>1995</c:v>
                </c:pt>
                <c:pt idx="41">
                  <c:v>1951</c:v>
                </c:pt>
                <c:pt idx="42">
                  <c:v>1919</c:v>
                </c:pt>
                <c:pt idx="43">
                  <c:v>1879</c:v>
                </c:pt>
                <c:pt idx="44">
                  <c:v>1886</c:v>
                </c:pt>
                <c:pt idx="45">
                  <c:v>1934</c:v>
                </c:pt>
                <c:pt idx="46">
                  <c:v>1955</c:v>
                </c:pt>
                <c:pt idx="47">
                  <c:v>1962</c:v>
                </c:pt>
                <c:pt idx="48">
                  <c:v>2002</c:v>
                </c:pt>
                <c:pt idx="49">
                  <c:v>1975</c:v>
                </c:pt>
                <c:pt idx="50">
                  <c:v>2006</c:v>
                </c:pt>
                <c:pt idx="51">
                  <c:v>2046</c:v>
                </c:pt>
                <c:pt idx="52">
                  <c:v>1987</c:v>
                </c:pt>
                <c:pt idx="53">
                  <c:v>2073</c:v>
                </c:pt>
                <c:pt idx="54">
                  <c:v>2122</c:v>
                </c:pt>
                <c:pt idx="55">
                  <c:v>2213</c:v>
                </c:pt>
              </c:numCache>
            </c:numRef>
          </c:val>
          <c:extLst>
            <c:ext xmlns:c16="http://schemas.microsoft.com/office/drawing/2014/chart" uri="{C3380CC4-5D6E-409C-BE32-E72D297353CC}">
              <c16:uniqueId val="{00000003-146E-4599-A5E6-C1D44CA8266C}"/>
            </c:ext>
          </c:extLst>
        </c:ser>
        <c:ser>
          <c:idx val="4"/>
          <c:order val="4"/>
          <c:tx>
            <c:strRef>
              <c:f>'Chart Data'!$AS$3</c:f>
              <c:strCache>
                <c:ptCount val="1"/>
                <c:pt idx="0">
                  <c:v>65+</c:v>
                </c:pt>
              </c:strCache>
            </c:strRef>
          </c:tx>
          <c:spPr>
            <a:solidFill>
              <a:srgbClr val="00ADDC"/>
            </a:solidFill>
            <a:ln w="6350">
              <a:solidFill>
                <a:srgbClr val="495057"/>
              </a:solidFill>
              <a:prstDash val="solid"/>
            </a:ln>
          </c:spPr>
          <c:invertIfNegative val="0"/>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Data'!$AS$4:$AS$59</c:f>
              <c:numCache>
                <c:formatCode>0</c:formatCode>
                <c:ptCount val="56"/>
                <c:pt idx="0">
                  <c:v>10</c:v>
                </c:pt>
                <c:pt idx="1">
                  <c:v>54</c:v>
                </c:pt>
                <c:pt idx="2">
                  <c:v>88</c:v>
                </c:pt>
                <c:pt idx="3">
                  <c:v>109</c:v>
                </c:pt>
                <c:pt idx="4">
                  <c:v>118</c:v>
                </c:pt>
                <c:pt idx="5">
                  <c:v>117</c:v>
                </c:pt>
                <c:pt idx="6">
                  <c:v>83</c:v>
                </c:pt>
                <c:pt idx="7">
                  <c:v>109</c:v>
                </c:pt>
                <c:pt idx="8">
                  <c:v>131</c:v>
                </c:pt>
                <c:pt idx="9">
                  <c:v>176</c:v>
                </c:pt>
                <c:pt idx="10">
                  <c:v>177</c:v>
                </c:pt>
                <c:pt idx="11">
                  <c:v>208</c:v>
                </c:pt>
                <c:pt idx="12">
                  <c:v>224</c:v>
                </c:pt>
                <c:pt idx="13">
                  <c:v>254</c:v>
                </c:pt>
                <c:pt idx="14">
                  <c:v>275</c:v>
                </c:pt>
                <c:pt idx="15">
                  <c:v>298</c:v>
                </c:pt>
                <c:pt idx="16">
                  <c:v>328</c:v>
                </c:pt>
                <c:pt idx="17">
                  <c:v>328</c:v>
                </c:pt>
                <c:pt idx="18">
                  <c:v>338</c:v>
                </c:pt>
                <c:pt idx="19">
                  <c:v>345</c:v>
                </c:pt>
                <c:pt idx="20">
                  <c:v>424</c:v>
                </c:pt>
                <c:pt idx="21">
                  <c:v>363</c:v>
                </c:pt>
                <c:pt idx="22">
                  <c:v>387</c:v>
                </c:pt>
                <c:pt idx="23">
                  <c:v>418</c:v>
                </c:pt>
                <c:pt idx="24">
                  <c:v>403</c:v>
                </c:pt>
                <c:pt idx="25">
                  <c:v>424</c:v>
                </c:pt>
                <c:pt idx="26">
                  <c:v>450</c:v>
                </c:pt>
                <c:pt idx="27">
                  <c:v>416</c:v>
                </c:pt>
                <c:pt idx="28">
                  <c:v>414</c:v>
                </c:pt>
                <c:pt idx="29">
                  <c:v>376</c:v>
                </c:pt>
                <c:pt idx="30">
                  <c:v>394</c:v>
                </c:pt>
                <c:pt idx="31">
                  <c:v>396</c:v>
                </c:pt>
                <c:pt idx="32">
                  <c:v>408</c:v>
                </c:pt>
                <c:pt idx="33">
                  <c:v>437</c:v>
                </c:pt>
                <c:pt idx="34">
                  <c:v>463</c:v>
                </c:pt>
                <c:pt idx="35">
                  <c:v>499</c:v>
                </c:pt>
                <c:pt idx="36">
                  <c:v>490</c:v>
                </c:pt>
                <c:pt idx="37">
                  <c:v>571</c:v>
                </c:pt>
                <c:pt idx="38">
                  <c:v>517</c:v>
                </c:pt>
                <c:pt idx="39">
                  <c:v>501</c:v>
                </c:pt>
                <c:pt idx="40">
                  <c:v>614</c:v>
                </c:pt>
                <c:pt idx="41">
                  <c:v>471</c:v>
                </c:pt>
                <c:pt idx="42">
                  <c:v>521</c:v>
                </c:pt>
                <c:pt idx="43">
                  <c:v>511</c:v>
                </c:pt>
                <c:pt idx="44">
                  <c:v>498</c:v>
                </c:pt>
                <c:pt idx="45">
                  <c:v>485</c:v>
                </c:pt>
                <c:pt idx="46">
                  <c:v>581</c:v>
                </c:pt>
                <c:pt idx="47">
                  <c:v>513</c:v>
                </c:pt>
                <c:pt idx="48">
                  <c:v>501</c:v>
                </c:pt>
                <c:pt idx="49">
                  <c:v>678</c:v>
                </c:pt>
                <c:pt idx="50">
                  <c:v>568</c:v>
                </c:pt>
                <c:pt idx="51">
                  <c:v>596</c:v>
                </c:pt>
                <c:pt idx="52">
                  <c:v>658</c:v>
                </c:pt>
                <c:pt idx="53">
                  <c:v>634</c:v>
                </c:pt>
                <c:pt idx="54">
                  <c:v>678</c:v>
                </c:pt>
                <c:pt idx="55">
                  <c:v>648</c:v>
                </c:pt>
              </c:numCache>
            </c:numRef>
          </c:val>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5"/>
          <c:order val="5"/>
          <c:tx>
            <c:strRef>
              <c:f>'Chart Data'!$AT$3</c:f>
              <c:strCache>
                <c:ptCount val="1"/>
                <c:pt idx="0">
                  <c:v>Total</c:v>
                </c:pt>
              </c:strCache>
            </c:strRef>
          </c:tx>
          <c:spPr>
            <a:ln w="38100">
              <a:solidFill>
                <a:srgbClr val="495057"/>
              </a:solidFill>
            </a:ln>
          </c:spPr>
          <c:marker>
            <c:symbol val="none"/>
          </c:marker>
          <c:cat>
            <c:numRef>
              <c:f>'Chart Data'!$AN$4:$AN$59</c:f>
              <c:numCache>
                <c:formatCode>m/d/yyyy</c:formatCode>
                <c:ptCount val="56"/>
                <c:pt idx="0">
                  <c:v>40179</c:v>
                </c:pt>
                <c:pt idx="1">
                  <c:v>40269</c:v>
                </c:pt>
                <c:pt idx="2">
                  <c:v>40360</c:v>
                </c:pt>
                <c:pt idx="3">
                  <c:v>40452</c:v>
                </c:pt>
                <c:pt idx="4">
                  <c:v>40544</c:v>
                </c:pt>
                <c:pt idx="5">
                  <c:v>40634</c:v>
                </c:pt>
                <c:pt idx="6">
                  <c:v>40725</c:v>
                </c:pt>
                <c:pt idx="7">
                  <c:v>40817</c:v>
                </c:pt>
                <c:pt idx="8">
                  <c:v>40909</c:v>
                </c:pt>
                <c:pt idx="9">
                  <c:v>41000</c:v>
                </c:pt>
                <c:pt idx="10">
                  <c:v>41091</c:v>
                </c:pt>
                <c:pt idx="11">
                  <c:v>41183</c:v>
                </c:pt>
                <c:pt idx="12">
                  <c:v>41275</c:v>
                </c:pt>
                <c:pt idx="13">
                  <c:v>41365</c:v>
                </c:pt>
                <c:pt idx="14">
                  <c:v>41456</c:v>
                </c:pt>
                <c:pt idx="15">
                  <c:v>41548</c:v>
                </c:pt>
                <c:pt idx="16">
                  <c:v>41640</c:v>
                </c:pt>
                <c:pt idx="17">
                  <c:v>41730</c:v>
                </c:pt>
                <c:pt idx="18">
                  <c:v>41821</c:v>
                </c:pt>
                <c:pt idx="19">
                  <c:v>41913</c:v>
                </c:pt>
                <c:pt idx="20">
                  <c:v>42005</c:v>
                </c:pt>
                <c:pt idx="21">
                  <c:v>42095</c:v>
                </c:pt>
                <c:pt idx="22">
                  <c:v>42186</c:v>
                </c:pt>
                <c:pt idx="23">
                  <c:v>42278</c:v>
                </c:pt>
                <c:pt idx="24">
                  <c:v>42370</c:v>
                </c:pt>
                <c:pt idx="25">
                  <c:v>42461</c:v>
                </c:pt>
                <c:pt idx="26">
                  <c:v>42552</c:v>
                </c:pt>
                <c:pt idx="27">
                  <c:v>42644</c:v>
                </c:pt>
                <c:pt idx="28">
                  <c:v>42736</c:v>
                </c:pt>
                <c:pt idx="29">
                  <c:v>42826</c:v>
                </c:pt>
                <c:pt idx="30">
                  <c:v>42917</c:v>
                </c:pt>
                <c:pt idx="31">
                  <c:v>43009</c:v>
                </c:pt>
                <c:pt idx="32">
                  <c:v>43101</c:v>
                </c:pt>
                <c:pt idx="33">
                  <c:v>43191</c:v>
                </c:pt>
                <c:pt idx="34">
                  <c:v>43282</c:v>
                </c:pt>
                <c:pt idx="35">
                  <c:v>43374</c:v>
                </c:pt>
                <c:pt idx="36">
                  <c:v>43466</c:v>
                </c:pt>
                <c:pt idx="37">
                  <c:v>43556</c:v>
                </c:pt>
                <c:pt idx="38">
                  <c:v>43647</c:v>
                </c:pt>
                <c:pt idx="39">
                  <c:v>43739</c:v>
                </c:pt>
                <c:pt idx="40">
                  <c:v>43831</c:v>
                </c:pt>
                <c:pt idx="41">
                  <c:v>43922</c:v>
                </c:pt>
                <c:pt idx="42">
                  <c:v>44013</c:v>
                </c:pt>
                <c:pt idx="43">
                  <c:v>44105</c:v>
                </c:pt>
                <c:pt idx="44">
                  <c:v>44197</c:v>
                </c:pt>
                <c:pt idx="45">
                  <c:v>44287</c:v>
                </c:pt>
                <c:pt idx="46">
                  <c:v>44378</c:v>
                </c:pt>
                <c:pt idx="47">
                  <c:v>44470</c:v>
                </c:pt>
                <c:pt idx="48">
                  <c:v>44562</c:v>
                </c:pt>
                <c:pt idx="49">
                  <c:v>44652</c:v>
                </c:pt>
                <c:pt idx="50">
                  <c:v>44743</c:v>
                </c:pt>
                <c:pt idx="51">
                  <c:v>44835</c:v>
                </c:pt>
                <c:pt idx="52">
                  <c:v>44927</c:v>
                </c:pt>
                <c:pt idx="53">
                  <c:v>45017</c:v>
                </c:pt>
                <c:pt idx="54">
                  <c:v>45108</c:v>
                </c:pt>
                <c:pt idx="55">
                  <c:v>45200</c:v>
                </c:pt>
              </c:numCache>
            </c:numRef>
          </c:cat>
          <c:val>
            <c:numRef>
              <c:f>'Chart Data'!$AT$4:$AT$59</c:f>
              <c:numCache>
                <c:formatCode>0</c:formatCode>
                <c:ptCount val="56"/>
                <c:pt idx="0">
                  <c:v>-89</c:v>
                </c:pt>
                <c:pt idx="1">
                  <c:v>92</c:v>
                </c:pt>
                <c:pt idx="2">
                  <c:v>284</c:v>
                </c:pt>
                <c:pt idx="3">
                  <c:v>224</c:v>
                </c:pt>
                <c:pt idx="4">
                  <c:v>340</c:v>
                </c:pt>
                <c:pt idx="5">
                  <c:v>346</c:v>
                </c:pt>
                <c:pt idx="6">
                  <c:v>182</c:v>
                </c:pt>
                <c:pt idx="7">
                  <c:v>247</c:v>
                </c:pt>
                <c:pt idx="8">
                  <c:v>363</c:v>
                </c:pt>
                <c:pt idx="9">
                  <c:v>579</c:v>
                </c:pt>
                <c:pt idx="10">
                  <c:v>675</c:v>
                </c:pt>
                <c:pt idx="11">
                  <c:v>824</c:v>
                </c:pt>
                <c:pt idx="12">
                  <c:v>757</c:v>
                </c:pt>
                <c:pt idx="13">
                  <c:v>857</c:v>
                </c:pt>
                <c:pt idx="14">
                  <c:v>1026</c:v>
                </c:pt>
                <c:pt idx="15">
                  <c:v>1211</c:v>
                </c:pt>
                <c:pt idx="16">
                  <c:v>1454</c:v>
                </c:pt>
                <c:pt idx="17">
                  <c:v>1627</c:v>
                </c:pt>
                <c:pt idx="18">
                  <c:v>1755</c:v>
                </c:pt>
                <c:pt idx="19">
                  <c:v>1863</c:v>
                </c:pt>
                <c:pt idx="20">
                  <c:v>2071</c:v>
                </c:pt>
                <c:pt idx="21">
                  <c:v>2023</c:v>
                </c:pt>
                <c:pt idx="22">
                  <c:v>2243</c:v>
                </c:pt>
                <c:pt idx="23">
                  <c:v>2448</c:v>
                </c:pt>
                <c:pt idx="24">
                  <c:v>2480</c:v>
                </c:pt>
                <c:pt idx="25">
                  <c:v>2655</c:v>
                </c:pt>
                <c:pt idx="26">
                  <c:v>2718</c:v>
                </c:pt>
                <c:pt idx="27">
                  <c:v>2753</c:v>
                </c:pt>
                <c:pt idx="28">
                  <c:v>2854</c:v>
                </c:pt>
                <c:pt idx="29">
                  <c:v>2975</c:v>
                </c:pt>
                <c:pt idx="30">
                  <c:v>2969</c:v>
                </c:pt>
                <c:pt idx="31">
                  <c:v>3056</c:v>
                </c:pt>
                <c:pt idx="32">
                  <c:v>3241</c:v>
                </c:pt>
                <c:pt idx="33">
                  <c:v>3279</c:v>
                </c:pt>
                <c:pt idx="34">
                  <c:v>3322</c:v>
                </c:pt>
                <c:pt idx="35">
                  <c:v>3491</c:v>
                </c:pt>
                <c:pt idx="36">
                  <c:v>3590</c:v>
                </c:pt>
                <c:pt idx="37">
                  <c:v>3705</c:v>
                </c:pt>
                <c:pt idx="38">
                  <c:v>3645</c:v>
                </c:pt>
                <c:pt idx="39">
                  <c:v>3822</c:v>
                </c:pt>
                <c:pt idx="40">
                  <c:v>3870</c:v>
                </c:pt>
                <c:pt idx="41">
                  <c:v>3443</c:v>
                </c:pt>
                <c:pt idx="42">
                  <c:v>3222</c:v>
                </c:pt>
                <c:pt idx="43">
                  <c:v>3056</c:v>
                </c:pt>
                <c:pt idx="44">
                  <c:v>3071</c:v>
                </c:pt>
                <c:pt idx="45">
                  <c:v>3219</c:v>
                </c:pt>
                <c:pt idx="46">
                  <c:v>3525</c:v>
                </c:pt>
                <c:pt idx="47">
                  <c:v>3518</c:v>
                </c:pt>
                <c:pt idx="48">
                  <c:v>3602</c:v>
                </c:pt>
                <c:pt idx="49">
                  <c:v>3781</c:v>
                </c:pt>
                <c:pt idx="50">
                  <c:v>3814</c:v>
                </c:pt>
                <c:pt idx="51">
                  <c:v>3967</c:v>
                </c:pt>
                <c:pt idx="52">
                  <c:v>4100</c:v>
                </c:pt>
                <c:pt idx="53">
                  <c:v>4061</c:v>
                </c:pt>
                <c:pt idx="54">
                  <c:v>4001</c:v>
                </c:pt>
                <c:pt idx="55">
                  <c:v>4073</c:v>
                </c:pt>
              </c:numCache>
            </c:numRef>
          </c:val>
          <c:smooth val="0"/>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yyyy"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8"/>
        <c:tickMarkSkip val="4"/>
        <c:noMultiLvlLbl val="0"/>
      </c:catAx>
      <c:valAx>
        <c:axId val="275936000"/>
        <c:scaling>
          <c:orientation val="minMax"/>
          <c:min val="-500"/>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majorUnit val="500"/>
        <c:dispUnits>
          <c:builtInUnit val="thousands"/>
        </c:dispUnits>
      </c:valAx>
      <c:spPr>
        <a:noFill/>
      </c:spPr>
    </c:plotArea>
    <c:legend>
      <c:legendPos val="t"/>
      <c:layout>
        <c:manualLayout>
          <c:xMode val="edge"/>
          <c:yMode val="edge"/>
          <c:x val="0.14558749647819447"/>
          <c:y val="0.1525717701128943"/>
          <c:w val="0.19531071509489245"/>
          <c:h val="0.3089328039278357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726629790737204E-2"/>
          <c:y val="0.14714391023940784"/>
          <c:w val="0.86198074274590852"/>
          <c:h val="0.712639860869834"/>
        </c:manualLayout>
      </c:layout>
      <c:lineChart>
        <c:grouping val="standard"/>
        <c:varyColors val="0"/>
        <c:ser>
          <c:idx val="0"/>
          <c:order val="0"/>
          <c:tx>
            <c:strRef>
              <c:f>'Chart Data'!$W$2</c:f>
              <c:strCache>
                <c:ptCount val="1"/>
                <c:pt idx="0">
                  <c:v>Working age population (LHS)</c:v>
                </c:pt>
              </c:strCache>
            </c:strRef>
          </c:tx>
          <c:spPr>
            <a:ln w="38100">
              <a:solidFill>
                <a:srgbClr val="BD1B21"/>
              </a:solidFill>
            </a:ln>
          </c:spPr>
          <c:marker>
            <c:symbol val="none"/>
          </c:marker>
          <c:cat>
            <c:numRef>
              <c:f>'Chart Data'!$V$10:$V$80</c:f>
              <c:numCache>
                <c:formatCode>General</c:formatCode>
                <c:ptCount val="7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numCache>
            </c:numRef>
          </c:cat>
          <c:val>
            <c:numRef>
              <c:f>'Chart Data'!$W$10:$W$80</c:f>
              <c:numCache>
                <c:formatCode>0.0</c:formatCode>
                <c:ptCount val="71"/>
                <c:pt idx="0">
                  <c:v>0.61267082679570262</c:v>
                </c:pt>
                <c:pt idx="1">
                  <c:v>0.5707566528506014</c:v>
                </c:pt>
                <c:pt idx="2">
                  <c:v>0.47527889825018654</c:v>
                </c:pt>
                <c:pt idx="3">
                  <c:v>0.70478950561649878</c:v>
                </c:pt>
                <c:pt idx="4">
                  <c:v>0.69795599645539053</c:v>
                </c:pt>
                <c:pt idx="5">
                  <c:v>0.49341661015325222</c:v>
                </c:pt>
                <c:pt idx="6">
                  <c:v>0.41478282281213197</c:v>
                </c:pt>
                <c:pt idx="7">
                  <c:v>0.40904009698152777</c:v>
                </c:pt>
                <c:pt idx="8">
                  <c:v>0.30865471489569529</c:v>
                </c:pt>
                <c:pt idx="9">
                  <c:v>0.26095484555312964</c:v>
                </c:pt>
                <c:pt idx="10">
                  <c:v>0.18882239807009871</c:v>
                </c:pt>
                <c:pt idx="11">
                  <c:v>0.122894402131557</c:v>
                </c:pt>
                <c:pt idx="12">
                  <c:v>2.9350484851264902E-2</c:v>
                </c:pt>
                <c:pt idx="13">
                  <c:v>3.1557425709372033E-2</c:v>
                </c:pt>
                <c:pt idx="14">
                  <c:v>0.16043492915449598</c:v>
                </c:pt>
                <c:pt idx="15">
                  <c:v>0.31204932233388494</c:v>
                </c:pt>
                <c:pt idx="16">
                  <c:v>0.36678278534476583</c:v>
                </c:pt>
                <c:pt idx="17">
                  <c:v>0.35389737651887465</c:v>
                </c:pt>
                <c:pt idx="18">
                  <c:v>0.37481621154471512</c:v>
                </c:pt>
                <c:pt idx="19">
                  <c:v>0.51355263474222035</c:v>
                </c:pt>
                <c:pt idx="20">
                  <c:v>0.60899280205384265</c:v>
                </c:pt>
                <c:pt idx="21">
                  <c:v>0.72055167289288846</c:v>
                </c:pt>
                <c:pt idx="22">
                  <c:v>0.68498714997260457</c:v>
                </c:pt>
                <c:pt idx="23">
                  <c:v>0.6301706678151664</c:v>
                </c:pt>
                <c:pt idx="24">
                  <c:v>0.75987743143439701</c:v>
                </c:pt>
                <c:pt idx="25">
                  <c:v>0.97276662096403843</c:v>
                </c:pt>
                <c:pt idx="26">
                  <c:v>0.84869500762005945</c:v>
                </c:pt>
                <c:pt idx="27">
                  <c:v>0.6977210805330758</c:v>
                </c:pt>
                <c:pt idx="28">
                  <c:v>0.60565971053341272</c:v>
                </c:pt>
                <c:pt idx="29">
                  <c:v>0.519689812260693</c:v>
                </c:pt>
                <c:pt idx="30">
                  <c:v>0.79323742861134861</c:v>
                </c:pt>
                <c:pt idx="31">
                  <c:v>0.96544908879714342</c:v>
                </c:pt>
                <c:pt idx="32">
                  <c:v>0.56942504425705476</c:v>
                </c:pt>
                <c:pt idx="33">
                  <c:v>0.67568200845298243</c:v>
                </c:pt>
                <c:pt idx="34">
                  <c:v>0.8344175670776055</c:v>
                </c:pt>
                <c:pt idx="35">
                  <c:v>0.97231427065700426</c:v>
                </c:pt>
                <c:pt idx="36">
                  <c:v>0.98796051321159428</c:v>
                </c:pt>
                <c:pt idx="37">
                  <c:v>0.89560836472126759</c:v>
                </c:pt>
                <c:pt idx="38">
                  <c:v>0.9235295330328519</c:v>
                </c:pt>
                <c:pt idx="39">
                  <c:v>1.0746008397151341</c:v>
                </c:pt>
                <c:pt idx="40">
                  <c:v>1.0825297576802395</c:v>
                </c:pt>
                <c:pt idx="41">
                  <c:v>0.95539865630744902</c:v>
                </c:pt>
                <c:pt idx="42">
                  <c:v>0.95418562328331014</c:v>
                </c:pt>
                <c:pt idx="43">
                  <c:v>1.388948188445327</c:v>
                </c:pt>
                <c:pt idx="44">
                  <c:v>1.0562067425510691</c:v>
                </c:pt>
                <c:pt idx="45">
                  <c:v>0.88249438290828319</c:v>
                </c:pt>
                <c:pt idx="46">
                  <c:v>1.0149921161108466</c:v>
                </c:pt>
                <c:pt idx="47">
                  <c:v>1.2676458866989648</c:v>
                </c:pt>
                <c:pt idx="48">
                  <c:v>0.82652997971872644</c:v>
                </c:pt>
                <c:pt idx="49">
                  <c:v>0.24338490100082044</c:v>
                </c:pt>
                <c:pt idx="50">
                  <c:v>0.13633001668222899</c:v>
                </c:pt>
                <c:pt idx="51">
                  <c:v>0.10217839683863694</c:v>
                </c:pt>
                <c:pt idx="52">
                  <c:v>9.425373234008827E-2</c:v>
                </c:pt>
                <c:pt idx="53">
                  <c:v>6.8444487108654251E-2</c:v>
                </c:pt>
                <c:pt idx="54">
                  <c:v>4.052239475309527E-2</c:v>
                </c:pt>
                <c:pt idx="55">
                  <c:v>3.3023984313618193E-2</c:v>
                </c:pt>
                <c:pt idx="56">
                  <c:v>1.7280285150489405E-2</c:v>
                </c:pt>
                <c:pt idx="57">
                  <c:v>1.1260329579521056E-2</c:v>
                </c:pt>
                <c:pt idx="58">
                  <c:v>3.4163946980081406E-3</c:v>
                </c:pt>
                <c:pt idx="59">
                  <c:v>3.5494913398426142E-2</c:v>
                </c:pt>
                <c:pt idx="60">
                  <c:v>0.17466235953125242</c:v>
                </c:pt>
                <c:pt idx="61">
                  <c:v>0.25025879229121362</c:v>
                </c:pt>
                <c:pt idx="62">
                  <c:v>0.28008975875837283</c:v>
                </c:pt>
                <c:pt idx="63">
                  <c:v>0.35619377487341453</c:v>
                </c:pt>
                <c:pt idx="64">
                  <c:v>0.65983188398281989</c:v>
                </c:pt>
                <c:pt idx="65">
                  <c:v>1.0177158650637619</c:v>
                </c:pt>
                <c:pt idx="66">
                  <c:v>0.74065358007295856</c:v>
                </c:pt>
                <c:pt idx="67">
                  <c:v>0.21144653537426006</c:v>
                </c:pt>
                <c:pt idx="68">
                  <c:v>0.11512687660844012</c:v>
                </c:pt>
                <c:pt idx="69">
                  <c:v>0.11234760800713506</c:v>
                </c:pt>
                <c:pt idx="70">
                  <c:v>0.11699295873415227</c:v>
                </c:pt>
              </c:numCache>
            </c:numRef>
          </c:val>
          <c:smooth val="0"/>
          <c:extLst>
            <c:ext xmlns:c16="http://schemas.microsoft.com/office/drawing/2014/chart" uri="{C3380CC4-5D6E-409C-BE32-E72D297353CC}">
              <c16:uniqueId val="{00000000-145B-4BF4-91DF-784A3E7A50EB}"/>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Data'!$Z$2</c:f>
              <c:strCache>
                <c:ptCount val="1"/>
                <c:pt idx="0">
                  <c:v>State pension age - males (RHS)</c:v>
                </c:pt>
              </c:strCache>
            </c:strRef>
          </c:tx>
          <c:spPr>
            <a:ln w="38100">
              <a:solidFill>
                <a:srgbClr val="002060"/>
              </a:solidFill>
            </a:ln>
          </c:spPr>
          <c:marker>
            <c:symbol val="none"/>
          </c:marker>
          <c:cat>
            <c:numRef>
              <c:f>'Chart Data'!$V$10:$V$80</c:f>
              <c:numCache>
                <c:formatCode>General</c:formatCode>
                <c:ptCount val="7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numCache>
            </c:numRef>
          </c:cat>
          <c:val>
            <c:numRef>
              <c:f>'Chart Data'!$Z$10:$Z$80</c:f>
              <c:numCache>
                <c:formatCode>General</c:formatCode>
                <c:ptCount val="7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formatCode="0.0">
                  <c:v>65</c:v>
                </c:pt>
                <c:pt idx="31" formatCode="0.0">
                  <c:v>65</c:v>
                </c:pt>
                <c:pt idx="32" formatCode="0.0">
                  <c:v>65</c:v>
                </c:pt>
                <c:pt idx="33" formatCode="0.0">
                  <c:v>65</c:v>
                </c:pt>
                <c:pt idx="34" formatCode="0.0">
                  <c:v>65</c:v>
                </c:pt>
                <c:pt idx="35" formatCode="0.0">
                  <c:v>65</c:v>
                </c:pt>
                <c:pt idx="36" formatCode="0.0">
                  <c:v>65</c:v>
                </c:pt>
                <c:pt idx="37" formatCode="0.0">
                  <c:v>65</c:v>
                </c:pt>
                <c:pt idx="38" formatCode="0.0">
                  <c:v>65</c:v>
                </c:pt>
                <c:pt idx="39" formatCode="0.0">
                  <c:v>65.333333333333329</c:v>
                </c:pt>
                <c:pt idx="40" formatCode="0.0">
                  <c:v>65.666666666666657</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numCache>
            </c:numRef>
          </c:val>
          <c:smooth val="0"/>
          <c:extLst>
            <c:ext xmlns:c16="http://schemas.microsoft.com/office/drawing/2014/chart" uri="{C3380CC4-5D6E-409C-BE32-E72D297353CC}">
              <c16:uniqueId val="{00000001-145B-4BF4-91DF-784A3E7A50EB}"/>
            </c:ext>
          </c:extLst>
        </c:ser>
        <c:ser>
          <c:idx val="2"/>
          <c:order val="2"/>
          <c:tx>
            <c:strRef>
              <c:f>'Chart Data'!$AA$2</c:f>
              <c:strCache>
                <c:ptCount val="1"/>
                <c:pt idx="0">
                  <c:v>State pension age - females (RHS)</c:v>
                </c:pt>
              </c:strCache>
            </c:strRef>
          </c:tx>
          <c:spPr>
            <a:ln w="38100">
              <a:solidFill>
                <a:srgbClr val="D1A21E"/>
              </a:solidFill>
            </a:ln>
          </c:spPr>
          <c:marker>
            <c:symbol val="none"/>
          </c:marker>
          <c:cat>
            <c:numRef>
              <c:f>'Chart Data'!$V$10:$V$80</c:f>
              <c:numCache>
                <c:formatCode>General</c:formatCode>
                <c:ptCount val="7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numCache>
            </c:numRef>
          </c:cat>
          <c:val>
            <c:numRef>
              <c:f>'Chart Data'!$AA$10:$AA$80</c:f>
              <c:numCache>
                <c:formatCode>General</c:formatCode>
                <c:ptCount val="7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formatCode="0.0">
                  <c:v>60.625</c:v>
                </c:pt>
                <c:pt idx="32" formatCode="0.0">
                  <c:v>61.25</c:v>
                </c:pt>
                <c:pt idx="33" formatCode="0.0">
                  <c:v>61.875</c:v>
                </c:pt>
                <c:pt idx="34" formatCode="0.0">
                  <c:v>62.5</c:v>
                </c:pt>
                <c:pt idx="35" formatCode="0.0">
                  <c:v>63.125</c:v>
                </c:pt>
                <c:pt idx="36" formatCode="0.0">
                  <c:v>63.75</c:v>
                </c:pt>
                <c:pt idx="37" formatCode="0.0">
                  <c:v>64.375</c:v>
                </c:pt>
                <c:pt idx="38" formatCode="0.0">
                  <c:v>65</c:v>
                </c:pt>
                <c:pt idx="39" formatCode="0.0">
                  <c:v>65.333333333333329</c:v>
                </c:pt>
                <c:pt idx="40" formatCode="0.0">
                  <c:v>65.666666666666657</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numCache>
            </c:numRef>
          </c:val>
          <c:smooth val="0"/>
          <c:extLst>
            <c:ext xmlns:c16="http://schemas.microsoft.com/office/drawing/2014/chart" uri="{C3380CC4-5D6E-409C-BE32-E72D297353CC}">
              <c16:uniqueId val="{00000002-145B-4BF4-91DF-784A3E7A50EB}"/>
            </c:ext>
          </c:extLst>
        </c:ser>
        <c:dLbls>
          <c:showLegendKey val="0"/>
          <c:showVal val="0"/>
          <c:showCatName val="0"/>
          <c:showSerName val="0"/>
          <c:showPercent val="0"/>
          <c:showBubbleSize val="0"/>
        </c:dLbls>
        <c:marker val="1"/>
        <c:smooth val="0"/>
        <c:axId val="195233536"/>
        <c:axId val="10711536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07115360"/>
        <c:scaling>
          <c:orientation val="minMax"/>
        </c:scaling>
        <c:delete val="0"/>
        <c:axPos val="r"/>
        <c:numFmt formatCode="General" sourceLinked="1"/>
        <c:majorTickMark val="out"/>
        <c:minorTickMark val="none"/>
        <c:tickLblPos val="nextTo"/>
        <c:spPr>
          <a:ln>
            <a:solidFill>
              <a:srgbClr val="495057"/>
            </a:solidFill>
          </a:ln>
        </c:spPr>
        <c:txPr>
          <a:bodyPr/>
          <a:lstStyle/>
          <a:p>
            <a:pPr>
              <a:defRPr sz="1800">
                <a:solidFill>
                  <a:srgbClr val="495057"/>
                </a:solidFill>
                <a:latin typeface="Segoe UI" panose="020B0502040204020203" pitchFamily="34" charset="0"/>
                <a:cs typeface="Segoe UI" panose="020B0502040204020203" pitchFamily="34" charset="0"/>
              </a:defRPr>
            </a:pPr>
            <a:endParaRPr lang="en-US"/>
          </a:p>
        </c:txPr>
        <c:crossAx val="195233536"/>
        <c:crosses val="max"/>
        <c:crossBetween val="between"/>
      </c:valAx>
      <c:catAx>
        <c:axId val="195233536"/>
        <c:scaling>
          <c:orientation val="minMax"/>
        </c:scaling>
        <c:delete val="1"/>
        <c:axPos val="b"/>
        <c:numFmt formatCode="General" sourceLinked="1"/>
        <c:majorTickMark val="out"/>
        <c:minorTickMark val="none"/>
        <c:tickLblPos val="nextTo"/>
        <c:crossAx val="107115360"/>
        <c:crosses val="autoZero"/>
        <c:auto val="1"/>
        <c:lblAlgn val="ctr"/>
        <c:lblOffset val="100"/>
        <c:noMultiLvlLbl val="0"/>
      </c:catAx>
      <c:spPr>
        <a:noFill/>
        <a:ln w="25400">
          <a:noFill/>
        </a:ln>
      </c:spPr>
    </c:plotArea>
    <c:legend>
      <c:legendPos val="t"/>
      <c:layout>
        <c:manualLayout>
          <c:xMode val="edge"/>
          <c:yMode val="edge"/>
          <c:x val="0.10347968640829791"/>
          <c:y val="0.10163893112631808"/>
          <c:w val="0.47749022250111794"/>
          <c:h val="0.1809961138593301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748461527054884E-2"/>
          <c:y val="0.14714391023940784"/>
          <c:w val="0.88366054243219583"/>
          <c:h val="0.712639860869834"/>
        </c:manualLayout>
      </c:layout>
      <c:lineChart>
        <c:grouping val="standard"/>
        <c:varyColors val="0"/>
        <c:ser>
          <c:idx val="0"/>
          <c:order val="0"/>
          <c:tx>
            <c:strRef>
              <c:f>'Chart Data'!$AY$3</c:f>
              <c:strCache>
                <c:ptCount val="1"/>
                <c:pt idx="0">
                  <c:v>% of inactive</c:v>
                </c:pt>
              </c:strCache>
            </c:strRef>
          </c:tx>
          <c:spPr>
            <a:ln w="38100">
              <a:solidFill>
                <a:srgbClr val="BD1B21"/>
              </a:solidFill>
            </a:ln>
          </c:spPr>
          <c:marker>
            <c:symbol val="none"/>
          </c:marker>
          <c:cat>
            <c:numRef>
              <c:f>'Chart Data'!$AX$4:$AX$375</c:f>
              <c:numCache>
                <c:formatCode>m/d/yyyy</c:formatCode>
                <c:ptCount val="372"/>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numCache>
            </c:numRef>
          </c:cat>
          <c:val>
            <c:numRef>
              <c:f>'Chart Data'!$AY$4:$AY$375</c:f>
              <c:numCache>
                <c:formatCode>0.0</c:formatCode>
                <c:ptCount val="372"/>
                <c:pt idx="3">
                  <c:v>21.187332008881619</c:v>
                </c:pt>
                <c:pt idx="4">
                  <c:v>21.412726211325161</c:v>
                </c:pt>
                <c:pt idx="5">
                  <c:v>21.681260945709283</c:v>
                </c:pt>
                <c:pt idx="6">
                  <c:v>21.949802463397631</c:v>
                </c:pt>
                <c:pt idx="7">
                  <c:v>21.950367004543867</c:v>
                </c:pt>
                <c:pt idx="8">
                  <c:v>22.187281621243883</c:v>
                </c:pt>
                <c:pt idx="9">
                  <c:v>22.563744324135524</c:v>
                </c:pt>
                <c:pt idx="10">
                  <c:v>22.481071636575422</c:v>
                </c:pt>
                <c:pt idx="11">
                  <c:v>22.434478741991846</c:v>
                </c:pt>
                <c:pt idx="12">
                  <c:v>22.336089437521835</c:v>
                </c:pt>
                <c:pt idx="13">
                  <c:v>22.272727272727273</c:v>
                </c:pt>
                <c:pt idx="14">
                  <c:v>22.57162823200559</c:v>
                </c:pt>
                <c:pt idx="15">
                  <c:v>22.539793191588242</c:v>
                </c:pt>
                <c:pt idx="16">
                  <c:v>22.629260375608627</c:v>
                </c:pt>
                <c:pt idx="17">
                  <c:v>22.558139534883718</c:v>
                </c:pt>
                <c:pt idx="18">
                  <c:v>22.628160519601021</c:v>
                </c:pt>
                <c:pt idx="19">
                  <c:v>22.804581742450537</c:v>
                </c:pt>
                <c:pt idx="20">
                  <c:v>22.978576364892884</c:v>
                </c:pt>
                <c:pt idx="21">
                  <c:v>23.105148492145396</c:v>
                </c:pt>
                <c:pt idx="22">
                  <c:v>23.182285127268575</c:v>
                </c:pt>
                <c:pt idx="23">
                  <c:v>23.554798409994319</c:v>
                </c:pt>
                <c:pt idx="24">
                  <c:v>23.656895175088401</c:v>
                </c:pt>
                <c:pt idx="25">
                  <c:v>23.809523809523807</c:v>
                </c:pt>
                <c:pt idx="26">
                  <c:v>23.821539167335704</c:v>
                </c:pt>
                <c:pt idx="27">
                  <c:v>24.216327936617294</c:v>
                </c:pt>
                <c:pt idx="28">
                  <c:v>24.320293679018011</c:v>
                </c:pt>
                <c:pt idx="29">
                  <c:v>24.358531814520767</c:v>
                </c:pt>
                <c:pt idx="30">
                  <c:v>24.500404297100612</c:v>
                </c:pt>
                <c:pt idx="31">
                  <c:v>24.667514744998265</c:v>
                </c:pt>
                <c:pt idx="32">
                  <c:v>24.702208858563662</c:v>
                </c:pt>
                <c:pt idx="33">
                  <c:v>24.708328520272612</c:v>
                </c:pt>
                <c:pt idx="34">
                  <c:v>24.898762003933818</c:v>
                </c:pt>
                <c:pt idx="35">
                  <c:v>24.886877828054299</c:v>
                </c:pt>
                <c:pt idx="36">
                  <c:v>24.979761767086849</c:v>
                </c:pt>
                <c:pt idx="37">
                  <c:v>24.919429097605892</c:v>
                </c:pt>
                <c:pt idx="38">
                  <c:v>24.922190201729105</c:v>
                </c:pt>
                <c:pt idx="39">
                  <c:v>25.349186194159067</c:v>
                </c:pt>
                <c:pt idx="40">
                  <c:v>25.288284132841326</c:v>
                </c:pt>
                <c:pt idx="41">
                  <c:v>25.490646160908987</c:v>
                </c:pt>
                <c:pt idx="42">
                  <c:v>25.680486964511314</c:v>
                </c:pt>
                <c:pt idx="43">
                  <c:v>25.992655496901541</c:v>
                </c:pt>
                <c:pt idx="44">
                  <c:v>26.1767420396862</c:v>
                </c:pt>
                <c:pt idx="45">
                  <c:v>26.235389422520544</c:v>
                </c:pt>
                <c:pt idx="46">
                  <c:v>26.570438799076214</c:v>
                </c:pt>
                <c:pt idx="47">
                  <c:v>26.725929346571231</c:v>
                </c:pt>
                <c:pt idx="48">
                  <c:v>26.816029564614851</c:v>
                </c:pt>
                <c:pt idx="49">
                  <c:v>26.766743648960738</c:v>
                </c:pt>
                <c:pt idx="50">
                  <c:v>26.701328711727324</c:v>
                </c:pt>
                <c:pt idx="51">
                  <c:v>26.704414143748558</c:v>
                </c:pt>
                <c:pt idx="52">
                  <c:v>26.5054638456173</c:v>
                </c:pt>
                <c:pt idx="53">
                  <c:v>26.59698025551684</c:v>
                </c:pt>
                <c:pt idx="54">
                  <c:v>26.724336793540949</c:v>
                </c:pt>
                <c:pt idx="55">
                  <c:v>26.786330686917502</c:v>
                </c:pt>
                <c:pt idx="56">
                  <c:v>26.678911720812764</c:v>
                </c:pt>
                <c:pt idx="57">
                  <c:v>26.736190694476274</c:v>
                </c:pt>
                <c:pt idx="58">
                  <c:v>26.83903443541929</c:v>
                </c:pt>
                <c:pt idx="59">
                  <c:v>26.506024096385545</c:v>
                </c:pt>
                <c:pt idx="60">
                  <c:v>26.8534335497096</c:v>
                </c:pt>
                <c:pt idx="61">
                  <c:v>27.028258887876028</c:v>
                </c:pt>
                <c:pt idx="62">
                  <c:v>27.169209747210203</c:v>
                </c:pt>
                <c:pt idx="63">
                  <c:v>26.942298955020444</c:v>
                </c:pt>
                <c:pt idx="64">
                  <c:v>26.867196367763906</c:v>
                </c:pt>
                <c:pt idx="65">
                  <c:v>27.210418094585332</c:v>
                </c:pt>
                <c:pt idx="66">
                  <c:v>27.21002414070583</c:v>
                </c:pt>
                <c:pt idx="67">
                  <c:v>27.164316018805184</c:v>
                </c:pt>
                <c:pt idx="68">
                  <c:v>27.236146240515062</c:v>
                </c:pt>
                <c:pt idx="69">
                  <c:v>27.096550928596148</c:v>
                </c:pt>
                <c:pt idx="70">
                  <c:v>27.014873746108613</c:v>
                </c:pt>
                <c:pt idx="71">
                  <c:v>27.006029684601113</c:v>
                </c:pt>
                <c:pt idx="72">
                  <c:v>26.939580192508405</c:v>
                </c:pt>
                <c:pt idx="73">
                  <c:v>27.032967032967033</c:v>
                </c:pt>
                <c:pt idx="74">
                  <c:v>27.221324717285945</c:v>
                </c:pt>
                <c:pt idx="75">
                  <c:v>27.108503049131283</c:v>
                </c:pt>
                <c:pt idx="76">
                  <c:v>27.049746660525102</c:v>
                </c:pt>
                <c:pt idx="77">
                  <c:v>26.935020126509489</c:v>
                </c:pt>
                <c:pt idx="78">
                  <c:v>26.837134300852338</c:v>
                </c:pt>
                <c:pt idx="79">
                  <c:v>27.015477015477014</c:v>
                </c:pt>
                <c:pt idx="80">
                  <c:v>26.728799907950751</c:v>
                </c:pt>
                <c:pt idx="81">
                  <c:v>26.648160999306036</c:v>
                </c:pt>
                <c:pt idx="82">
                  <c:v>26.485922836287802</c:v>
                </c:pt>
                <c:pt idx="83">
                  <c:v>26.50086755349913</c:v>
                </c:pt>
                <c:pt idx="84">
                  <c:v>26.43704642322313</c:v>
                </c:pt>
                <c:pt idx="85">
                  <c:v>26.658959537572251</c:v>
                </c:pt>
                <c:pt idx="86">
                  <c:v>26.722145168747108</c:v>
                </c:pt>
                <c:pt idx="87">
                  <c:v>26.646602616043523</c:v>
                </c:pt>
                <c:pt idx="88">
                  <c:v>26.412918108419838</c:v>
                </c:pt>
                <c:pt idx="89">
                  <c:v>26.359447004608295</c:v>
                </c:pt>
                <c:pt idx="90">
                  <c:v>26.535315128471019</c:v>
                </c:pt>
                <c:pt idx="91">
                  <c:v>26.615969581749049</c:v>
                </c:pt>
                <c:pt idx="92">
                  <c:v>26.619200734956362</c:v>
                </c:pt>
                <c:pt idx="93">
                  <c:v>26.831491397971973</c:v>
                </c:pt>
                <c:pt idx="94">
                  <c:v>26.675022789425707</c:v>
                </c:pt>
                <c:pt idx="95">
                  <c:v>26.804360298336199</c:v>
                </c:pt>
                <c:pt idx="96">
                  <c:v>26.739130434782609</c:v>
                </c:pt>
                <c:pt idx="97">
                  <c:v>26.677298097733228</c:v>
                </c:pt>
                <c:pt idx="98">
                  <c:v>26.650728597449909</c:v>
                </c:pt>
                <c:pt idx="99">
                  <c:v>26.681054066333488</c:v>
                </c:pt>
                <c:pt idx="100">
                  <c:v>26.620423015692516</c:v>
                </c:pt>
                <c:pt idx="101">
                  <c:v>26.751952903883165</c:v>
                </c:pt>
                <c:pt idx="102">
                  <c:v>26.814058956916099</c:v>
                </c:pt>
                <c:pt idx="103">
                  <c:v>26.794799321650647</c:v>
                </c:pt>
                <c:pt idx="104">
                  <c:v>27.023056057866185</c:v>
                </c:pt>
                <c:pt idx="105">
                  <c:v>27.066560834561741</c:v>
                </c:pt>
                <c:pt idx="106">
                  <c:v>27.057087731245034</c:v>
                </c:pt>
                <c:pt idx="107">
                  <c:v>26.909624280717594</c:v>
                </c:pt>
                <c:pt idx="108">
                  <c:v>26.824324324324323</c:v>
                </c:pt>
                <c:pt idx="109">
                  <c:v>26.837780029269393</c:v>
                </c:pt>
                <c:pt idx="110">
                  <c:v>26.711166421540899</c:v>
                </c:pt>
                <c:pt idx="111">
                  <c:v>26.877694576809617</c:v>
                </c:pt>
                <c:pt idx="112">
                  <c:v>26.804357694053564</c:v>
                </c:pt>
                <c:pt idx="113">
                  <c:v>26.663653824426621</c:v>
                </c:pt>
                <c:pt idx="114">
                  <c:v>26.288308740068107</c:v>
                </c:pt>
                <c:pt idx="115">
                  <c:v>26.141643059490082</c:v>
                </c:pt>
                <c:pt idx="116">
                  <c:v>26.101309049516217</c:v>
                </c:pt>
                <c:pt idx="117">
                  <c:v>26.072607260726073</c:v>
                </c:pt>
                <c:pt idx="118">
                  <c:v>26.020059266013224</c:v>
                </c:pt>
                <c:pt idx="119">
                  <c:v>26.120329608307934</c:v>
                </c:pt>
                <c:pt idx="120">
                  <c:v>26.165803108808287</c:v>
                </c:pt>
                <c:pt idx="121">
                  <c:v>26.06485142921704</c:v>
                </c:pt>
                <c:pt idx="122">
                  <c:v>25.802078626299142</c:v>
                </c:pt>
                <c:pt idx="123">
                  <c:v>25.649423989157444</c:v>
                </c:pt>
                <c:pt idx="124">
                  <c:v>25.527831094049901</c:v>
                </c:pt>
                <c:pt idx="125">
                  <c:v>25.605340574790674</c:v>
                </c:pt>
                <c:pt idx="126">
                  <c:v>25.422392430727641</c:v>
                </c:pt>
                <c:pt idx="127">
                  <c:v>25.523766614102279</c:v>
                </c:pt>
                <c:pt idx="128">
                  <c:v>25.764044943820224</c:v>
                </c:pt>
                <c:pt idx="129">
                  <c:v>25.764877283424859</c:v>
                </c:pt>
                <c:pt idx="130">
                  <c:v>25.706624958105241</c:v>
                </c:pt>
                <c:pt idx="131">
                  <c:v>25.570930363370458</c:v>
                </c:pt>
                <c:pt idx="132">
                  <c:v>25.60549735270925</c:v>
                </c:pt>
                <c:pt idx="133">
                  <c:v>25.6355455568054</c:v>
                </c:pt>
                <c:pt idx="134">
                  <c:v>25.820912249243527</c:v>
                </c:pt>
                <c:pt idx="135">
                  <c:v>25.821963766495195</c:v>
                </c:pt>
                <c:pt idx="136">
                  <c:v>25.819763551193397</c:v>
                </c:pt>
                <c:pt idx="137">
                  <c:v>25.769188048428305</c:v>
                </c:pt>
                <c:pt idx="138">
                  <c:v>25.87428065515715</c:v>
                </c:pt>
                <c:pt idx="139">
                  <c:v>25.905415882157492</c:v>
                </c:pt>
                <c:pt idx="140">
                  <c:v>25.696594427244584</c:v>
                </c:pt>
                <c:pt idx="141">
                  <c:v>25.722543352601157</c:v>
                </c:pt>
                <c:pt idx="142">
                  <c:v>25.70759973256073</c:v>
                </c:pt>
                <c:pt idx="143">
                  <c:v>25.586068318821166</c:v>
                </c:pt>
                <c:pt idx="144">
                  <c:v>25.602781204440955</c:v>
                </c:pt>
                <c:pt idx="145">
                  <c:v>25.408651173134661</c:v>
                </c:pt>
                <c:pt idx="146">
                  <c:v>25.687161938403797</c:v>
                </c:pt>
                <c:pt idx="147">
                  <c:v>25.516175333995804</c:v>
                </c:pt>
                <c:pt idx="148">
                  <c:v>25.319805910895454</c:v>
                </c:pt>
                <c:pt idx="149">
                  <c:v>25</c:v>
                </c:pt>
                <c:pt idx="150">
                  <c:v>24.930931594651344</c:v>
                </c:pt>
                <c:pt idx="151">
                  <c:v>24.86175624861756</c:v>
                </c:pt>
                <c:pt idx="152">
                  <c:v>25.049767750497676</c:v>
                </c:pt>
                <c:pt idx="153">
                  <c:v>24.950407758430682</c:v>
                </c:pt>
                <c:pt idx="154">
                  <c:v>24.823866138265082</c:v>
                </c:pt>
                <c:pt idx="155">
                  <c:v>24.757602468047597</c:v>
                </c:pt>
                <c:pt idx="156">
                  <c:v>24.700797872340424</c:v>
                </c:pt>
                <c:pt idx="157">
                  <c:v>24.752254760048991</c:v>
                </c:pt>
                <c:pt idx="158">
                  <c:v>24.684604220162999</c:v>
                </c:pt>
                <c:pt idx="159">
                  <c:v>24.88576841636019</c:v>
                </c:pt>
                <c:pt idx="160">
                  <c:v>25.050279329608937</c:v>
                </c:pt>
                <c:pt idx="161">
                  <c:v>24.941202822264533</c:v>
                </c:pt>
                <c:pt idx="162">
                  <c:v>24.716068818171596</c:v>
                </c:pt>
                <c:pt idx="163">
                  <c:v>24.43207126948775</c:v>
                </c:pt>
                <c:pt idx="164">
                  <c:v>24.59726697033663</c:v>
                </c:pt>
                <c:pt idx="165">
                  <c:v>24.651625746516256</c:v>
                </c:pt>
                <c:pt idx="166">
                  <c:v>24.654199402456566</c:v>
                </c:pt>
                <c:pt idx="167">
                  <c:v>24.399382852104914</c:v>
                </c:pt>
                <c:pt idx="168">
                  <c:v>24.586573212134489</c:v>
                </c:pt>
                <c:pt idx="169">
                  <c:v>24.516129032258064</c:v>
                </c:pt>
                <c:pt idx="170">
                  <c:v>24.546646274852524</c:v>
                </c:pt>
                <c:pt idx="171">
                  <c:v>24.235448865504768</c:v>
                </c:pt>
                <c:pt idx="172">
                  <c:v>24.110456232263697</c:v>
                </c:pt>
                <c:pt idx="173">
                  <c:v>24.121040600849025</c:v>
                </c:pt>
                <c:pt idx="174">
                  <c:v>24.10228509249184</c:v>
                </c:pt>
                <c:pt idx="175">
                  <c:v>23.978201634877383</c:v>
                </c:pt>
                <c:pt idx="176">
                  <c:v>24.002181025081789</c:v>
                </c:pt>
                <c:pt idx="177">
                  <c:v>24.070835155225186</c:v>
                </c:pt>
                <c:pt idx="178">
                  <c:v>24.275560415527611</c:v>
                </c:pt>
                <c:pt idx="179">
                  <c:v>24.384371237824233</c:v>
                </c:pt>
                <c:pt idx="180">
                  <c:v>24.324621128925983</c:v>
                </c:pt>
                <c:pt idx="181">
                  <c:v>24.359255202628695</c:v>
                </c:pt>
                <c:pt idx="182">
                  <c:v>24.403911658059556</c:v>
                </c:pt>
                <c:pt idx="183">
                  <c:v>24.068391056554141</c:v>
                </c:pt>
                <c:pt idx="184">
                  <c:v>23.822046898969976</c:v>
                </c:pt>
                <c:pt idx="185">
                  <c:v>23.814737764151978</c:v>
                </c:pt>
                <c:pt idx="186">
                  <c:v>24.017896115233523</c:v>
                </c:pt>
                <c:pt idx="187">
                  <c:v>24.283066186893468</c:v>
                </c:pt>
                <c:pt idx="188">
                  <c:v>23.867463335143942</c:v>
                </c:pt>
                <c:pt idx="189">
                  <c:v>23.875697559908087</c:v>
                </c:pt>
                <c:pt idx="190">
                  <c:v>23.550684931506851</c:v>
                </c:pt>
                <c:pt idx="191">
                  <c:v>23.85574059777214</c:v>
                </c:pt>
                <c:pt idx="192">
                  <c:v>23.808480333077682</c:v>
                </c:pt>
                <c:pt idx="193">
                  <c:v>23.707606190319392</c:v>
                </c:pt>
                <c:pt idx="194">
                  <c:v>23.409363745498197</c:v>
                </c:pt>
                <c:pt idx="195">
                  <c:v>23.379302855901834</c:v>
                </c:pt>
                <c:pt idx="196">
                  <c:v>23.185898129122958</c:v>
                </c:pt>
                <c:pt idx="197">
                  <c:v>23.147949323598883</c:v>
                </c:pt>
                <c:pt idx="198">
                  <c:v>23.447756375766708</c:v>
                </c:pt>
                <c:pt idx="199">
                  <c:v>23.483386923901392</c:v>
                </c:pt>
                <c:pt idx="200">
                  <c:v>23.221936589545844</c:v>
                </c:pt>
                <c:pt idx="201">
                  <c:v>23.283582089552237</c:v>
                </c:pt>
                <c:pt idx="202">
                  <c:v>23.182543906333155</c:v>
                </c:pt>
                <c:pt idx="203">
                  <c:v>22.950300728078506</c:v>
                </c:pt>
                <c:pt idx="204">
                  <c:v>23.018469656992085</c:v>
                </c:pt>
                <c:pt idx="205">
                  <c:v>23.242331611679141</c:v>
                </c:pt>
                <c:pt idx="206">
                  <c:v>23.45510053689862</c:v>
                </c:pt>
                <c:pt idx="207">
                  <c:v>23.672214565885721</c:v>
                </c:pt>
                <c:pt idx="208">
                  <c:v>23.777260215964429</c:v>
                </c:pt>
                <c:pt idx="209">
                  <c:v>23.839504855404972</c:v>
                </c:pt>
                <c:pt idx="210">
                  <c:v>23.745070872855166</c:v>
                </c:pt>
                <c:pt idx="211">
                  <c:v>23.740392826643895</c:v>
                </c:pt>
                <c:pt idx="212">
                  <c:v>23.659339492407348</c:v>
                </c:pt>
                <c:pt idx="213">
                  <c:v>23.478627079385134</c:v>
                </c:pt>
                <c:pt idx="214">
                  <c:v>23.51576505325319</c:v>
                </c:pt>
                <c:pt idx="215">
                  <c:v>23.367952522255191</c:v>
                </c:pt>
                <c:pt idx="216">
                  <c:v>23.164261460101869</c:v>
                </c:pt>
                <c:pt idx="217">
                  <c:v>23.16234796404019</c:v>
                </c:pt>
                <c:pt idx="218">
                  <c:v>23.041329267010202</c:v>
                </c:pt>
                <c:pt idx="219">
                  <c:v>23.159006867406234</c:v>
                </c:pt>
                <c:pt idx="220">
                  <c:v>23.146875330443059</c:v>
                </c:pt>
                <c:pt idx="221">
                  <c:v>22.95683151718357</c:v>
                </c:pt>
                <c:pt idx="222">
                  <c:v>23.042105263157893</c:v>
                </c:pt>
                <c:pt idx="223">
                  <c:v>23.066385669125395</c:v>
                </c:pt>
                <c:pt idx="224">
                  <c:v>23.100496671245903</c:v>
                </c:pt>
                <c:pt idx="225">
                  <c:v>23.076923076923077</c:v>
                </c:pt>
                <c:pt idx="226">
                  <c:v>22.714240203886586</c:v>
                </c:pt>
                <c:pt idx="227">
                  <c:v>22.51831404607708</c:v>
                </c:pt>
                <c:pt idx="228">
                  <c:v>22.892974811350832</c:v>
                </c:pt>
                <c:pt idx="229">
                  <c:v>23.004694835680752</c:v>
                </c:pt>
                <c:pt idx="230">
                  <c:v>23.081034851400471</c:v>
                </c:pt>
                <c:pt idx="231">
                  <c:v>23.21390259600944</c:v>
                </c:pt>
                <c:pt idx="232">
                  <c:v>23.157666919164594</c:v>
                </c:pt>
                <c:pt idx="233">
                  <c:v>23.206290269738997</c:v>
                </c:pt>
                <c:pt idx="234">
                  <c:v>22.602814443111161</c:v>
                </c:pt>
                <c:pt idx="235">
                  <c:v>22.446982055464925</c:v>
                </c:pt>
                <c:pt idx="236">
                  <c:v>22.618402514360032</c:v>
                </c:pt>
                <c:pt idx="237">
                  <c:v>22.542910243795781</c:v>
                </c:pt>
                <c:pt idx="238">
                  <c:v>22.551928783382788</c:v>
                </c:pt>
                <c:pt idx="239">
                  <c:v>22.448979591836736</c:v>
                </c:pt>
                <c:pt idx="240">
                  <c:v>22.444517328085713</c:v>
                </c:pt>
                <c:pt idx="241">
                  <c:v>22.526934378060727</c:v>
                </c:pt>
                <c:pt idx="242">
                  <c:v>22.425430002177226</c:v>
                </c:pt>
                <c:pt idx="243">
                  <c:v>22.341579861111111</c:v>
                </c:pt>
                <c:pt idx="244">
                  <c:v>22.51063365688734</c:v>
                </c:pt>
                <c:pt idx="245">
                  <c:v>22.045778118497424</c:v>
                </c:pt>
                <c:pt idx="246">
                  <c:v>22.01865057597367</c:v>
                </c:pt>
                <c:pt idx="247">
                  <c:v>21.857441886085709</c:v>
                </c:pt>
                <c:pt idx="248">
                  <c:v>21.754463301741239</c:v>
                </c:pt>
                <c:pt idx="249">
                  <c:v>22.209981271345157</c:v>
                </c:pt>
                <c:pt idx="250">
                  <c:v>22.4851419766674</c:v>
                </c:pt>
                <c:pt idx="251">
                  <c:v>22.520136820037514</c:v>
                </c:pt>
                <c:pt idx="252">
                  <c:v>22.196416721964169</c:v>
                </c:pt>
                <c:pt idx="253">
                  <c:v>22.052811843995137</c:v>
                </c:pt>
                <c:pt idx="254">
                  <c:v>22.165520301752828</c:v>
                </c:pt>
                <c:pt idx="255">
                  <c:v>22.160356347438753</c:v>
                </c:pt>
                <c:pt idx="256">
                  <c:v>21.970867358199072</c:v>
                </c:pt>
                <c:pt idx="257">
                  <c:v>22.201533406352684</c:v>
                </c:pt>
                <c:pt idx="258">
                  <c:v>22.188015393073119</c:v>
                </c:pt>
                <c:pt idx="259">
                  <c:v>22.254017169271407</c:v>
                </c:pt>
                <c:pt idx="260">
                  <c:v>22.21246707638279</c:v>
                </c:pt>
                <c:pt idx="261">
                  <c:v>22.276849120506938</c:v>
                </c:pt>
                <c:pt idx="262">
                  <c:v>22.30988384834539</c:v>
                </c:pt>
                <c:pt idx="263">
                  <c:v>22.268584605248709</c:v>
                </c:pt>
                <c:pt idx="264">
                  <c:v>22.305488208067004</c:v>
                </c:pt>
                <c:pt idx="265">
                  <c:v>22.2759758108851</c:v>
                </c:pt>
                <c:pt idx="266">
                  <c:v>22.410008779631255</c:v>
                </c:pt>
                <c:pt idx="267">
                  <c:v>22.722295225580378</c:v>
                </c:pt>
                <c:pt idx="268">
                  <c:v>22.884425419822193</c:v>
                </c:pt>
                <c:pt idx="269">
                  <c:v>23.000878734622145</c:v>
                </c:pt>
                <c:pt idx="270">
                  <c:v>23.043192282394212</c:v>
                </c:pt>
                <c:pt idx="271">
                  <c:v>23.313086692435121</c:v>
                </c:pt>
                <c:pt idx="272">
                  <c:v>23.030034356644133</c:v>
                </c:pt>
                <c:pt idx="273">
                  <c:v>23.128046078865751</c:v>
                </c:pt>
                <c:pt idx="274">
                  <c:v>23.026534917286554</c:v>
                </c:pt>
                <c:pt idx="275">
                  <c:v>23.321515621537781</c:v>
                </c:pt>
                <c:pt idx="276">
                  <c:v>23.129932199622097</c:v>
                </c:pt>
                <c:pt idx="277">
                  <c:v>23.281596452328159</c:v>
                </c:pt>
                <c:pt idx="278">
                  <c:v>23.146814404432135</c:v>
                </c:pt>
                <c:pt idx="279">
                  <c:v>22.881639015699811</c:v>
                </c:pt>
                <c:pt idx="280">
                  <c:v>22.785092613255969</c:v>
                </c:pt>
                <c:pt idx="281">
                  <c:v>22.762863534675613</c:v>
                </c:pt>
                <c:pt idx="282">
                  <c:v>22.53252579632122</c:v>
                </c:pt>
                <c:pt idx="283">
                  <c:v>22.32977303070761</c:v>
                </c:pt>
                <c:pt idx="284">
                  <c:v>22.108654593934006</c:v>
                </c:pt>
                <c:pt idx="285">
                  <c:v>22.186459489456158</c:v>
                </c:pt>
                <c:pt idx="286">
                  <c:v>21.810287241148966</c:v>
                </c:pt>
                <c:pt idx="287">
                  <c:v>22.102575488454708</c:v>
                </c:pt>
                <c:pt idx="288">
                  <c:v>22.06536238328146</c:v>
                </c:pt>
                <c:pt idx="289">
                  <c:v>22.213544572129866</c:v>
                </c:pt>
                <c:pt idx="290">
                  <c:v>22.052596389569867</c:v>
                </c:pt>
                <c:pt idx="291">
                  <c:v>22.279329608938546</c:v>
                </c:pt>
                <c:pt idx="292">
                  <c:v>22.312281886749972</c:v>
                </c:pt>
                <c:pt idx="293">
                  <c:v>22.665160926030492</c:v>
                </c:pt>
                <c:pt idx="294">
                  <c:v>22.692091979809309</c:v>
                </c:pt>
                <c:pt idx="295">
                  <c:v>22.848565710473647</c:v>
                </c:pt>
                <c:pt idx="296">
                  <c:v>22.633103141011361</c:v>
                </c:pt>
                <c:pt idx="297">
                  <c:v>22.372728298905066</c:v>
                </c:pt>
                <c:pt idx="298">
                  <c:v>22.428122192273136</c:v>
                </c:pt>
                <c:pt idx="299">
                  <c:v>22.416516245487365</c:v>
                </c:pt>
                <c:pt idx="300">
                  <c:v>22.359968443592923</c:v>
                </c:pt>
                <c:pt idx="301">
                  <c:v>22.453151618398635</c:v>
                </c:pt>
                <c:pt idx="302">
                  <c:v>22.575878140275094</c:v>
                </c:pt>
                <c:pt idx="303">
                  <c:v>22.78826472594951</c:v>
                </c:pt>
                <c:pt idx="304">
                  <c:v>23.024907021300574</c:v>
                </c:pt>
                <c:pt idx="305">
                  <c:v>23.038003148189791</c:v>
                </c:pt>
                <c:pt idx="306">
                  <c:v>22.885460074332695</c:v>
                </c:pt>
                <c:pt idx="307">
                  <c:v>22.552999548940008</c:v>
                </c:pt>
                <c:pt idx="308">
                  <c:v>22.505958461014643</c:v>
                </c:pt>
                <c:pt idx="309">
                  <c:v>22.641509433962266</c:v>
                </c:pt>
                <c:pt idx="310">
                  <c:v>22.850962085847659</c:v>
                </c:pt>
                <c:pt idx="311">
                  <c:v>23.052171914502413</c:v>
                </c:pt>
                <c:pt idx="312">
                  <c:v>22.765443460255376</c:v>
                </c:pt>
                <c:pt idx="313">
                  <c:v>22.830425362070933</c:v>
                </c:pt>
                <c:pt idx="314">
                  <c:v>22.5437492851424</c:v>
                </c:pt>
                <c:pt idx="315">
                  <c:v>22.950819672131146</c:v>
                </c:pt>
                <c:pt idx="316">
                  <c:v>23.264604810996563</c:v>
                </c:pt>
                <c:pt idx="317">
                  <c:v>23.387004681968708</c:v>
                </c:pt>
                <c:pt idx="318">
                  <c:v>23.383815551537072</c:v>
                </c:pt>
                <c:pt idx="319">
                  <c:v>23.370121743087953</c:v>
                </c:pt>
                <c:pt idx="320">
                  <c:v>23.596401321034051</c:v>
                </c:pt>
                <c:pt idx="321">
                  <c:v>23.784842202257543</c:v>
                </c:pt>
                <c:pt idx="322">
                  <c:v>23.974581166955517</c:v>
                </c:pt>
                <c:pt idx="323">
                  <c:v>24.622531939605111</c:v>
                </c:pt>
                <c:pt idx="324">
                  <c:v>24.698865629750909</c:v>
                </c:pt>
                <c:pt idx="325">
                  <c:v>24.652294853963838</c:v>
                </c:pt>
                <c:pt idx="326">
                  <c:v>24.551377300262885</c:v>
                </c:pt>
                <c:pt idx="327">
                  <c:v>24.216881193757832</c:v>
                </c:pt>
                <c:pt idx="328">
                  <c:v>23.996835085339661</c:v>
                </c:pt>
                <c:pt idx="329">
                  <c:v>24.295894129623345</c:v>
                </c:pt>
                <c:pt idx="330">
                  <c:v>24.476940382452195</c:v>
                </c:pt>
                <c:pt idx="331">
                  <c:v>24.81278640885213</c:v>
                </c:pt>
                <c:pt idx="332">
                  <c:v>24.871047320026911</c:v>
                </c:pt>
                <c:pt idx="333">
                  <c:v>24.673864147548358</c:v>
                </c:pt>
                <c:pt idx="334">
                  <c:v>24.866369710467705</c:v>
                </c:pt>
                <c:pt idx="335">
                  <c:v>24.437299035369776</c:v>
                </c:pt>
                <c:pt idx="336">
                  <c:v>24.232992441084928</c:v>
                </c:pt>
                <c:pt idx="337">
                  <c:v>24.403183023872678</c:v>
                </c:pt>
                <c:pt idx="338">
                  <c:v>24.244096225998675</c:v>
                </c:pt>
                <c:pt idx="339">
                  <c:v>24.436837455830389</c:v>
                </c:pt>
                <c:pt idx="340">
                  <c:v>24.263315912376292</c:v>
                </c:pt>
                <c:pt idx="341">
                  <c:v>24.69437652811736</c:v>
                </c:pt>
                <c:pt idx="342">
                  <c:v>25.105438401775803</c:v>
                </c:pt>
                <c:pt idx="343">
                  <c:v>25.293076752930766</c:v>
                </c:pt>
                <c:pt idx="344">
                  <c:v>25.325678957827336</c:v>
                </c:pt>
                <c:pt idx="345">
                  <c:v>25.762413299570625</c:v>
                </c:pt>
                <c:pt idx="346">
                  <c:v>25.653180465218828</c:v>
                </c:pt>
                <c:pt idx="347">
                  <c:v>25.63089752029844</c:v>
                </c:pt>
                <c:pt idx="348">
                  <c:v>25.671837448110114</c:v>
                </c:pt>
                <c:pt idx="349">
                  <c:v>25.355969331872945</c:v>
                </c:pt>
                <c:pt idx="350">
                  <c:v>25.718058765269063</c:v>
                </c:pt>
                <c:pt idx="351">
                  <c:v>25.726003103524718</c:v>
                </c:pt>
                <c:pt idx="352">
                  <c:v>26.022467008397864</c:v>
                </c:pt>
                <c:pt idx="353">
                  <c:v>26.511727996556917</c:v>
                </c:pt>
                <c:pt idx="354">
                  <c:v>26.820336062042223</c:v>
                </c:pt>
                <c:pt idx="355">
                  <c:v>28.422186322024771</c:v>
                </c:pt>
                <c:pt idx="356">
                  <c:v>28.065040650406502</c:v>
                </c:pt>
                <c:pt idx="357">
                  <c:v>27.657716655752019</c:v>
                </c:pt>
                <c:pt idx="358">
                  <c:v>28.204848220135403</c:v>
                </c:pt>
                <c:pt idx="359">
                  <c:v>29.02415036608021</c:v>
                </c:pt>
                <c:pt idx="360">
                  <c:v>29.22554496658999</c:v>
                </c:pt>
                <c:pt idx="361">
                  <c:v>29.864552362074658</c:v>
                </c:pt>
                <c:pt idx="362">
                  <c:v>29.870703945187316</c:v>
                </c:pt>
                <c:pt idx="363">
                  <c:v>29.575272403824769</c:v>
                </c:pt>
                <c:pt idx="364">
                  <c:v>29.768211920529801</c:v>
                </c:pt>
                <c:pt idx="365">
                  <c:v>29.678266579120155</c:v>
                </c:pt>
                <c:pt idx="366">
                  <c:v>29.332900854146395</c:v>
                </c:pt>
                <c:pt idx="367">
                  <c:v>29.562398703403563</c:v>
                </c:pt>
                <c:pt idx="368">
                  <c:v>30.067347382142078</c:v>
                </c:pt>
                <c:pt idx="369">
                  <c:v>30.397665874216557</c:v>
                </c:pt>
                <c:pt idx="370">
                  <c:v>30.178917870230652</c:v>
                </c:pt>
              </c:numCache>
            </c:numRef>
          </c:val>
          <c:smooth val="0"/>
          <c:extLst>
            <c:ext xmlns:c16="http://schemas.microsoft.com/office/drawing/2014/chart" uri="{C3380CC4-5D6E-409C-BE32-E72D297353CC}">
              <c16:uniqueId val="{00000000-E850-417B-95DA-4ED900504230}"/>
            </c:ext>
          </c:extLst>
        </c:ser>
        <c:ser>
          <c:idx val="1"/>
          <c:order val="1"/>
          <c:tx>
            <c:strRef>
              <c:f>'Chart Data'!$AZ$3</c:f>
              <c:strCache>
                <c:ptCount val="1"/>
                <c:pt idx="0">
                  <c:v>Average 1993-2023</c:v>
                </c:pt>
              </c:strCache>
            </c:strRef>
          </c:tx>
          <c:spPr>
            <a:ln w="38100">
              <a:solidFill>
                <a:srgbClr val="BD1B21"/>
              </a:solidFill>
              <a:prstDash val="dash"/>
            </a:ln>
          </c:spPr>
          <c:marker>
            <c:symbol val="none"/>
          </c:marker>
          <c:cat>
            <c:numRef>
              <c:f>'Chart Data'!$AX$4:$AX$375</c:f>
              <c:numCache>
                <c:formatCode>m/d/yyyy</c:formatCode>
                <c:ptCount val="372"/>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numCache>
            </c:numRef>
          </c:cat>
          <c:val>
            <c:numRef>
              <c:f>'Chart Data'!$AZ$4:$AZ$375</c:f>
              <c:numCache>
                <c:formatCode>0.0</c:formatCode>
                <c:ptCount val="372"/>
                <c:pt idx="0">
                  <c:v>24.595806350939984</c:v>
                </c:pt>
                <c:pt idx="1">
                  <c:v>24.595806350939984</c:v>
                </c:pt>
                <c:pt idx="2">
                  <c:v>24.595806350939984</c:v>
                </c:pt>
                <c:pt idx="3">
                  <c:v>24.595806350939984</c:v>
                </c:pt>
                <c:pt idx="4">
                  <c:v>24.595806350939984</c:v>
                </c:pt>
                <c:pt idx="5">
                  <c:v>24.595806350939984</c:v>
                </c:pt>
                <c:pt idx="6">
                  <c:v>24.595806350939984</c:v>
                </c:pt>
                <c:pt idx="7">
                  <c:v>24.595806350939984</c:v>
                </c:pt>
                <c:pt idx="8">
                  <c:v>24.595806350939984</c:v>
                </c:pt>
                <c:pt idx="9">
                  <c:v>24.595806350939984</c:v>
                </c:pt>
                <c:pt idx="10">
                  <c:v>24.595806350939984</c:v>
                </c:pt>
                <c:pt idx="11">
                  <c:v>24.595806350939984</c:v>
                </c:pt>
                <c:pt idx="12">
                  <c:v>24.595806350939984</c:v>
                </c:pt>
                <c:pt idx="13">
                  <c:v>24.595806350939984</c:v>
                </c:pt>
                <c:pt idx="14">
                  <c:v>24.595806350939984</c:v>
                </c:pt>
                <c:pt idx="15">
                  <c:v>24.595806350939984</c:v>
                </c:pt>
                <c:pt idx="16">
                  <c:v>24.595806350939984</c:v>
                </c:pt>
                <c:pt idx="17">
                  <c:v>24.595806350939984</c:v>
                </c:pt>
                <c:pt idx="18">
                  <c:v>24.595806350939984</c:v>
                </c:pt>
                <c:pt idx="19">
                  <c:v>24.595806350939984</c:v>
                </c:pt>
                <c:pt idx="20">
                  <c:v>24.595806350939984</c:v>
                </c:pt>
                <c:pt idx="21">
                  <c:v>24.595806350939984</c:v>
                </c:pt>
                <c:pt idx="22">
                  <c:v>24.595806350939984</c:v>
                </c:pt>
                <c:pt idx="23">
                  <c:v>24.595806350939984</c:v>
                </c:pt>
                <c:pt idx="24">
                  <c:v>24.595806350939984</c:v>
                </c:pt>
                <c:pt idx="25">
                  <c:v>24.595806350939984</c:v>
                </c:pt>
                <c:pt idx="26">
                  <c:v>24.595806350939984</c:v>
                </c:pt>
                <c:pt idx="27">
                  <c:v>24.595806350939984</c:v>
                </c:pt>
                <c:pt idx="28">
                  <c:v>24.595806350939984</c:v>
                </c:pt>
                <c:pt idx="29">
                  <c:v>24.595806350939984</c:v>
                </c:pt>
                <c:pt idx="30">
                  <c:v>24.595806350939984</c:v>
                </c:pt>
                <c:pt idx="31">
                  <c:v>24.595806350939984</c:v>
                </c:pt>
                <c:pt idx="32">
                  <c:v>24.595806350939984</c:v>
                </c:pt>
                <c:pt idx="33">
                  <c:v>24.595806350939984</c:v>
                </c:pt>
                <c:pt idx="34">
                  <c:v>24.595806350939984</c:v>
                </c:pt>
                <c:pt idx="35">
                  <c:v>24.595806350939984</c:v>
                </c:pt>
                <c:pt idx="36">
                  <c:v>24.595806350939984</c:v>
                </c:pt>
                <c:pt idx="37">
                  <c:v>24.595806350939984</c:v>
                </c:pt>
                <c:pt idx="38">
                  <c:v>24.595806350939984</c:v>
                </c:pt>
                <c:pt idx="39">
                  <c:v>24.595806350939984</c:v>
                </c:pt>
                <c:pt idx="40">
                  <c:v>24.595806350939984</c:v>
                </c:pt>
                <c:pt idx="41">
                  <c:v>24.595806350939984</c:v>
                </c:pt>
                <c:pt idx="42">
                  <c:v>24.595806350939984</c:v>
                </c:pt>
                <c:pt idx="43">
                  <c:v>24.595806350939984</c:v>
                </c:pt>
                <c:pt idx="44">
                  <c:v>24.595806350939984</c:v>
                </c:pt>
                <c:pt idx="45">
                  <c:v>24.595806350939984</c:v>
                </c:pt>
                <c:pt idx="46">
                  <c:v>24.595806350939984</c:v>
                </c:pt>
                <c:pt idx="47">
                  <c:v>24.595806350939984</c:v>
                </c:pt>
                <c:pt idx="48">
                  <c:v>24.595806350939984</c:v>
                </c:pt>
                <c:pt idx="49">
                  <c:v>24.595806350939984</c:v>
                </c:pt>
                <c:pt idx="50">
                  <c:v>24.595806350939984</c:v>
                </c:pt>
                <c:pt idx="51">
                  <c:v>24.595806350939984</c:v>
                </c:pt>
                <c:pt idx="52">
                  <c:v>24.595806350939984</c:v>
                </c:pt>
                <c:pt idx="53">
                  <c:v>24.595806350939984</c:v>
                </c:pt>
                <c:pt idx="54">
                  <c:v>24.595806350939984</c:v>
                </c:pt>
                <c:pt idx="55">
                  <c:v>24.595806350939984</c:v>
                </c:pt>
                <c:pt idx="56">
                  <c:v>24.595806350939984</c:v>
                </c:pt>
                <c:pt idx="57">
                  <c:v>24.595806350939984</c:v>
                </c:pt>
                <c:pt idx="58">
                  <c:v>24.595806350939984</c:v>
                </c:pt>
                <c:pt idx="59">
                  <c:v>24.595806350939984</c:v>
                </c:pt>
                <c:pt idx="60">
                  <c:v>24.595806350939984</c:v>
                </c:pt>
                <c:pt idx="61">
                  <c:v>24.595806350939984</c:v>
                </c:pt>
                <c:pt idx="62">
                  <c:v>24.595806350939984</c:v>
                </c:pt>
                <c:pt idx="63">
                  <c:v>24.595806350939984</c:v>
                </c:pt>
                <c:pt idx="64">
                  <c:v>24.595806350939984</c:v>
                </c:pt>
                <c:pt idx="65">
                  <c:v>24.595806350939984</c:v>
                </c:pt>
                <c:pt idx="66">
                  <c:v>24.595806350939984</c:v>
                </c:pt>
                <c:pt idx="67">
                  <c:v>24.595806350939984</c:v>
                </c:pt>
                <c:pt idx="68">
                  <c:v>24.595806350939984</c:v>
                </c:pt>
                <c:pt idx="69">
                  <c:v>24.595806350939984</c:v>
                </c:pt>
                <c:pt idx="70">
                  <c:v>24.595806350939984</c:v>
                </c:pt>
                <c:pt idx="71">
                  <c:v>24.595806350939984</c:v>
                </c:pt>
                <c:pt idx="72">
                  <c:v>24.595806350939984</c:v>
                </c:pt>
                <c:pt idx="73">
                  <c:v>24.595806350939984</c:v>
                </c:pt>
                <c:pt idx="74">
                  <c:v>24.595806350939984</c:v>
                </c:pt>
                <c:pt idx="75">
                  <c:v>24.595806350939984</c:v>
                </c:pt>
                <c:pt idx="76">
                  <c:v>24.595806350939984</c:v>
                </c:pt>
                <c:pt idx="77">
                  <c:v>24.595806350939984</c:v>
                </c:pt>
                <c:pt idx="78">
                  <c:v>24.595806350939984</c:v>
                </c:pt>
                <c:pt idx="79">
                  <c:v>24.595806350939984</c:v>
                </c:pt>
                <c:pt idx="80">
                  <c:v>24.595806350939984</c:v>
                </c:pt>
                <c:pt idx="81">
                  <c:v>24.595806350939984</c:v>
                </c:pt>
                <c:pt idx="82">
                  <c:v>24.595806350939984</c:v>
                </c:pt>
                <c:pt idx="83">
                  <c:v>24.595806350939984</c:v>
                </c:pt>
                <c:pt idx="84">
                  <c:v>24.595806350939984</c:v>
                </c:pt>
                <c:pt idx="85">
                  <c:v>24.595806350939984</c:v>
                </c:pt>
                <c:pt idx="86">
                  <c:v>24.595806350939984</c:v>
                </c:pt>
                <c:pt idx="87">
                  <c:v>24.595806350939984</c:v>
                </c:pt>
                <c:pt idx="88">
                  <c:v>24.595806350939984</c:v>
                </c:pt>
                <c:pt idx="89">
                  <c:v>24.595806350939984</c:v>
                </c:pt>
                <c:pt idx="90">
                  <c:v>24.595806350939984</c:v>
                </c:pt>
                <c:pt idx="91">
                  <c:v>24.595806350939984</c:v>
                </c:pt>
                <c:pt idx="92">
                  <c:v>24.595806350939984</c:v>
                </c:pt>
                <c:pt idx="93">
                  <c:v>24.595806350939984</c:v>
                </c:pt>
                <c:pt idx="94">
                  <c:v>24.595806350939984</c:v>
                </c:pt>
                <c:pt idx="95">
                  <c:v>24.595806350939984</c:v>
                </c:pt>
                <c:pt idx="96">
                  <c:v>24.595806350939984</c:v>
                </c:pt>
                <c:pt idx="97">
                  <c:v>24.595806350939984</c:v>
                </c:pt>
                <c:pt idx="98">
                  <c:v>24.595806350939984</c:v>
                </c:pt>
                <c:pt idx="99">
                  <c:v>24.595806350939984</c:v>
                </c:pt>
                <c:pt idx="100">
                  <c:v>24.595806350939984</c:v>
                </c:pt>
                <c:pt idx="101">
                  <c:v>24.595806350939984</c:v>
                </c:pt>
                <c:pt idx="102">
                  <c:v>24.595806350939984</c:v>
                </c:pt>
                <c:pt idx="103">
                  <c:v>24.595806350939984</c:v>
                </c:pt>
                <c:pt idx="104">
                  <c:v>24.595806350939984</c:v>
                </c:pt>
                <c:pt idx="105">
                  <c:v>24.595806350939984</c:v>
                </c:pt>
                <c:pt idx="106">
                  <c:v>24.595806350939984</c:v>
                </c:pt>
                <c:pt idx="107">
                  <c:v>24.595806350939984</c:v>
                </c:pt>
                <c:pt idx="108">
                  <c:v>24.595806350939984</c:v>
                </c:pt>
                <c:pt idx="109">
                  <c:v>24.595806350939984</c:v>
                </c:pt>
                <c:pt idx="110">
                  <c:v>24.595806350939984</c:v>
                </c:pt>
                <c:pt idx="111">
                  <c:v>24.595806350939984</c:v>
                </c:pt>
                <c:pt idx="112">
                  <c:v>24.595806350939984</c:v>
                </c:pt>
                <c:pt idx="113">
                  <c:v>24.595806350939984</c:v>
                </c:pt>
                <c:pt idx="114">
                  <c:v>24.595806350939984</c:v>
                </c:pt>
                <c:pt idx="115">
                  <c:v>24.595806350939984</c:v>
                </c:pt>
                <c:pt idx="116">
                  <c:v>24.595806350939984</c:v>
                </c:pt>
                <c:pt idx="117">
                  <c:v>24.595806350939984</c:v>
                </c:pt>
                <c:pt idx="118">
                  <c:v>24.595806350939984</c:v>
                </c:pt>
                <c:pt idx="119">
                  <c:v>24.595806350939984</c:v>
                </c:pt>
                <c:pt idx="120">
                  <c:v>24.595806350939984</c:v>
                </c:pt>
                <c:pt idx="121">
                  <c:v>24.595806350939984</c:v>
                </c:pt>
                <c:pt idx="122">
                  <c:v>24.595806350939984</c:v>
                </c:pt>
                <c:pt idx="123">
                  <c:v>24.595806350939984</c:v>
                </c:pt>
                <c:pt idx="124">
                  <c:v>24.595806350939984</c:v>
                </c:pt>
                <c:pt idx="125">
                  <c:v>24.595806350939984</c:v>
                </c:pt>
                <c:pt idx="126">
                  <c:v>24.595806350939984</c:v>
                </c:pt>
                <c:pt idx="127">
                  <c:v>24.595806350939984</c:v>
                </c:pt>
                <c:pt idx="128">
                  <c:v>24.595806350939984</c:v>
                </c:pt>
                <c:pt idx="129">
                  <c:v>24.595806350939984</c:v>
                </c:pt>
                <c:pt idx="130">
                  <c:v>24.595806350939984</c:v>
                </c:pt>
                <c:pt idx="131">
                  <c:v>24.595806350939984</c:v>
                </c:pt>
                <c:pt idx="132">
                  <c:v>24.595806350939984</c:v>
                </c:pt>
                <c:pt idx="133">
                  <c:v>24.595806350939984</c:v>
                </c:pt>
                <c:pt idx="134">
                  <c:v>24.595806350939984</c:v>
                </c:pt>
                <c:pt idx="135">
                  <c:v>24.595806350939984</c:v>
                </c:pt>
                <c:pt idx="136">
                  <c:v>24.595806350939984</c:v>
                </c:pt>
                <c:pt idx="137">
                  <c:v>24.595806350939984</c:v>
                </c:pt>
                <c:pt idx="138">
                  <c:v>24.595806350939984</c:v>
                </c:pt>
                <c:pt idx="139">
                  <c:v>24.595806350939984</c:v>
                </c:pt>
                <c:pt idx="140">
                  <c:v>24.595806350939984</c:v>
                </c:pt>
                <c:pt idx="141">
                  <c:v>24.595806350939984</c:v>
                </c:pt>
                <c:pt idx="142">
                  <c:v>24.595806350939984</c:v>
                </c:pt>
                <c:pt idx="143">
                  <c:v>24.595806350939984</c:v>
                </c:pt>
                <c:pt idx="144">
                  <c:v>24.595806350939984</c:v>
                </c:pt>
                <c:pt idx="145">
                  <c:v>24.595806350939984</c:v>
                </c:pt>
                <c:pt idx="146">
                  <c:v>24.595806350939984</c:v>
                </c:pt>
                <c:pt idx="147">
                  <c:v>24.595806350939984</c:v>
                </c:pt>
                <c:pt idx="148">
                  <c:v>24.595806350939984</c:v>
                </c:pt>
                <c:pt idx="149">
                  <c:v>24.595806350939984</c:v>
                </c:pt>
                <c:pt idx="150">
                  <c:v>24.595806350939984</c:v>
                </c:pt>
                <c:pt idx="151">
                  <c:v>24.595806350939984</c:v>
                </c:pt>
                <c:pt idx="152">
                  <c:v>24.595806350939984</c:v>
                </c:pt>
                <c:pt idx="153">
                  <c:v>24.595806350939984</c:v>
                </c:pt>
                <c:pt idx="154">
                  <c:v>24.595806350939984</c:v>
                </c:pt>
                <c:pt idx="155">
                  <c:v>24.595806350939984</c:v>
                </c:pt>
                <c:pt idx="156">
                  <c:v>24.595806350939984</c:v>
                </c:pt>
                <c:pt idx="157">
                  <c:v>24.595806350939984</c:v>
                </c:pt>
                <c:pt idx="158">
                  <c:v>24.595806350939984</c:v>
                </c:pt>
                <c:pt idx="159">
                  <c:v>24.595806350939984</c:v>
                </c:pt>
                <c:pt idx="160">
                  <c:v>24.595806350939984</c:v>
                </c:pt>
                <c:pt idx="161">
                  <c:v>24.595806350939984</c:v>
                </c:pt>
                <c:pt idx="162">
                  <c:v>24.595806350939984</c:v>
                </c:pt>
                <c:pt idx="163">
                  <c:v>24.595806350939984</c:v>
                </c:pt>
                <c:pt idx="164">
                  <c:v>24.595806350939984</c:v>
                </c:pt>
                <c:pt idx="165">
                  <c:v>24.595806350939984</c:v>
                </c:pt>
                <c:pt idx="166">
                  <c:v>24.595806350939984</c:v>
                </c:pt>
                <c:pt idx="167">
                  <c:v>24.595806350939984</c:v>
                </c:pt>
                <c:pt idx="168">
                  <c:v>24.595806350939984</c:v>
                </c:pt>
                <c:pt idx="169">
                  <c:v>24.595806350939984</c:v>
                </c:pt>
                <c:pt idx="170">
                  <c:v>24.595806350939984</c:v>
                </c:pt>
                <c:pt idx="171">
                  <c:v>24.595806350939984</c:v>
                </c:pt>
                <c:pt idx="172">
                  <c:v>24.595806350939984</c:v>
                </c:pt>
                <c:pt idx="173">
                  <c:v>24.595806350939984</c:v>
                </c:pt>
                <c:pt idx="174">
                  <c:v>24.595806350939984</c:v>
                </c:pt>
                <c:pt idx="175">
                  <c:v>24.595806350939984</c:v>
                </c:pt>
                <c:pt idx="176">
                  <c:v>24.595806350939984</c:v>
                </c:pt>
                <c:pt idx="177">
                  <c:v>24.595806350939984</c:v>
                </c:pt>
                <c:pt idx="178">
                  <c:v>24.595806350939984</c:v>
                </c:pt>
                <c:pt idx="179">
                  <c:v>24.595806350939984</c:v>
                </c:pt>
                <c:pt idx="180">
                  <c:v>24.595806350939984</c:v>
                </c:pt>
                <c:pt idx="181">
                  <c:v>24.595806350939984</c:v>
                </c:pt>
                <c:pt idx="182">
                  <c:v>24.595806350939984</c:v>
                </c:pt>
                <c:pt idx="183">
                  <c:v>24.595806350939984</c:v>
                </c:pt>
                <c:pt idx="184">
                  <c:v>24.595806350939984</c:v>
                </c:pt>
                <c:pt idx="185">
                  <c:v>24.595806350939984</c:v>
                </c:pt>
                <c:pt idx="186">
                  <c:v>24.595806350939984</c:v>
                </c:pt>
                <c:pt idx="187">
                  <c:v>24.595806350939984</c:v>
                </c:pt>
                <c:pt idx="188">
                  <c:v>24.595806350939984</c:v>
                </c:pt>
                <c:pt idx="189">
                  <c:v>24.595806350939984</c:v>
                </c:pt>
                <c:pt idx="190">
                  <c:v>24.595806350939984</c:v>
                </c:pt>
                <c:pt idx="191">
                  <c:v>24.595806350939984</c:v>
                </c:pt>
                <c:pt idx="192">
                  <c:v>24.595806350939984</c:v>
                </c:pt>
                <c:pt idx="193">
                  <c:v>24.595806350939984</c:v>
                </c:pt>
                <c:pt idx="194">
                  <c:v>24.595806350939984</c:v>
                </c:pt>
                <c:pt idx="195">
                  <c:v>24.595806350939984</c:v>
                </c:pt>
                <c:pt idx="196">
                  <c:v>24.595806350939984</c:v>
                </c:pt>
                <c:pt idx="197">
                  <c:v>24.595806350939984</c:v>
                </c:pt>
                <c:pt idx="198">
                  <c:v>24.595806350939984</c:v>
                </c:pt>
                <c:pt idx="199">
                  <c:v>24.595806350939984</c:v>
                </c:pt>
                <c:pt idx="200">
                  <c:v>24.595806350939984</c:v>
                </c:pt>
                <c:pt idx="201">
                  <c:v>24.595806350939984</c:v>
                </c:pt>
                <c:pt idx="202">
                  <c:v>24.595806350939984</c:v>
                </c:pt>
                <c:pt idx="203">
                  <c:v>24.595806350939984</c:v>
                </c:pt>
                <c:pt idx="204">
                  <c:v>24.595806350939984</c:v>
                </c:pt>
                <c:pt idx="205">
                  <c:v>24.595806350939984</c:v>
                </c:pt>
                <c:pt idx="206">
                  <c:v>24.595806350939984</c:v>
                </c:pt>
                <c:pt idx="207">
                  <c:v>24.595806350939984</c:v>
                </c:pt>
                <c:pt idx="208">
                  <c:v>24.595806350939984</c:v>
                </c:pt>
                <c:pt idx="209">
                  <c:v>24.595806350939984</c:v>
                </c:pt>
                <c:pt idx="210">
                  <c:v>24.595806350939984</c:v>
                </c:pt>
                <c:pt idx="211">
                  <c:v>24.595806350939984</c:v>
                </c:pt>
                <c:pt idx="212">
                  <c:v>24.595806350939984</c:v>
                </c:pt>
                <c:pt idx="213">
                  <c:v>24.595806350939984</c:v>
                </c:pt>
                <c:pt idx="214">
                  <c:v>24.595806350939984</c:v>
                </c:pt>
                <c:pt idx="215">
                  <c:v>24.595806350939984</c:v>
                </c:pt>
                <c:pt idx="216">
                  <c:v>24.595806350939984</c:v>
                </c:pt>
                <c:pt idx="217">
                  <c:v>24.595806350939984</c:v>
                </c:pt>
                <c:pt idx="218">
                  <c:v>24.595806350939984</c:v>
                </c:pt>
                <c:pt idx="219">
                  <c:v>24.595806350939984</c:v>
                </c:pt>
                <c:pt idx="220">
                  <c:v>24.595806350939984</c:v>
                </c:pt>
                <c:pt idx="221">
                  <c:v>24.595806350939984</c:v>
                </c:pt>
                <c:pt idx="222">
                  <c:v>24.595806350939984</c:v>
                </c:pt>
                <c:pt idx="223">
                  <c:v>24.595806350939984</c:v>
                </c:pt>
                <c:pt idx="224">
                  <c:v>24.595806350939984</c:v>
                </c:pt>
                <c:pt idx="225">
                  <c:v>24.595806350939984</c:v>
                </c:pt>
                <c:pt idx="226">
                  <c:v>24.595806350939984</c:v>
                </c:pt>
                <c:pt idx="227">
                  <c:v>24.595806350939984</c:v>
                </c:pt>
                <c:pt idx="228">
                  <c:v>24.595806350939984</c:v>
                </c:pt>
                <c:pt idx="229">
                  <c:v>24.595806350939984</c:v>
                </c:pt>
                <c:pt idx="230">
                  <c:v>24.595806350939984</c:v>
                </c:pt>
                <c:pt idx="231">
                  <c:v>24.595806350939984</c:v>
                </c:pt>
                <c:pt idx="232">
                  <c:v>24.595806350939984</c:v>
                </c:pt>
                <c:pt idx="233">
                  <c:v>24.595806350939984</c:v>
                </c:pt>
                <c:pt idx="234">
                  <c:v>24.595806350939984</c:v>
                </c:pt>
                <c:pt idx="235">
                  <c:v>24.595806350939984</c:v>
                </c:pt>
                <c:pt idx="236">
                  <c:v>24.595806350939984</c:v>
                </c:pt>
                <c:pt idx="237">
                  <c:v>24.595806350939984</c:v>
                </c:pt>
                <c:pt idx="238">
                  <c:v>24.595806350939984</c:v>
                </c:pt>
                <c:pt idx="239">
                  <c:v>24.595806350939984</c:v>
                </c:pt>
                <c:pt idx="240">
                  <c:v>24.595806350939984</c:v>
                </c:pt>
                <c:pt idx="241">
                  <c:v>24.595806350939984</c:v>
                </c:pt>
                <c:pt idx="242">
                  <c:v>24.595806350939984</c:v>
                </c:pt>
                <c:pt idx="243">
                  <c:v>24.595806350939984</c:v>
                </c:pt>
                <c:pt idx="244">
                  <c:v>24.595806350939984</c:v>
                </c:pt>
                <c:pt idx="245">
                  <c:v>24.595806350939984</c:v>
                </c:pt>
                <c:pt idx="246">
                  <c:v>24.595806350939984</c:v>
                </c:pt>
                <c:pt idx="247">
                  <c:v>24.595806350939984</c:v>
                </c:pt>
                <c:pt idx="248">
                  <c:v>24.595806350939984</c:v>
                </c:pt>
                <c:pt idx="249">
                  <c:v>24.595806350939984</c:v>
                </c:pt>
                <c:pt idx="250">
                  <c:v>24.595806350939984</c:v>
                </c:pt>
                <c:pt idx="251">
                  <c:v>24.595806350939984</c:v>
                </c:pt>
                <c:pt idx="252">
                  <c:v>24.595806350939984</c:v>
                </c:pt>
                <c:pt idx="253">
                  <c:v>24.595806350939984</c:v>
                </c:pt>
                <c:pt idx="254">
                  <c:v>24.595806350939984</c:v>
                </c:pt>
                <c:pt idx="255">
                  <c:v>24.595806350939984</c:v>
                </c:pt>
                <c:pt idx="256">
                  <c:v>24.595806350939984</c:v>
                </c:pt>
                <c:pt idx="257">
                  <c:v>24.595806350939984</c:v>
                </c:pt>
                <c:pt idx="258">
                  <c:v>24.595806350939984</c:v>
                </c:pt>
                <c:pt idx="259">
                  <c:v>24.595806350939984</c:v>
                </c:pt>
                <c:pt idx="260">
                  <c:v>24.595806350939984</c:v>
                </c:pt>
                <c:pt idx="261">
                  <c:v>24.595806350939984</c:v>
                </c:pt>
                <c:pt idx="262">
                  <c:v>24.595806350939984</c:v>
                </c:pt>
                <c:pt idx="263">
                  <c:v>24.595806350939984</c:v>
                </c:pt>
                <c:pt idx="264">
                  <c:v>24.595806350939984</c:v>
                </c:pt>
                <c:pt idx="265">
                  <c:v>24.595806350939984</c:v>
                </c:pt>
                <c:pt idx="266">
                  <c:v>24.595806350939984</c:v>
                </c:pt>
                <c:pt idx="267">
                  <c:v>24.595806350939984</c:v>
                </c:pt>
                <c:pt idx="268">
                  <c:v>24.595806350939984</c:v>
                </c:pt>
                <c:pt idx="269">
                  <c:v>24.595806350939984</c:v>
                </c:pt>
                <c:pt idx="270">
                  <c:v>24.595806350939984</c:v>
                </c:pt>
                <c:pt idx="271">
                  <c:v>24.595806350939984</c:v>
                </c:pt>
                <c:pt idx="272">
                  <c:v>24.595806350939984</c:v>
                </c:pt>
                <c:pt idx="273">
                  <c:v>24.595806350939984</c:v>
                </c:pt>
                <c:pt idx="274">
                  <c:v>24.595806350939984</c:v>
                </c:pt>
                <c:pt idx="275">
                  <c:v>24.595806350939984</c:v>
                </c:pt>
                <c:pt idx="276">
                  <c:v>24.595806350939984</c:v>
                </c:pt>
                <c:pt idx="277">
                  <c:v>24.595806350939984</c:v>
                </c:pt>
                <c:pt idx="278">
                  <c:v>24.595806350939984</c:v>
                </c:pt>
                <c:pt idx="279">
                  <c:v>24.595806350939984</c:v>
                </c:pt>
                <c:pt idx="280">
                  <c:v>24.595806350939984</c:v>
                </c:pt>
                <c:pt idx="281">
                  <c:v>24.595806350939984</c:v>
                </c:pt>
                <c:pt idx="282">
                  <c:v>24.595806350939984</c:v>
                </c:pt>
                <c:pt idx="283">
                  <c:v>24.595806350939984</c:v>
                </c:pt>
                <c:pt idx="284">
                  <c:v>24.595806350939984</c:v>
                </c:pt>
                <c:pt idx="285">
                  <c:v>24.595806350939984</c:v>
                </c:pt>
                <c:pt idx="286">
                  <c:v>24.595806350939984</c:v>
                </c:pt>
                <c:pt idx="287">
                  <c:v>24.595806350939984</c:v>
                </c:pt>
                <c:pt idx="288">
                  <c:v>24.595806350939984</c:v>
                </c:pt>
                <c:pt idx="289">
                  <c:v>24.595806350939984</c:v>
                </c:pt>
                <c:pt idx="290">
                  <c:v>24.595806350939984</c:v>
                </c:pt>
                <c:pt idx="291">
                  <c:v>24.595806350939984</c:v>
                </c:pt>
                <c:pt idx="292">
                  <c:v>24.595806350939984</c:v>
                </c:pt>
                <c:pt idx="293">
                  <c:v>24.595806350939984</c:v>
                </c:pt>
                <c:pt idx="294">
                  <c:v>24.595806350939984</c:v>
                </c:pt>
                <c:pt idx="295">
                  <c:v>24.595806350939984</c:v>
                </c:pt>
                <c:pt idx="296">
                  <c:v>24.595806350939984</c:v>
                </c:pt>
                <c:pt idx="297">
                  <c:v>24.595806350939984</c:v>
                </c:pt>
                <c:pt idx="298">
                  <c:v>24.595806350939984</c:v>
                </c:pt>
                <c:pt idx="299">
                  <c:v>24.595806350939984</c:v>
                </c:pt>
                <c:pt idx="300">
                  <c:v>24.595806350939984</c:v>
                </c:pt>
                <c:pt idx="301">
                  <c:v>24.595806350939984</c:v>
                </c:pt>
                <c:pt idx="302">
                  <c:v>24.595806350939984</c:v>
                </c:pt>
                <c:pt idx="303">
                  <c:v>24.595806350939984</c:v>
                </c:pt>
                <c:pt idx="304">
                  <c:v>24.595806350939984</c:v>
                </c:pt>
                <c:pt idx="305">
                  <c:v>24.595806350939984</c:v>
                </c:pt>
                <c:pt idx="306">
                  <c:v>24.595806350939984</c:v>
                </c:pt>
                <c:pt idx="307">
                  <c:v>24.595806350939984</c:v>
                </c:pt>
                <c:pt idx="308">
                  <c:v>24.595806350939984</c:v>
                </c:pt>
                <c:pt idx="309">
                  <c:v>24.595806350939984</c:v>
                </c:pt>
                <c:pt idx="310">
                  <c:v>24.595806350939984</c:v>
                </c:pt>
                <c:pt idx="311">
                  <c:v>24.595806350939984</c:v>
                </c:pt>
                <c:pt idx="312">
                  <c:v>24.595806350939984</c:v>
                </c:pt>
                <c:pt idx="313">
                  <c:v>24.595806350939984</c:v>
                </c:pt>
                <c:pt idx="314">
                  <c:v>24.595806350939984</c:v>
                </c:pt>
                <c:pt idx="315">
                  <c:v>24.595806350939984</c:v>
                </c:pt>
                <c:pt idx="316">
                  <c:v>24.595806350939984</c:v>
                </c:pt>
                <c:pt idx="317">
                  <c:v>24.595806350939984</c:v>
                </c:pt>
                <c:pt idx="318">
                  <c:v>24.595806350939984</c:v>
                </c:pt>
                <c:pt idx="319">
                  <c:v>24.595806350939984</c:v>
                </c:pt>
                <c:pt idx="320">
                  <c:v>24.595806350939984</c:v>
                </c:pt>
                <c:pt idx="321">
                  <c:v>24.595806350939984</c:v>
                </c:pt>
                <c:pt idx="322">
                  <c:v>24.595806350939984</c:v>
                </c:pt>
                <c:pt idx="323">
                  <c:v>24.595806350939984</c:v>
                </c:pt>
                <c:pt idx="324">
                  <c:v>24.595806350939984</c:v>
                </c:pt>
                <c:pt idx="325">
                  <c:v>24.595806350939984</c:v>
                </c:pt>
                <c:pt idx="326">
                  <c:v>24.595806350939984</c:v>
                </c:pt>
                <c:pt idx="327">
                  <c:v>24.595806350939984</c:v>
                </c:pt>
                <c:pt idx="328">
                  <c:v>24.595806350939984</c:v>
                </c:pt>
                <c:pt idx="329">
                  <c:v>24.595806350939984</c:v>
                </c:pt>
                <c:pt idx="330">
                  <c:v>24.595806350939984</c:v>
                </c:pt>
                <c:pt idx="331">
                  <c:v>24.595806350939984</c:v>
                </c:pt>
                <c:pt idx="332">
                  <c:v>24.595806350939984</c:v>
                </c:pt>
                <c:pt idx="333">
                  <c:v>24.595806350939984</c:v>
                </c:pt>
                <c:pt idx="334">
                  <c:v>24.595806350939984</c:v>
                </c:pt>
                <c:pt idx="335">
                  <c:v>24.595806350939984</c:v>
                </c:pt>
                <c:pt idx="336">
                  <c:v>24.595806350939984</c:v>
                </c:pt>
                <c:pt idx="337">
                  <c:v>24.595806350939984</c:v>
                </c:pt>
                <c:pt idx="338">
                  <c:v>24.595806350939984</c:v>
                </c:pt>
                <c:pt idx="339">
                  <c:v>24.595806350939984</c:v>
                </c:pt>
                <c:pt idx="340">
                  <c:v>24.595806350939984</c:v>
                </c:pt>
                <c:pt idx="341">
                  <c:v>24.595806350939984</c:v>
                </c:pt>
                <c:pt idx="342">
                  <c:v>24.595806350939984</c:v>
                </c:pt>
                <c:pt idx="343">
                  <c:v>24.595806350939984</c:v>
                </c:pt>
                <c:pt idx="344">
                  <c:v>24.595806350939984</c:v>
                </c:pt>
                <c:pt idx="345">
                  <c:v>24.595806350939984</c:v>
                </c:pt>
                <c:pt idx="346">
                  <c:v>24.595806350939984</c:v>
                </c:pt>
                <c:pt idx="347">
                  <c:v>24.595806350939984</c:v>
                </c:pt>
                <c:pt idx="348">
                  <c:v>24.595806350939984</c:v>
                </c:pt>
                <c:pt idx="349">
                  <c:v>24.595806350939984</c:v>
                </c:pt>
                <c:pt idx="350">
                  <c:v>24.595806350939984</c:v>
                </c:pt>
                <c:pt idx="351">
                  <c:v>24.595806350939984</c:v>
                </c:pt>
                <c:pt idx="352">
                  <c:v>24.595806350939984</c:v>
                </c:pt>
                <c:pt idx="353">
                  <c:v>24.595806350939984</c:v>
                </c:pt>
                <c:pt idx="354">
                  <c:v>24.595806350939984</c:v>
                </c:pt>
                <c:pt idx="355">
                  <c:v>24.595806350939984</c:v>
                </c:pt>
                <c:pt idx="356">
                  <c:v>24.595806350939984</c:v>
                </c:pt>
                <c:pt idx="357">
                  <c:v>24.595806350939984</c:v>
                </c:pt>
                <c:pt idx="358">
                  <c:v>24.595806350939984</c:v>
                </c:pt>
                <c:pt idx="359">
                  <c:v>24.595806350939984</c:v>
                </c:pt>
                <c:pt idx="360">
                  <c:v>24.595806350939984</c:v>
                </c:pt>
                <c:pt idx="361">
                  <c:v>24.595806350939984</c:v>
                </c:pt>
                <c:pt idx="362">
                  <c:v>24.595806350939984</c:v>
                </c:pt>
                <c:pt idx="363">
                  <c:v>24.595806350939984</c:v>
                </c:pt>
                <c:pt idx="364">
                  <c:v>24.595806350939984</c:v>
                </c:pt>
                <c:pt idx="365">
                  <c:v>24.595806350939984</c:v>
                </c:pt>
                <c:pt idx="366">
                  <c:v>24.595806350939984</c:v>
                </c:pt>
                <c:pt idx="367">
                  <c:v>24.595806350939984</c:v>
                </c:pt>
                <c:pt idx="368">
                  <c:v>24.595806350939984</c:v>
                </c:pt>
                <c:pt idx="369">
                  <c:v>24.595806350939984</c:v>
                </c:pt>
                <c:pt idx="370">
                  <c:v>24.595806350939984</c:v>
                </c:pt>
                <c:pt idx="371">
                  <c:v>24.595806350939984</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36"/>
        <c:tickMarkSkip val="12"/>
        <c:noMultiLvlLbl val="0"/>
      </c:catAx>
      <c:valAx>
        <c:axId val="263608576"/>
        <c:scaling>
          <c:orientation val="minMax"/>
          <c:min val="2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6560491194023301E-2"/>
          <c:y val="0.14714391023940784"/>
          <c:w val="0.87515892513348048"/>
          <c:h val="0.712639860869834"/>
        </c:manualLayout>
      </c:layout>
      <c:lineChart>
        <c:grouping val="standard"/>
        <c:varyColors val="0"/>
        <c:ser>
          <c:idx val="0"/>
          <c:order val="0"/>
          <c:tx>
            <c:strRef>
              <c:f>'Chart Data'!$BF$3</c:f>
              <c:strCache>
                <c:ptCount val="1"/>
                <c:pt idx="0">
                  <c:v>5yr ma</c:v>
                </c:pt>
              </c:strCache>
            </c:strRef>
          </c:tx>
          <c:spPr>
            <a:ln w="38100">
              <a:solidFill>
                <a:srgbClr val="BD1B21"/>
              </a:solidFill>
            </a:ln>
          </c:spPr>
          <c:marker>
            <c:symbol val="none"/>
          </c:marker>
          <c:cat>
            <c:numRef>
              <c:f>'Chart Data'!$BE$20:$BE$215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Data'!$BF$20:$BF$215</c:f>
              <c:numCache>
                <c:formatCode>0.0</c:formatCode>
                <c:ptCount val="196"/>
                <c:pt idx="7">
                  <c:v>2.0347883163767788</c:v>
                </c:pt>
                <c:pt idx="8">
                  <c:v>2.0013051990428687</c:v>
                </c:pt>
                <c:pt idx="9">
                  <c:v>1.9159991340117033</c:v>
                </c:pt>
                <c:pt idx="10">
                  <c:v>1.8642241379310587</c:v>
                </c:pt>
                <c:pt idx="11">
                  <c:v>1.7797791358421522</c:v>
                </c:pt>
                <c:pt idx="12">
                  <c:v>1.5035188739603189</c:v>
                </c:pt>
                <c:pt idx="13">
                  <c:v>1.4232607541157627</c:v>
                </c:pt>
                <c:pt idx="14">
                  <c:v>1.449275362318847</c:v>
                </c:pt>
                <c:pt idx="15">
                  <c:v>1.4853049615506375</c:v>
                </c:pt>
                <c:pt idx="16">
                  <c:v>1.743880659733188</c:v>
                </c:pt>
                <c:pt idx="17">
                  <c:v>2.0944601528956053</c:v>
                </c:pt>
                <c:pt idx="18">
                  <c:v>2.1793534932220915</c:v>
                </c:pt>
                <c:pt idx="19">
                  <c:v>2.3250986090928016</c:v>
                </c:pt>
                <c:pt idx="20">
                  <c:v>2.3128549303045975</c:v>
                </c:pt>
                <c:pt idx="21">
                  <c:v>2.1848394707149499</c:v>
                </c:pt>
                <c:pt idx="22">
                  <c:v>2.2655372997244738</c:v>
                </c:pt>
                <c:pt idx="23">
                  <c:v>2.1809697707445785</c:v>
                </c:pt>
                <c:pt idx="24">
                  <c:v>2.1596528408517557</c:v>
                </c:pt>
                <c:pt idx="25">
                  <c:v>2.2184300341296925</c:v>
                </c:pt>
                <c:pt idx="26">
                  <c:v>2.2552639457139811</c:v>
                </c:pt>
                <c:pt idx="27">
                  <c:v>2.3329693239352522</c:v>
                </c:pt>
                <c:pt idx="28">
                  <c:v>2.4399881458065709</c:v>
                </c:pt>
                <c:pt idx="29">
                  <c:v>2.5925562211528863</c:v>
                </c:pt>
                <c:pt idx="30">
                  <c:v>2.7422660290816525</c:v>
                </c:pt>
                <c:pt idx="31">
                  <c:v>2.9200620876988603</c:v>
                </c:pt>
                <c:pt idx="32">
                  <c:v>3.2015429122468353</c:v>
                </c:pt>
                <c:pt idx="33">
                  <c:v>3.3119555853355021</c:v>
                </c:pt>
                <c:pt idx="34">
                  <c:v>3.3529635258358725</c:v>
                </c:pt>
                <c:pt idx="35">
                  <c:v>3.3744933546988376</c:v>
                </c:pt>
                <c:pt idx="36">
                  <c:v>3.3358250794244038</c:v>
                </c:pt>
                <c:pt idx="37">
                  <c:v>3.0297414991198313</c:v>
                </c:pt>
                <c:pt idx="38">
                  <c:v>2.83981251723191</c:v>
                </c:pt>
                <c:pt idx="39">
                  <c:v>2.6990061092368123</c:v>
                </c:pt>
                <c:pt idx="40">
                  <c:v>2.5951713536486176</c:v>
                </c:pt>
                <c:pt idx="41">
                  <c:v>2.9136690647481922</c:v>
                </c:pt>
                <c:pt idx="42">
                  <c:v>3.0831099195710143</c:v>
                </c:pt>
                <c:pt idx="43">
                  <c:v>3.2140637485572165</c:v>
                </c:pt>
                <c:pt idx="44">
                  <c:v>3.2258064516128782</c:v>
                </c:pt>
                <c:pt idx="45">
                  <c:v>3.0758476057322737</c:v>
                </c:pt>
                <c:pt idx="46">
                  <c:v>2.9388816644993598</c:v>
                </c:pt>
                <c:pt idx="47">
                  <c:v>2.8387096774193488</c:v>
                </c:pt>
                <c:pt idx="48">
                  <c:v>2.7578551912568638</c:v>
                </c:pt>
                <c:pt idx="49">
                  <c:v>2.6788741946422556</c:v>
                </c:pt>
                <c:pt idx="50">
                  <c:v>2.661276739093843</c:v>
                </c:pt>
                <c:pt idx="51">
                  <c:v>2.5679631953157811</c:v>
                </c:pt>
                <c:pt idx="52">
                  <c:v>2.3764021603655872</c:v>
                </c:pt>
                <c:pt idx="53">
                  <c:v>2.1879128137384685</c:v>
                </c:pt>
                <c:pt idx="54">
                  <c:v>1.9934372436423375</c:v>
                </c:pt>
                <c:pt idx="55">
                  <c:v>1.8675583102267135</c:v>
                </c:pt>
                <c:pt idx="56">
                  <c:v>1.8018018018017834</c:v>
                </c:pt>
                <c:pt idx="57">
                  <c:v>1.8421265250060381</c:v>
                </c:pt>
                <c:pt idx="58">
                  <c:v>1.8820879916351396</c:v>
                </c:pt>
                <c:pt idx="59">
                  <c:v>1.8493315186934645</c:v>
                </c:pt>
                <c:pt idx="60">
                  <c:v>1.8496372478673528</c:v>
                </c:pt>
                <c:pt idx="61">
                  <c:v>1.7056723522411721</c:v>
                </c:pt>
                <c:pt idx="62">
                  <c:v>1.5552222309939356</c:v>
                </c:pt>
                <c:pt idx="63">
                  <c:v>1.5013362678824027</c:v>
                </c:pt>
                <c:pt idx="64">
                  <c:v>1.4637964774950829</c:v>
                </c:pt>
                <c:pt idx="65">
                  <c:v>1.5210608424336858</c:v>
                </c:pt>
                <c:pt idx="66">
                  <c:v>1.6169154228855342</c:v>
                </c:pt>
                <c:pt idx="67">
                  <c:v>1.6649887710059375</c:v>
                </c:pt>
                <c:pt idx="68">
                  <c:v>1.7204135164326617</c:v>
                </c:pt>
                <c:pt idx="69">
                  <c:v>1.6980407222435989</c:v>
                </c:pt>
                <c:pt idx="70">
                  <c:v>1.6600367197062704</c:v>
                </c:pt>
                <c:pt idx="71">
                  <c:v>1.7138939670932496</c:v>
                </c:pt>
                <c:pt idx="72">
                  <c:v>1.7595752749336224</c:v>
                </c:pt>
                <c:pt idx="73">
                  <c:v>1.8887881535206485</c:v>
                </c:pt>
                <c:pt idx="74">
                  <c:v>2.0317555873278437</c:v>
                </c:pt>
                <c:pt idx="75">
                  <c:v>2.1268628772560527</c:v>
                </c:pt>
                <c:pt idx="76">
                  <c:v>2.2583289856152655</c:v>
                </c:pt>
                <c:pt idx="77">
                  <c:v>2.3876612783627627</c:v>
                </c:pt>
                <c:pt idx="78">
                  <c:v>2.4854340290581867</c:v>
                </c:pt>
                <c:pt idx="79">
                  <c:v>2.5298819388428484</c:v>
                </c:pt>
                <c:pt idx="80">
                  <c:v>2.5364431486880612</c:v>
                </c:pt>
                <c:pt idx="81">
                  <c:v>2.4695828505214346</c:v>
                </c:pt>
                <c:pt idx="82">
                  <c:v>2.4755325273460249</c:v>
                </c:pt>
                <c:pt idx="83">
                  <c:v>2.4531540552138242</c:v>
                </c:pt>
                <c:pt idx="84">
                  <c:v>2.4523741825419165</c:v>
                </c:pt>
                <c:pt idx="85">
                  <c:v>2.4312672273658853</c:v>
                </c:pt>
                <c:pt idx="86">
                  <c:v>2.3174157303370579</c:v>
                </c:pt>
                <c:pt idx="87">
                  <c:v>2.240837696335074</c:v>
                </c:pt>
                <c:pt idx="88">
                  <c:v>2.1508360507874968</c:v>
                </c:pt>
                <c:pt idx="89">
                  <c:v>2.1389636376181853</c:v>
                </c:pt>
                <c:pt idx="90">
                  <c:v>2.1139327385037765</c:v>
                </c:pt>
                <c:pt idx="91">
                  <c:v>2.0893076607947814</c:v>
                </c:pt>
                <c:pt idx="92">
                  <c:v>2.0580044827820387</c:v>
                </c:pt>
                <c:pt idx="93">
                  <c:v>2.0131054515976521</c:v>
                </c:pt>
                <c:pt idx="94">
                  <c:v>1.9626293856701116</c:v>
                </c:pt>
                <c:pt idx="95">
                  <c:v>1.9462279293739781</c:v>
                </c:pt>
                <c:pt idx="96">
                  <c:v>1.9299880207640063</c:v>
                </c:pt>
                <c:pt idx="97">
                  <c:v>1.8872922323024621</c:v>
                </c:pt>
                <c:pt idx="98">
                  <c:v>1.9512195121951015</c:v>
                </c:pt>
                <c:pt idx="99">
                  <c:v>2.0665223381224118</c:v>
                </c:pt>
                <c:pt idx="100">
                  <c:v>2.2917210759989759</c:v>
                </c:pt>
                <c:pt idx="101">
                  <c:v>2.5217730404264005</c:v>
                </c:pt>
                <c:pt idx="102">
                  <c:v>2.6639079270658339</c:v>
                </c:pt>
                <c:pt idx="103">
                  <c:v>2.7252860264815659</c:v>
                </c:pt>
                <c:pt idx="104">
                  <c:v>2.6935597114954746</c:v>
                </c:pt>
                <c:pt idx="105">
                  <c:v>2.6499302649930057</c:v>
                </c:pt>
                <c:pt idx="106">
                  <c:v>2.6262753495402302</c:v>
                </c:pt>
                <c:pt idx="107">
                  <c:v>2.584157176823898</c:v>
                </c:pt>
                <c:pt idx="108">
                  <c:v>2.5296786624401824</c:v>
                </c:pt>
                <c:pt idx="109">
                  <c:v>2.5259387351778573</c:v>
                </c:pt>
                <c:pt idx="110">
                  <c:v>2.5038355323718786</c:v>
                </c:pt>
                <c:pt idx="111">
                  <c:v>2.4702653247941742</c:v>
                </c:pt>
                <c:pt idx="112">
                  <c:v>2.4490785645004953</c:v>
                </c:pt>
                <c:pt idx="113">
                  <c:v>2.403469670501801</c:v>
                </c:pt>
                <c:pt idx="114">
                  <c:v>2.4187271747590389</c:v>
                </c:pt>
                <c:pt idx="115">
                  <c:v>2.4702380952381198</c:v>
                </c:pt>
                <c:pt idx="116">
                  <c:v>2.4615384615384706</c:v>
                </c:pt>
                <c:pt idx="117">
                  <c:v>2.4882352941176578</c:v>
                </c:pt>
                <c:pt idx="118">
                  <c:v>2.4200619629391351</c:v>
                </c:pt>
                <c:pt idx="119">
                  <c:v>2.2538483880336635</c:v>
                </c:pt>
                <c:pt idx="120">
                  <c:v>2.0501270501270374</c:v>
                </c:pt>
                <c:pt idx="121">
                  <c:v>1.8883085576536729</c:v>
                </c:pt>
                <c:pt idx="122">
                  <c:v>1.7635979681525304</c:v>
                </c:pt>
                <c:pt idx="123">
                  <c:v>1.7894677043685858</c:v>
                </c:pt>
                <c:pt idx="124">
                  <c:v>1.8561484918793614</c:v>
                </c:pt>
                <c:pt idx="125">
                  <c:v>1.8871113114014904</c:v>
                </c:pt>
                <c:pt idx="126">
                  <c:v>1.9068984856982496</c:v>
                </c:pt>
                <c:pt idx="127">
                  <c:v>1.8584663466904683</c:v>
                </c:pt>
                <c:pt idx="128">
                  <c:v>1.8723262403466778</c:v>
                </c:pt>
                <c:pt idx="129">
                  <c:v>1.830043677779658</c:v>
                </c:pt>
                <c:pt idx="130">
                  <c:v>1.8326912493120684</c:v>
                </c:pt>
                <c:pt idx="131">
                  <c:v>1.8409950139718356</c:v>
                </c:pt>
                <c:pt idx="132">
                  <c:v>1.7615619546248018</c:v>
                </c:pt>
                <c:pt idx="133">
                  <c:v>1.7102834183950533</c:v>
                </c:pt>
                <c:pt idx="134">
                  <c:v>1.513268118683464</c:v>
                </c:pt>
                <c:pt idx="135">
                  <c:v>1.1836229622854688</c:v>
                </c:pt>
                <c:pt idx="136">
                  <c:v>0.94324454686747217</c:v>
                </c:pt>
                <c:pt idx="137">
                  <c:v>0.65125713980676014</c:v>
                </c:pt>
                <c:pt idx="138">
                  <c:v>0.51642442634294294</c:v>
                </c:pt>
                <c:pt idx="139">
                  <c:v>0.56893709788909952</c:v>
                </c:pt>
                <c:pt idx="140">
                  <c:v>0.6211839660207108</c:v>
                </c:pt>
                <c:pt idx="141">
                  <c:v>0.67356138955183553</c:v>
                </c:pt>
                <c:pt idx="142">
                  <c:v>0.69385593220336883</c:v>
                </c:pt>
                <c:pt idx="143">
                  <c:v>0.60272813788726509</c:v>
                </c:pt>
                <c:pt idx="144">
                  <c:v>0.48543689320388328</c:v>
                </c:pt>
                <c:pt idx="145">
                  <c:v>0.44252449689179407</c:v>
                </c:pt>
                <c:pt idx="146">
                  <c:v>0.39450844248067884</c:v>
                </c:pt>
                <c:pt idx="147">
                  <c:v>0.42043304603742726</c:v>
                </c:pt>
                <c:pt idx="148">
                  <c:v>0.40432682209619042</c:v>
                </c:pt>
                <c:pt idx="149">
                  <c:v>0.29896150215042994</c:v>
                </c:pt>
                <c:pt idx="150">
                  <c:v>0.18338048831603171</c:v>
                </c:pt>
                <c:pt idx="151">
                  <c:v>1.0466820180043968E-2</c:v>
                </c:pt>
                <c:pt idx="152">
                  <c:v>-7.8447779927826033E-2</c:v>
                </c:pt>
                <c:pt idx="153">
                  <c:v>-0.12550332060871083</c:v>
                </c:pt>
                <c:pt idx="154">
                  <c:v>-9.4137335913380138E-2</c:v>
                </c:pt>
                <c:pt idx="155">
                  <c:v>8.8958660387250532E-2</c:v>
                </c:pt>
                <c:pt idx="156">
                  <c:v>0.24076206427301461</c:v>
                </c:pt>
                <c:pt idx="157">
                  <c:v>0.41363422168700925</c:v>
                </c:pt>
                <c:pt idx="158">
                  <c:v>0.52871276762811448</c:v>
                </c:pt>
                <c:pt idx="159">
                  <c:v>0.52282114288701997</c:v>
                </c:pt>
                <c:pt idx="160">
                  <c:v>0.44903926482875445</c:v>
                </c:pt>
                <c:pt idx="161">
                  <c:v>0.39107310459902678</c:v>
                </c:pt>
                <c:pt idx="162">
                  <c:v>0.34367840033326935</c:v>
                </c:pt>
                <c:pt idx="163">
                  <c:v>0.25484995059030791</c:v>
                </c:pt>
                <c:pt idx="164">
                  <c:v>0.26510032227882174</c:v>
                </c:pt>
                <c:pt idx="165">
                  <c:v>0.21814782111877484</c:v>
                </c:pt>
                <c:pt idx="166">
                  <c:v>0.18681888946550096</c:v>
                </c:pt>
                <c:pt idx="167">
                  <c:v>0.21269973023450017</c:v>
                </c:pt>
                <c:pt idx="168">
                  <c:v>0.21774068121729329</c:v>
                </c:pt>
                <c:pt idx="169">
                  <c:v>0.30059600932885733</c:v>
                </c:pt>
                <c:pt idx="170">
                  <c:v>0.435097897026826</c:v>
                </c:pt>
                <c:pt idx="171">
                  <c:v>0.61086089972564039</c:v>
                </c:pt>
                <c:pt idx="172">
                  <c:v>0.74491749004190755</c:v>
                </c:pt>
                <c:pt idx="173">
                  <c:v>0.82157804991473959</c:v>
                </c:pt>
                <c:pt idx="174">
                  <c:v>0.81485301701909041</c:v>
                </c:pt>
                <c:pt idx="175">
                  <c:v>0.75122202212503097</c:v>
                </c:pt>
                <c:pt idx="176">
                  <c:v>0.70346598202823962</c:v>
                </c:pt>
                <c:pt idx="177">
                  <c:v>0.69188191881914829</c:v>
                </c:pt>
                <c:pt idx="178">
                  <c:v>0.69572334765704014</c:v>
                </c:pt>
                <c:pt idx="179">
                  <c:v>0.73029978039937937</c:v>
                </c:pt>
                <c:pt idx="180">
                  <c:v>0.73934325922904165</c:v>
                </c:pt>
                <c:pt idx="181">
                  <c:v>0.54461240901921837</c:v>
                </c:pt>
                <c:pt idx="182">
                  <c:v>0.73155862629548096</c:v>
                </c:pt>
                <c:pt idx="183">
                  <c:v>0.76049482863518314</c:v>
                </c:pt>
                <c:pt idx="184">
                  <c:v>0.79971655615733717</c:v>
                </c:pt>
                <c:pt idx="185">
                  <c:v>1.0883871620937402</c:v>
                </c:pt>
                <c:pt idx="186">
                  <c:v>0.91285051442404619</c:v>
                </c:pt>
                <c:pt idx="187">
                  <c:v>0.92583274630169132</c:v>
                </c:pt>
                <c:pt idx="188">
                  <c:v>0.90886266633192214</c:v>
                </c:pt>
                <c:pt idx="189">
                  <c:v>0.82127297310834457</c:v>
                </c:pt>
                <c:pt idx="190">
                  <c:v>0.74966265180669289</c:v>
                </c:pt>
                <c:pt idx="191">
                  <c:v>0.60823611526572563</c:v>
                </c:pt>
                <c:pt idx="192">
                  <c:v>0.51253980891718953</c:v>
                </c:pt>
                <c:pt idx="193">
                  <c:v>0.44702726866336917</c:v>
                </c:pt>
                <c:pt idx="194">
                  <c:v>0.50101691552160155</c:v>
                </c:pt>
              </c:numCache>
            </c:numRef>
          </c:val>
          <c:smooth val="0"/>
          <c:extLst>
            <c:ext xmlns:c16="http://schemas.microsoft.com/office/drawing/2014/chart" uri="{C3380CC4-5D6E-409C-BE32-E72D297353CC}">
              <c16:uniqueId val="{00000000-E850-417B-95DA-4ED900504230}"/>
            </c:ext>
          </c:extLst>
        </c:ser>
        <c:ser>
          <c:idx val="1"/>
          <c:order val="1"/>
          <c:tx>
            <c:strRef>
              <c:f>'Chart Data'!$BG$3</c:f>
              <c:strCache>
                <c:ptCount val="1"/>
                <c:pt idx="0">
                  <c:v>1972-2007 average</c:v>
                </c:pt>
              </c:strCache>
            </c:strRef>
          </c:tx>
          <c:spPr>
            <a:ln w="38100">
              <a:solidFill>
                <a:srgbClr val="003469"/>
              </a:solidFill>
              <a:prstDash val="dash"/>
            </a:ln>
          </c:spPr>
          <c:marker>
            <c:symbol val="none"/>
          </c:marker>
          <c:cat>
            <c:numRef>
              <c:f>'Chart Data'!$BE$20:$BE$215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Data'!$BG$20:$BG$215</c:f>
              <c:numCache>
                <c:formatCode>0.0</c:formatCode>
                <c:ptCount val="196"/>
                <c:pt idx="0">
                  <c:v>2.2155011331110641</c:v>
                </c:pt>
                <c:pt idx="1">
                  <c:v>2.2155011331110641</c:v>
                </c:pt>
                <c:pt idx="2">
                  <c:v>2.2155011331110641</c:v>
                </c:pt>
                <c:pt idx="3">
                  <c:v>2.2155011331110641</c:v>
                </c:pt>
                <c:pt idx="4">
                  <c:v>2.2155011331110641</c:v>
                </c:pt>
                <c:pt idx="5">
                  <c:v>2.2155011331110641</c:v>
                </c:pt>
                <c:pt idx="6">
                  <c:v>2.2155011331110641</c:v>
                </c:pt>
                <c:pt idx="7">
                  <c:v>2.2155011331110641</c:v>
                </c:pt>
                <c:pt idx="8">
                  <c:v>2.2155011331110641</c:v>
                </c:pt>
                <c:pt idx="9">
                  <c:v>2.2155011331110641</c:v>
                </c:pt>
                <c:pt idx="10">
                  <c:v>2.2155011331110641</c:v>
                </c:pt>
                <c:pt idx="11">
                  <c:v>2.2155011331110641</c:v>
                </c:pt>
                <c:pt idx="12">
                  <c:v>2.2155011331110641</c:v>
                </c:pt>
                <c:pt idx="13">
                  <c:v>2.2155011331110641</c:v>
                </c:pt>
                <c:pt idx="14">
                  <c:v>2.2155011331110641</c:v>
                </c:pt>
                <c:pt idx="15">
                  <c:v>2.2155011331110641</c:v>
                </c:pt>
                <c:pt idx="16">
                  <c:v>2.2155011331110641</c:v>
                </c:pt>
                <c:pt idx="17">
                  <c:v>2.2155011331110641</c:v>
                </c:pt>
                <c:pt idx="18">
                  <c:v>2.2155011331110641</c:v>
                </c:pt>
                <c:pt idx="19">
                  <c:v>2.2155011331110641</c:v>
                </c:pt>
                <c:pt idx="20">
                  <c:v>2.2155011331110641</c:v>
                </c:pt>
                <c:pt idx="21">
                  <c:v>2.2155011331110641</c:v>
                </c:pt>
                <c:pt idx="22">
                  <c:v>2.2155011331110641</c:v>
                </c:pt>
                <c:pt idx="23">
                  <c:v>2.2155011331110641</c:v>
                </c:pt>
                <c:pt idx="24">
                  <c:v>2.2155011331110641</c:v>
                </c:pt>
                <c:pt idx="25">
                  <c:v>2.2155011331110641</c:v>
                </c:pt>
                <c:pt idx="26">
                  <c:v>2.2155011331110641</c:v>
                </c:pt>
                <c:pt idx="27">
                  <c:v>2.2155011331110641</c:v>
                </c:pt>
                <c:pt idx="28">
                  <c:v>2.2155011331110641</c:v>
                </c:pt>
                <c:pt idx="29">
                  <c:v>2.2155011331110641</c:v>
                </c:pt>
                <c:pt idx="30">
                  <c:v>2.2155011331110641</c:v>
                </c:pt>
                <c:pt idx="31">
                  <c:v>2.2155011331110641</c:v>
                </c:pt>
                <c:pt idx="32">
                  <c:v>2.2155011331110641</c:v>
                </c:pt>
                <c:pt idx="33">
                  <c:v>2.2155011331110641</c:v>
                </c:pt>
                <c:pt idx="34">
                  <c:v>2.2155011331110641</c:v>
                </c:pt>
                <c:pt idx="35">
                  <c:v>2.2155011331110641</c:v>
                </c:pt>
                <c:pt idx="36">
                  <c:v>2.2155011331110641</c:v>
                </c:pt>
                <c:pt idx="37">
                  <c:v>2.2155011331110641</c:v>
                </c:pt>
                <c:pt idx="38">
                  <c:v>2.2155011331110641</c:v>
                </c:pt>
                <c:pt idx="39">
                  <c:v>2.2155011331110641</c:v>
                </c:pt>
                <c:pt idx="40">
                  <c:v>2.2155011331110641</c:v>
                </c:pt>
                <c:pt idx="41">
                  <c:v>2.2155011331110641</c:v>
                </c:pt>
                <c:pt idx="42">
                  <c:v>2.2155011331110641</c:v>
                </c:pt>
                <c:pt idx="43">
                  <c:v>2.2155011331110641</c:v>
                </c:pt>
                <c:pt idx="44">
                  <c:v>2.2155011331110641</c:v>
                </c:pt>
                <c:pt idx="45">
                  <c:v>2.2155011331110641</c:v>
                </c:pt>
                <c:pt idx="46">
                  <c:v>2.2155011331110641</c:v>
                </c:pt>
                <c:pt idx="47">
                  <c:v>2.2155011331110641</c:v>
                </c:pt>
                <c:pt idx="48">
                  <c:v>2.2155011331110641</c:v>
                </c:pt>
                <c:pt idx="49">
                  <c:v>2.2155011331110641</c:v>
                </c:pt>
                <c:pt idx="50">
                  <c:v>2.2155011331110641</c:v>
                </c:pt>
                <c:pt idx="51">
                  <c:v>2.2155011331110641</c:v>
                </c:pt>
                <c:pt idx="52">
                  <c:v>2.2155011331110641</c:v>
                </c:pt>
                <c:pt idx="53">
                  <c:v>2.2155011331110641</c:v>
                </c:pt>
                <c:pt idx="54">
                  <c:v>2.2155011331110641</c:v>
                </c:pt>
                <c:pt idx="55">
                  <c:v>2.2155011331110641</c:v>
                </c:pt>
                <c:pt idx="56">
                  <c:v>2.2155011331110641</c:v>
                </c:pt>
                <c:pt idx="57">
                  <c:v>2.2155011331110641</c:v>
                </c:pt>
                <c:pt idx="58">
                  <c:v>2.2155011331110641</c:v>
                </c:pt>
                <c:pt idx="59">
                  <c:v>2.2155011331110641</c:v>
                </c:pt>
                <c:pt idx="60">
                  <c:v>2.2155011331110641</c:v>
                </c:pt>
                <c:pt idx="61">
                  <c:v>2.2155011331110641</c:v>
                </c:pt>
                <c:pt idx="62">
                  <c:v>2.2155011331110641</c:v>
                </c:pt>
                <c:pt idx="63">
                  <c:v>2.2155011331110641</c:v>
                </c:pt>
                <c:pt idx="64">
                  <c:v>2.2155011331110641</c:v>
                </c:pt>
                <c:pt idx="65">
                  <c:v>2.2155011331110641</c:v>
                </c:pt>
                <c:pt idx="66">
                  <c:v>2.2155011331110641</c:v>
                </c:pt>
                <c:pt idx="67">
                  <c:v>2.2155011331110641</c:v>
                </c:pt>
                <c:pt idx="68">
                  <c:v>2.2155011331110641</c:v>
                </c:pt>
                <c:pt idx="69">
                  <c:v>2.2155011331110641</c:v>
                </c:pt>
                <c:pt idx="70">
                  <c:v>2.2155011331110641</c:v>
                </c:pt>
                <c:pt idx="71">
                  <c:v>2.2155011331110641</c:v>
                </c:pt>
                <c:pt idx="72">
                  <c:v>2.2155011331110641</c:v>
                </c:pt>
                <c:pt idx="73">
                  <c:v>2.2155011331110641</c:v>
                </c:pt>
                <c:pt idx="74">
                  <c:v>2.2155011331110641</c:v>
                </c:pt>
                <c:pt idx="75">
                  <c:v>2.2155011331110641</c:v>
                </c:pt>
                <c:pt idx="76">
                  <c:v>2.2155011331110641</c:v>
                </c:pt>
                <c:pt idx="77">
                  <c:v>2.2155011331110641</c:v>
                </c:pt>
                <c:pt idx="78">
                  <c:v>2.2155011331110641</c:v>
                </c:pt>
                <c:pt idx="79">
                  <c:v>2.2155011331110641</c:v>
                </c:pt>
                <c:pt idx="80">
                  <c:v>2.2155011331110641</c:v>
                </c:pt>
                <c:pt idx="81">
                  <c:v>2.2155011331110641</c:v>
                </c:pt>
                <c:pt idx="82">
                  <c:v>2.2155011331110641</c:v>
                </c:pt>
                <c:pt idx="83">
                  <c:v>2.2155011331110641</c:v>
                </c:pt>
                <c:pt idx="84">
                  <c:v>2.2155011331110641</c:v>
                </c:pt>
                <c:pt idx="85">
                  <c:v>2.2155011331110641</c:v>
                </c:pt>
                <c:pt idx="86">
                  <c:v>2.2155011331110641</c:v>
                </c:pt>
                <c:pt idx="87">
                  <c:v>2.2155011331110641</c:v>
                </c:pt>
                <c:pt idx="88">
                  <c:v>2.2155011331110641</c:v>
                </c:pt>
                <c:pt idx="89">
                  <c:v>2.2155011331110641</c:v>
                </c:pt>
                <c:pt idx="90">
                  <c:v>2.2155011331110641</c:v>
                </c:pt>
                <c:pt idx="91">
                  <c:v>2.2155011331110641</c:v>
                </c:pt>
                <c:pt idx="92">
                  <c:v>2.2155011331110641</c:v>
                </c:pt>
                <c:pt idx="93">
                  <c:v>2.2155011331110641</c:v>
                </c:pt>
                <c:pt idx="94">
                  <c:v>2.2155011331110641</c:v>
                </c:pt>
                <c:pt idx="95">
                  <c:v>2.2155011331110641</c:v>
                </c:pt>
                <c:pt idx="96">
                  <c:v>2.2155011331110641</c:v>
                </c:pt>
                <c:pt idx="97">
                  <c:v>2.2155011331110641</c:v>
                </c:pt>
                <c:pt idx="98">
                  <c:v>2.2155011331110641</c:v>
                </c:pt>
                <c:pt idx="99">
                  <c:v>2.2155011331110641</c:v>
                </c:pt>
                <c:pt idx="100">
                  <c:v>2.2155011331110641</c:v>
                </c:pt>
                <c:pt idx="101">
                  <c:v>2.2155011331110641</c:v>
                </c:pt>
                <c:pt idx="102">
                  <c:v>2.2155011331110641</c:v>
                </c:pt>
                <c:pt idx="103">
                  <c:v>2.2155011331110641</c:v>
                </c:pt>
                <c:pt idx="104">
                  <c:v>2.2155011331110641</c:v>
                </c:pt>
                <c:pt idx="105">
                  <c:v>2.2155011331110641</c:v>
                </c:pt>
                <c:pt idx="106">
                  <c:v>2.2155011331110641</c:v>
                </c:pt>
                <c:pt idx="107">
                  <c:v>2.2155011331110641</c:v>
                </c:pt>
                <c:pt idx="108">
                  <c:v>2.2155011331110641</c:v>
                </c:pt>
                <c:pt idx="109">
                  <c:v>2.2155011331110641</c:v>
                </c:pt>
                <c:pt idx="110">
                  <c:v>2.2155011331110641</c:v>
                </c:pt>
                <c:pt idx="111">
                  <c:v>2.2155011331110641</c:v>
                </c:pt>
                <c:pt idx="112">
                  <c:v>2.2155011331110641</c:v>
                </c:pt>
                <c:pt idx="113">
                  <c:v>2.2155011331110641</c:v>
                </c:pt>
                <c:pt idx="114">
                  <c:v>2.2155011331110641</c:v>
                </c:pt>
                <c:pt idx="115">
                  <c:v>2.2155011331110641</c:v>
                </c:pt>
                <c:pt idx="116">
                  <c:v>2.2155011331110641</c:v>
                </c:pt>
                <c:pt idx="117">
                  <c:v>2.2155011331110641</c:v>
                </c:pt>
                <c:pt idx="118">
                  <c:v>2.2155011331110641</c:v>
                </c:pt>
                <c:pt idx="119">
                  <c:v>2.2155011331110641</c:v>
                </c:pt>
                <c:pt idx="120">
                  <c:v>2.2155011331110641</c:v>
                </c:pt>
                <c:pt idx="121">
                  <c:v>2.2155011331110641</c:v>
                </c:pt>
                <c:pt idx="122">
                  <c:v>2.2155011331110641</c:v>
                </c:pt>
                <c:pt idx="123">
                  <c:v>2.2155011331110641</c:v>
                </c:pt>
                <c:pt idx="124">
                  <c:v>2.2155011331110641</c:v>
                </c:pt>
                <c:pt idx="125">
                  <c:v>2.2155011331110641</c:v>
                </c:pt>
                <c:pt idx="126">
                  <c:v>2.2155011331110641</c:v>
                </c:pt>
                <c:pt idx="127">
                  <c:v>2.2155011331110641</c:v>
                </c:pt>
                <c:pt idx="128">
                  <c:v>2.2155011331110641</c:v>
                </c:pt>
                <c:pt idx="129">
                  <c:v>2.2155011331110641</c:v>
                </c:pt>
                <c:pt idx="130">
                  <c:v>2.2155011331110641</c:v>
                </c:pt>
                <c:pt idx="131">
                  <c:v>2.2155011331110641</c:v>
                </c:pt>
              </c:numCache>
            </c:numRef>
          </c:val>
          <c:smooth val="0"/>
          <c:extLst>
            <c:ext xmlns:c16="http://schemas.microsoft.com/office/drawing/2014/chart" uri="{C3380CC4-5D6E-409C-BE32-E72D297353CC}">
              <c16:uniqueId val="{00000001-E850-417B-95DA-4ED900504230}"/>
            </c:ext>
          </c:extLst>
        </c:ser>
        <c:ser>
          <c:idx val="2"/>
          <c:order val="2"/>
          <c:tx>
            <c:strRef>
              <c:f>'Chart Data'!$BH$3</c:f>
              <c:strCache>
                <c:ptCount val="1"/>
                <c:pt idx="0">
                  <c:v>2008-2019 average</c:v>
                </c:pt>
              </c:strCache>
            </c:strRef>
          </c:tx>
          <c:spPr>
            <a:ln w="38100">
              <a:solidFill>
                <a:srgbClr val="D1A21E"/>
              </a:solidFill>
              <a:prstDash val="dash"/>
            </a:ln>
          </c:spPr>
          <c:marker>
            <c:symbol val="none"/>
          </c:marker>
          <c:cat>
            <c:numRef>
              <c:f>'Chart Data'!$BE$20:$BE$215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Data'!$BH$20:$BH$215</c:f>
              <c:numCache>
                <c:formatCode>General</c:formatCode>
                <c:ptCount val="196"/>
                <c:pt idx="132" formatCode="0.0">
                  <c:v>0.38793700564818678</c:v>
                </c:pt>
                <c:pt idx="133" formatCode="0.0">
                  <c:v>0.38793700564818678</c:v>
                </c:pt>
                <c:pt idx="134" formatCode="0.0">
                  <c:v>0.38793700564818678</c:v>
                </c:pt>
                <c:pt idx="135" formatCode="0.0">
                  <c:v>0.38793700564818678</c:v>
                </c:pt>
                <c:pt idx="136" formatCode="0.0">
                  <c:v>0.38793700564818678</c:v>
                </c:pt>
                <c:pt idx="137" formatCode="0.0">
                  <c:v>0.38793700564818678</c:v>
                </c:pt>
                <c:pt idx="138" formatCode="0.0">
                  <c:v>0.38793700564818678</c:v>
                </c:pt>
                <c:pt idx="139" formatCode="0.0">
                  <c:v>0.38793700564818678</c:v>
                </c:pt>
                <c:pt idx="140" formatCode="0.0">
                  <c:v>0.38793700564818678</c:v>
                </c:pt>
                <c:pt idx="141" formatCode="0.0">
                  <c:v>0.38793700564818678</c:v>
                </c:pt>
                <c:pt idx="142" formatCode="0.0">
                  <c:v>0.38793700564818678</c:v>
                </c:pt>
                <c:pt idx="143" formatCode="0.0">
                  <c:v>0.38793700564818678</c:v>
                </c:pt>
                <c:pt idx="144" formatCode="0.0">
                  <c:v>0.38793700564818678</c:v>
                </c:pt>
                <c:pt idx="145" formatCode="0.0">
                  <c:v>0.38793700564818678</c:v>
                </c:pt>
                <c:pt idx="146" formatCode="0.0">
                  <c:v>0.38793700564818678</c:v>
                </c:pt>
                <c:pt idx="147" formatCode="0.0">
                  <c:v>0.38793700564818678</c:v>
                </c:pt>
                <c:pt idx="148" formatCode="0.0">
                  <c:v>0.38793700564818678</c:v>
                </c:pt>
                <c:pt idx="149" formatCode="0.0">
                  <c:v>0.38793700564818678</c:v>
                </c:pt>
                <c:pt idx="150" formatCode="0.0">
                  <c:v>0.38793700564818678</c:v>
                </c:pt>
                <c:pt idx="151" formatCode="0.0">
                  <c:v>0.38793700564818678</c:v>
                </c:pt>
                <c:pt idx="152" formatCode="0.0">
                  <c:v>0.38793700564818678</c:v>
                </c:pt>
                <c:pt idx="153" formatCode="0.0">
                  <c:v>0.38793700564818678</c:v>
                </c:pt>
                <c:pt idx="154" formatCode="0.0">
                  <c:v>0.38793700564818678</c:v>
                </c:pt>
                <c:pt idx="155" formatCode="0.0">
                  <c:v>0.38793700564818678</c:v>
                </c:pt>
                <c:pt idx="156" formatCode="0.0">
                  <c:v>0.38793700564818678</c:v>
                </c:pt>
                <c:pt idx="157" formatCode="0.0">
                  <c:v>0.38793700564818678</c:v>
                </c:pt>
                <c:pt idx="158" formatCode="0.0">
                  <c:v>0.38793700564818678</c:v>
                </c:pt>
                <c:pt idx="159" formatCode="0.0">
                  <c:v>0.38793700564818678</c:v>
                </c:pt>
                <c:pt idx="160" formatCode="0.0">
                  <c:v>0.38793700564818678</c:v>
                </c:pt>
                <c:pt idx="161" formatCode="0.0">
                  <c:v>0.38793700564818678</c:v>
                </c:pt>
                <c:pt idx="162" formatCode="0.0">
                  <c:v>0.38793700564818678</c:v>
                </c:pt>
                <c:pt idx="163" formatCode="0.0">
                  <c:v>0.38793700564818678</c:v>
                </c:pt>
                <c:pt idx="164" formatCode="0.0">
                  <c:v>0.38793700564818678</c:v>
                </c:pt>
                <c:pt idx="165" formatCode="0.0">
                  <c:v>0.38793700564818678</c:v>
                </c:pt>
                <c:pt idx="166" formatCode="0.0">
                  <c:v>0.38793700564818678</c:v>
                </c:pt>
                <c:pt idx="167" formatCode="0.0">
                  <c:v>0.38793700564818678</c:v>
                </c:pt>
                <c:pt idx="168" formatCode="0.0">
                  <c:v>0.38793700564818678</c:v>
                </c:pt>
                <c:pt idx="169" formatCode="0.0">
                  <c:v>0.38793700564818678</c:v>
                </c:pt>
                <c:pt idx="170" formatCode="0.0">
                  <c:v>0.38793700564818678</c:v>
                </c:pt>
                <c:pt idx="171" formatCode="0.0">
                  <c:v>0.38793700564818678</c:v>
                </c:pt>
                <c:pt idx="172" formatCode="0.0">
                  <c:v>0.38793700564818678</c:v>
                </c:pt>
                <c:pt idx="173" formatCode="0.0">
                  <c:v>0.38793700564818678</c:v>
                </c:pt>
                <c:pt idx="174" formatCode="0.0">
                  <c:v>0.38793700564818678</c:v>
                </c:pt>
                <c:pt idx="175" formatCode="0.0">
                  <c:v>0.38793700564818678</c:v>
                </c:pt>
                <c:pt idx="176" formatCode="0.0">
                  <c:v>0.38793700564818678</c:v>
                </c:pt>
                <c:pt idx="177" formatCode="0.0">
                  <c:v>0.38793700564818678</c:v>
                </c:pt>
                <c:pt idx="178" formatCode="0.0">
                  <c:v>0.38793700564818678</c:v>
                </c:pt>
                <c:pt idx="179" formatCode="0.0">
                  <c:v>0.38793700564818678</c:v>
                </c:pt>
                <c:pt idx="180" formatCode="0.0">
                  <c:v>0.38793700564818678</c:v>
                </c:pt>
                <c:pt idx="181" formatCode="0.0">
                  <c:v>0.38793700564818678</c:v>
                </c:pt>
                <c:pt idx="182" formatCode="0.0">
                  <c:v>0.38793700564818678</c:v>
                </c:pt>
                <c:pt idx="183" formatCode="0.0">
                  <c:v>0.38793700564818678</c:v>
                </c:pt>
                <c:pt idx="184" formatCode="0.0">
                  <c:v>0.38793700564818678</c:v>
                </c:pt>
                <c:pt idx="185" formatCode="0.0">
                  <c:v>0.38793700564818678</c:v>
                </c:pt>
                <c:pt idx="186" formatCode="0.0">
                  <c:v>0.38793700564818678</c:v>
                </c:pt>
                <c:pt idx="187" formatCode="0.0">
                  <c:v>0.38793700564818678</c:v>
                </c:pt>
                <c:pt idx="188" formatCode="0.0">
                  <c:v>0.38793700564818678</c:v>
                </c:pt>
                <c:pt idx="189" formatCode="0.0">
                  <c:v>0.38793700564818678</c:v>
                </c:pt>
                <c:pt idx="190" formatCode="0.0">
                  <c:v>0.38793700564818678</c:v>
                </c:pt>
                <c:pt idx="191" formatCode="0.0">
                  <c:v>0.38793700564818678</c:v>
                </c:pt>
                <c:pt idx="192" formatCode="0.0">
                  <c:v>0.38793700564818678</c:v>
                </c:pt>
                <c:pt idx="193" formatCode="0.0">
                  <c:v>0.38793700564818678</c:v>
                </c:pt>
                <c:pt idx="194" formatCode="0.0">
                  <c:v>0.38793700564818678</c:v>
                </c:pt>
              </c:numCache>
            </c:numRef>
          </c:val>
          <c:smooth val="0"/>
          <c:extLst>
            <c:ext xmlns:c16="http://schemas.microsoft.com/office/drawing/2014/chart" uri="{C3380CC4-5D6E-409C-BE32-E72D297353CC}">
              <c16:uniqueId val="{00000002-E850-417B-95DA-4ED900504230}"/>
            </c:ext>
          </c:extLst>
        </c:ser>
        <c:ser>
          <c:idx val="3"/>
          <c:order val="3"/>
          <c:tx>
            <c:strRef>
              <c:f>'Chart Data'!$BI$3</c:f>
              <c:strCache>
                <c:ptCount val="1"/>
                <c:pt idx="0">
                  <c:v>ZERO LINE</c:v>
                </c:pt>
              </c:strCache>
            </c:strRef>
          </c:tx>
          <c:spPr>
            <a:ln w="12700">
              <a:solidFill>
                <a:srgbClr val="495057"/>
              </a:solidFill>
            </a:ln>
          </c:spPr>
          <c:marker>
            <c:symbol val="none"/>
          </c:marker>
          <c:val>
            <c:numRef>
              <c:f>'Chart Data'!$BI$20:$BI$215</c:f>
              <c:numCache>
                <c:formatCode>General</c:formatCode>
                <c:ptCount val="1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numCache>
            </c:numRef>
          </c:val>
          <c:smooth val="0"/>
          <c:extLst>
            <c:ext xmlns:c16="http://schemas.microsoft.com/office/drawing/2014/chart" uri="{C3380CC4-5D6E-409C-BE32-E72D297353CC}">
              <c16:uniqueId val="{0000000D-16C3-472C-995E-B21495C2797C}"/>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0"/>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220117982412961E-2"/>
          <c:y val="0.14714391023940784"/>
          <c:w val="0.92277988201758698"/>
          <c:h val="0.65980035403658321"/>
        </c:manualLayout>
      </c:layout>
      <c:barChart>
        <c:barDir val="col"/>
        <c:grouping val="stacked"/>
        <c:varyColors val="0"/>
        <c:ser>
          <c:idx val="0"/>
          <c:order val="0"/>
          <c:tx>
            <c:strRef>
              <c:f>'Chart Data'!$CC$4</c:f>
              <c:strCache>
                <c:ptCount val="1"/>
                <c:pt idx="0">
                  <c:v>Labour</c:v>
                </c:pt>
              </c:strCache>
            </c:strRef>
          </c:tx>
          <c:spPr>
            <a:solidFill>
              <a:srgbClr val="BD1B21"/>
            </a:solidFill>
            <a:ln w="6350">
              <a:solidFill>
                <a:srgbClr val="495057"/>
              </a:solidFill>
              <a:prstDash val="solid"/>
            </a:ln>
          </c:spPr>
          <c:invertIfNegative val="0"/>
          <c:cat>
            <c:strRef>
              <c:f>'Chart Data'!$CD$3:$CF$3</c:f>
              <c:strCache>
                <c:ptCount val="3"/>
                <c:pt idx="0">
                  <c:v>Oxford Economics</c:v>
                </c:pt>
                <c:pt idx="1">
                  <c:v>Office for Budget Responsibility</c:v>
                </c:pt>
                <c:pt idx="2">
                  <c:v>Bank of England *</c:v>
                </c:pt>
              </c:strCache>
            </c:strRef>
          </c:cat>
          <c:val>
            <c:numRef>
              <c:f>'Chart Data'!$CD$4:$CF$4</c:f>
              <c:numCache>
                <c:formatCode>0.0</c:formatCode>
                <c:ptCount val="3"/>
                <c:pt idx="0">
                  <c:v>0.83941879256290042</c:v>
                </c:pt>
                <c:pt idx="1">
                  <c:v>0.66521682656904613</c:v>
                </c:pt>
                <c:pt idx="2">
                  <c:v>0.46666666666666662</c:v>
                </c:pt>
              </c:numCache>
            </c:numRef>
          </c:val>
          <c:extLst>
            <c:ext xmlns:c16="http://schemas.microsoft.com/office/drawing/2014/chart" uri="{C3380CC4-5D6E-409C-BE32-E72D297353CC}">
              <c16:uniqueId val="{00000000-146E-4599-A5E6-C1D44CA8266C}"/>
            </c:ext>
          </c:extLst>
        </c:ser>
        <c:ser>
          <c:idx val="1"/>
          <c:order val="1"/>
          <c:tx>
            <c:strRef>
              <c:f>'Chart Data'!$CC$5</c:f>
              <c:strCache>
                <c:ptCount val="1"/>
                <c:pt idx="0">
                  <c:v>Productivity</c:v>
                </c:pt>
              </c:strCache>
            </c:strRef>
          </c:tx>
          <c:spPr>
            <a:solidFill>
              <a:srgbClr val="002060"/>
            </a:solidFill>
            <a:ln w="6350">
              <a:solidFill>
                <a:srgbClr val="495057"/>
              </a:solidFill>
              <a:prstDash val="solid"/>
            </a:ln>
          </c:spPr>
          <c:invertIfNegative val="0"/>
          <c:cat>
            <c:strRef>
              <c:f>'Chart Data'!$CD$3:$CF$3</c:f>
              <c:strCache>
                <c:ptCount val="3"/>
                <c:pt idx="0">
                  <c:v>Oxford Economics</c:v>
                </c:pt>
                <c:pt idx="1">
                  <c:v>Office for Budget Responsibility</c:v>
                </c:pt>
                <c:pt idx="2">
                  <c:v>Bank of England *</c:v>
                </c:pt>
              </c:strCache>
            </c:strRef>
          </c:cat>
          <c:val>
            <c:numRef>
              <c:f>'Chart Data'!$CD$5:$CF$5</c:f>
              <c:numCache>
                <c:formatCode>0.0</c:formatCode>
                <c:ptCount val="3"/>
                <c:pt idx="0">
                  <c:v>0.77999694002191644</c:v>
                </c:pt>
                <c:pt idx="1">
                  <c:v>0.95453826583401746</c:v>
                </c:pt>
                <c:pt idx="2">
                  <c:v>0.69999999999999984</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2"/>
          <c:order val="2"/>
          <c:tx>
            <c:strRef>
              <c:f>'Chart Data'!$CC$6</c:f>
              <c:strCache>
                <c:ptCount val="1"/>
                <c:pt idx="0">
                  <c:v>Potential output</c:v>
                </c:pt>
              </c:strCache>
            </c:strRef>
          </c:tx>
          <c:spPr>
            <a:ln>
              <a:noFill/>
            </a:ln>
          </c:spPr>
          <c:marker>
            <c:symbol val="diamond"/>
            <c:size val="12"/>
            <c:spPr>
              <a:solidFill>
                <a:srgbClr val="D1A21E"/>
              </a:solidFill>
              <a:ln w="6350">
                <a:solidFill>
                  <a:srgbClr val="495057"/>
                </a:solidFill>
              </a:ln>
            </c:spPr>
          </c:marker>
          <c:cat>
            <c:strRef>
              <c:f>'Chart Data'!$CD$3:$CF$3</c:f>
              <c:strCache>
                <c:ptCount val="3"/>
                <c:pt idx="0">
                  <c:v>Oxford Economics</c:v>
                </c:pt>
                <c:pt idx="1">
                  <c:v>Office for Budget Responsibility</c:v>
                </c:pt>
                <c:pt idx="2">
                  <c:v>Bank of England *</c:v>
                </c:pt>
              </c:strCache>
            </c:strRef>
          </c:cat>
          <c:val>
            <c:numRef>
              <c:f>'Chart Data'!$CD$6:$CF$6</c:f>
              <c:numCache>
                <c:formatCode>0.0</c:formatCode>
                <c:ptCount val="3"/>
                <c:pt idx="0">
                  <c:v>1.6194157325848169</c:v>
                </c:pt>
                <c:pt idx="1">
                  <c:v>1.6197550924030637</c:v>
                </c:pt>
                <c:pt idx="2">
                  <c:v>1.1666666666666667</c:v>
                </c:pt>
              </c:numCache>
            </c:numRef>
          </c:val>
          <c:smooth val="0"/>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0.72893297445928684"/>
          <c:y val="0.11208572957376377"/>
          <c:w val="0.23574003537337176"/>
          <c:h val="0.1681740636775494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965478341223756E-2"/>
          <c:y val="0.14714391023940784"/>
          <c:w val="0.84110416639482244"/>
          <c:h val="0.712639860869834"/>
        </c:manualLayout>
      </c:layout>
      <c:lineChart>
        <c:grouping val="standard"/>
        <c:varyColors val="0"/>
        <c:ser>
          <c:idx val="0"/>
          <c:order val="0"/>
          <c:tx>
            <c:strRef>
              <c:f>'Chart Data'!$CI$3</c:f>
              <c:strCache>
                <c:ptCount val="1"/>
                <c:pt idx="0">
                  <c:v>OE</c:v>
                </c:pt>
              </c:strCache>
            </c:strRef>
          </c:tx>
          <c:spPr>
            <a:ln w="38100">
              <a:solidFill>
                <a:srgbClr val="BD1B21"/>
              </a:solidFill>
            </a:ln>
          </c:spPr>
          <c:marker>
            <c:symbol val="none"/>
          </c:marker>
          <c:cat>
            <c:numRef>
              <c:f>'Chart Data'!$CH$4:$CH$39</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'Chart Data'!$CI$4:$CI$39</c:f>
              <c:numCache>
                <c:formatCode>0.0</c:formatCode>
                <c:ptCount val="36"/>
                <c:pt idx="0">
                  <c:v>92.732061697795046</c:v>
                </c:pt>
                <c:pt idx="1">
                  <c:v>94.513503387093806</c:v>
                </c:pt>
                <c:pt idx="2">
                  <c:v>97.022902779462655</c:v>
                </c:pt>
                <c:pt idx="3">
                  <c:v>98.384902599509999</c:v>
                </c:pt>
                <c:pt idx="4">
                  <c:v>100</c:v>
                </c:pt>
                <c:pt idx="5">
                  <c:v>89.640099179872522</c:v>
                </c:pt>
                <c:pt idx="6">
                  <c:v>97.416291802619696</c:v>
                </c:pt>
                <c:pt idx="7">
                  <c:v>101.64925259219105</c:v>
                </c:pt>
                <c:pt idx="8">
                  <c:v>101.79634821464143</c:v>
                </c:pt>
                <c:pt idx="9">
                  <c:v>102.18521603942128</c:v>
                </c:pt>
                <c:pt idx="10">
                  <c:v>104.0401160112645</c:v>
                </c:pt>
                <c:pt idx="11">
                  <c:v>106.12783531736349</c:v>
                </c:pt>
                <c:pt idx="12">
                  <c:v>107.96505337476123</c:v>
                </c:pt>
                <c:pt idx="13">
                  <c:v>109.75191154924457</c:v>
                </c:pt>
                <c:pt idx="14">
                  <c:v>111.47399572321493</c:v>
                </c:pt>
                <c:pt idx="15">
                  <c:v>113.17808463235718</c:v>
                </c:pt>
                <c:pt idx="16">
                  <c:v>114.90822638759384</c:v>
                </c:pt>
                <c:pt idx="17">
                  <c:v>116.65314037515202</c:v>
                </c:pt>
                <c:pt idx="18">
                  <c:v>118.35248426421525</c:v>
                </c:pt>
                <c:pt idx="19">
                  <c:v>120.04820224170865</c:v>
                </c:pt>
                <c:pt idx="20">
                  <c:v>121.7682720203624</c:v>
                </c:pt>
                <c:pt idx="21">
                  <c:v>123.56265060402762</c:v>
                </c:pt>
                <c:pt idx="22">
                  <c:v>125.41061210311378</c:v>
                </c:pt>
                <c:pt idx="23">
                  <c:v>127.32473529726431</c:v>
                </c:pt>
                <c:pt idx="24">
                  <c:v>129.29700736955337</c:v>
                </c:pt>
                <c:pt idx="25">
                  <c:v>131.30961211251429</c:v>
                </c:pt>
                <c:pt idx="26">
                  <c:v>133.32826004142493</c:v>
                </c:pt>
                <c:pt idx="27">
                  <c:v>135.35787523372582</c:v>
                </c:pt>
                <c:pt idx="28">
                  <c:v>137.41148411246414</c:v>
                </c:pt>
                <c:pt idx="29">
                  <c:v>139.4876542187481</c:v>
                </c:pt>
                <c:pt idx="30">
                  <c:v>141.58598267351442</c:v>
                </c:pt>
                <c:pt idx="31">
                  <c:v>143.70651424110343</c:v>
                </c:pt>
                <c:pt idx="32">
                  <c:v>145.84956227189772</c:v>
                </c:pt>
                <c:pt idx="33">
                  <c:v>148.01544011627985</c:v>
                </c:pt>
                <c:pt idx="34">
                  <c:v>150.20423730293058</c:v>
                </c:pt>
                <c:pt idx="35">
                  <c:v>152.41568524580771</c:v>
                </c:pt>
              </c:numCache>
            </c:numRef>
          </c:val>
          <c:smooth val="0"/>
          <c:extLst>
            <c:ext xmlns:c16="http://schemas.microsoft.com/office/drawing/2014/chart" uri="{C3380CC4-5D6E-409C-BE32-E72D297353CC}">
              <c16:uniqueId val="{00000000-E850-417B-95DA-4ED900504230}"/>
            </c:ext>
          </c:extLst>
        </c:ser>
        <c:ser>
          <c:idx val="1"/>
          <c:order val="1"/>
          <c:tx>
            <c:strRef>
              <c:f>'Chart Data'!$CJ$3</c:f>
              <c:strCache>
                <c:ptCount val="1"/>
                <c:pt idx="0">
                  <c:v>OBR</c:v>
                </c:pt>
              </c:strCache>
            </c:strRef>
          </c:tx>
          <c:spPr>
            <a:ln w="38100">
              <a:solidFill>
                <a:srgbClr val="003469"/>
              </a:solidFill>
            </a:ln>
          </c:spPr>
          <c:marker>
            <c:symbol val="none"/>
          </c:marker>
          <c:cat>
            <c:numRef>
              <c:f>'Chart Data'!$CH$4:$CH$39</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'Chart Data'!$CJ$4:$CJ$39</c:f>
              <c:numCache>
                <c:formatCode>0.0</c:formatCode>
                <c:ptCount val="36"/>
                <c:pt idx="0">
                  <c:v>92.732061697795046</c:v>
                </c:pt>
                <c:pt idx="1">
                  <c:v>94.513503387093806</c:v>
                </c:pt>
                <c:pt idx="2">
                  <c:v>97.022902779462655</c:v>
                </c:pt>
                <c:pt idx="3">
                  <c:v>98.384902599509999</c:v>
                </c:pt>
                <c:pt idx="4">
                  <c:v>100</c:v>
                </c:pt>
                <c:pt idx="5">
                  <c:v>89.640099179872522</c:v>
                </c:pt>
                <c:pt idx="6">
                  <c:v>97.416291802619696</c:v>
                </c:pt>
                <c:pt idx="7">
                  <c:v>101.65055075806173</c:v>
                </c:pt>
                <c:pt idx="8">
                  <c:v>102.21374921807394</c:v>
                </c:pt>
                <c:pt idx="9">
                  <c:v>102.93622232602196</c:v>
                </c:pt>
                <c:pt idx="10">
                  <c:v>104.35674713526603</c:v>
                </c:pt>
                <c:pt idx="11">
                  <c:v>106.4116900581256</c:v>
                </c:pt>
                <c:pt idx="12">
                  <c:v>108.5037521100012</c:v>
                </c:pt>
                <c:pt idx="13">
                  <c:v>110.39467237714892</c:v>
                </c:pt>
                <c:pt idx="14">
                  <c:v>112.42767332696361</c:v>
                </c:pt>
                <c:pt idx="15">
                  <c:v>114.55136624860958</c:v>
                </c:pt>
                <c:pt idx="16">
                  <c:v>116.65136364617288</c:v>
                </c:pt>
                <c:pt idx="17">
                  <c:v>118.7542466741497</c:v>
                </c:pt>
                <c:pt idx="18">
                  <c:v>120.86934193868134</c:v>
                </c:pt>
                <c:pt idx="19">
                  <c:v>122.98948610070256</c:v>
                </c:pt>
                <c:pt idx="20">
                  <c:v>125.12676628991105</c:v>
                </c:pt>
                <c:pt idx="21">
                  <c:v>127.46356075006827</c:v>
                </c:pt>
                <c:pt idx="22">
                  <c:v>129.80907695198869</c:v>
                </c:pt>
                <c:pt idx="23">
                  <c:v>132.1461336877978</c:v>
                </c:pt>
                <c:pt idx="24">
                  <c:v>134.48300815048685</c:v>
                </c:pt>
                <c:pt idx="25">
                  <c:v>136.80817377143606</c:v>
                </c:pt>
                <c:pt idx="26">
                  <c:v>139.13269473762961</c:v>
                </c:pt>
                <c:pt idx="27">
                  <c:v>141.44641444249396</c:v>
                </c:pt>
                <c:pt idx="28">
                  <c:v>143.74677211180713</c:v>
                </c:pt>
                <c:pt idx="29">
                  <c:v>146.0394844401425</c:v>
                </c:pt>
                <c:pt idx="30">
                  <c:v>148.33896750777126</c:v>
                </c:pt>
                <c:pt idx="31">
                  <c:v>150.65783598022736</c:v>
                </c:pt>
                <c:pt idx="32">
                  <c:v>152.97303557019771</c:v>
                </c:pt>
                <c:pt idx="33">
                  <c:v>155.28329390741231</c:v>
                </c:pt>
                <c:pt idx="34">
                  <c:v>157.58304790703181</c:v>
                </c:pt>
                <c:pt idx="35">
                  <c:v>159.89162716052837</c:v>
                </c:pt>
              </c:numCache>
            </c:numRef>
          </c:val>
          <c:smooth val="0"/>
          <c:extLst>
            <c:ext xmlns:c16="http://schemas.microsoft.com/office/drawing/2014/chart" uri="{C3380CC4-5D6E-409C-BE32-E72D297353CC}">
              <c16:uniqueId val="{00000001-E850-417B-95DA-4ED900504230}"/>
            </c:ext>
          </c:extLst>
        </c:ser>
        <c:ser>
          <c:idx val="2"/>
          <c:order val="2"/>
          <c:tx>
            <c:strRef>
              <c:f>'Chart Data'!$CK$3</c:f>
              <c:strCache>
                <c:ptCount val="1"/>
                <c:pt idx="0">
                  <c:v>100 LINE</c:v>
                </c:pt>
              </c:strCache>
            </c:strRef>
          </c:tx>
          <c:spPr>
            <a:ln w="12700">
              <a:solidFill>
                <a:srgbClr val="495057"/>
              </a:solidFill>
            </a:ln>
          </c:spPr>
          <c:marker>
            <c:symbol val="none"/>
          </c:marker>
          <c:cat>
            <c:numRef>
              <c:f>'Chart Data'!$CH$4:$CH$39</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'Chart Data'!$CK$4:$CK$39</c:f>
              <c:numCache>
                <c:formatCode>0.0</c:formatCode>
                <c:ptCount val="3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max val="160"/>
          <c:min val="8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29758886936881901"/>
          <c:y val="0.10918743210249673"/>
          <c:w val="0.4399803323104079"/>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978501957872255E-2"/>
          <c:y val="0.14714391023940784"/>
          <c:w val="0.87274091436963153"/>
          <c:h val="0.712639860869834"/>
        </c:manualLayout>
      </c:layout>
      <c:lineChart>
        <c:grouping val="standard"/>
        <c:varyColors val="0"/>
        <c:ser>
          <c:idx val="0"/>
          <c:order val="0"/>
          <c:tx>
            <c:strRef>
              <c:f>'Chart Data'!$P$3</c:f>
              <c:strCache>
                <c:ptCount val="1"/>
                <c:pt idx="0">
                  <c:v>Historical</c:v>
                </c:pt>
              </c:strCache>
            </c:strRef>
          </c:tx>
          <c:spPr>
            <a:ln w="38100">
              <a:solidFill>
                <a:srgbClr val="BD1B21"/>
              </a:solidFill>
            </a:ln>
          </c:spPr>
          <c:marker>
            <c:symbol val="none"/>
          </c:marker>
          <c:cat>
            <c:numRef>
              <c:f>'Chart Data'!$O$4:$O$44</c:f>
              <c:numCache>
                <c:formatCode>General</c:formatCod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numCache>
            </c:numRef>
          </c:cat>
          <c:val>
            <c:numRef>
              <c:f>'Chart Data'!$P$4:$P$44</c:f>
              <c:numCache>
                <c:formatCode>0</c:formatCode>
                <c:ptCount val="41"/>
                <c:pt idx="0">
                  <c:v>139.30000000000001</c:v>
                </c:pt>
                <c:pt idx="1">
                  <c:v>153.19999999999999</c:v>
                </c:pt>
                <c:pt idx="2">
                  <c:v>190.9</c:v>
                </c:pt>
                <c:pt idx="3">
                  <c:v>194.3</c:v>
                </c:pt>
                <c:pt idx="4">
                  <c:v>209.5</c:v>
                </c:pt>
                <c:pt idx="5">
                  <c:v>335.6</c:v>
                </c:pt>
                <c:pt idx="6">
                  <c:v>254.5</c:v>
                </c:pt>
                <c:pt idx="7">
                  <c:v>304.60000000000002</c:v>
                </c:pt>
                <c:pt idx="8">
                  <c:v>283.60000000000002</c:v>
                </c:pt>
                <c:pt idx="9">
                  <c:v>219.8</c:v>
                </c:pt>
                <c:pt idx="10">
                  <c:v>255.4</c:v>
                </c:pt>
                <c:pt idx="11">
                  <c:v>270.3</c:v>
                </c:pt>
                <c:pt idx="12">
                  <c:v>162</c:v>
                </c:pt>
                <c:pt idx="13">
                  <c:v>215</c:v>
                </c:pt>
                <c:pt idx="14">
                  <c:v>248</c:v>
                </c:pt>
                <c:pt idx="15">
                  <c:v>296</c:v>
                </c:pt>
                <c:pt idx="16">
                  <c:v>321</c:v>
                </c:pt>
                <c:pt idx="17">
                  <c:v>200</c:v>
                </c:pt>
                <c:pt idx="18">
                  <c:v>216</c:v>
                </c:pt>
                <c:pt idx="19">
                  <c:v>224</c:v>
                </c:pt>
                <c:pt idx="20">
                  <c:v>111</c:v>
                </c:pt>
                <c:pt idx="21">
                  <c:v>221</c:v>
                </c:pt>
                <c:pt idx="22">
                  <c:v>607</c:v>
                </c:pt>
                <c:pt idx="23" formatCode="General">
                  <c:v>672</c:v>
                </c:pt>
              </c:numCache>
            </c:numRef>
          </c:val>
          <c:smooth val="0"/>
          <c:extLst>
            <c:ext xmlns:c16="http://schemas.microsoft.com/office/drawing/2014/chart" uri="{C3380CC4-5D6E-409C-BE32-E72D297353CC}">
              <c16:uniqueId val="{00000000-F061-4AFC-A12C-B6771C1BCAA3}"/>
            </c:ext>
          </c:extLst>
        </c:ser>
        <c:ser>
          <c:idx val="2"/>
          <c:order val="1"/>
          <c:tx>
            <c:strRef>
              <c:f>'Chart Data'!$Q$3</c:f>
              <c:strCache>
                <c:ptCount val="1"/>
                <c:pt idx="0">
                  <c:v>OE baseline (ONS low migration variant)</c:v>
                </c:pt>
              </c:strCache>
            </c:strRef>
          </c:tx>
          <c:spPr>
            <a:ln w="38100">
              <a:solidFill>
                <a:srgbClr val="002060"/>
              </a:solidFill>
            </a:ln>
          </c:spPr>
          <c:marker>
            <c:symbol val="none"/>
          </c:marker>
          <c:cat>
            <c:numRef>
              <c:f>'Chart Data'!$O$4:$O$44</c:f>
              <c:numCache>
                <c:formatCode>General</c:formatCod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numCache>
            </c:numRef>
          </c:cat>
          <c:val>
            <c:numRef>
              <c:f>'Chart Data'!$Q$4:$Q$44</c:f>
              <c:numCache>
                <c:formatCode>General</c:formatCode>
                <c:ptCount val="41"/>
                <c:pt idx="23" formatCode="0">
                  <c:v>670</c:v>
                </c:pt>
                <c:pt idx="24" formatCode="0">
                  <c:v>586.6</c:v>
                </c:pt>
                <c:pt idx="25" formatCode="0">
                  <c:v>503.2</c:v>
                </c:pt>
                <c:pt idx="26" formatCode="0">
                  <c:v>419.8</c:v>
                </c:pt>
                <c:pt idx="27" formatCode="0">
                  <c:v>336.4</c:v>
                </c:pt>
                <c:pt idx="28" formatCode="0">
                  <c:v>253</c:v>
                </c:pt>
                <c:pt idx="29" formatCode="0">
                  <c:v>253</c:v>
                </c:pt>
                <c:pt idx="30" formatCode="0">
                  <c:v>253</c:v>
                </c:pt>
                <c:pt idx="31" formatCode="0">
                  <c:v>253</c:v>
                </c:pt>
                <c:pt idx="32" formatCode="0">
                  <c:v>253</c:v>
                </c:pt>
                <c:pt idx="33" formatCode="0">
                  <c:v>253</c:v>
                </c:pt>
                <c:pt idx="34" formatCode="0">
                  <c:v>253</c:v>
                </c:pt>
                <c:pt idx="35" formatCode="0">
                  <c:v>253</c:v>
                </c:pt>
                <c:pt idx="36" formatCode="0">
                  <c:v>253</c:v>
                </c:pt>
                <c:pt idx="37" formatCode="0">
                  <c:v>253</c:v>
                </c:pt>
                <c:pt idx="38" formatCode="0">
                  <c:v>253</c:v>
                </c:pt>
                <c:pt idx="39" formatCode="0">
                  <c:v>253</c:v>
                </c:pt>
                <c:pt idx="40" formatCode="0">
                  <c:v>253</c:v>
                </c:pt>
              </c:numCache>
            </c:numRef>
          </c:val>
          <c:smooth val="0"/>
          <c:extLst>
            <c:ext xmlns:c16="http://schemas.microsoft.com/office/drawing/2014/chart" uri="{C3380CC4-5D6E-409C-BE32-E72D297353CC}">
              <c16:uniqueId val="{00000001-F061-4AFC-A12C-B6771C1BCAA3}"/>
            </c:ext>
          </c:extLst>
        </c:ser>
        <c:ser>
          <c:idx val="3"/>
          <c:order val="2"/>
          <c:tx>
            <c:strRef>
              <c:f>'Chart Data'!$R$3</c:f>
              <c:strCache>
                <c:ptCount val="1"/>
                <c:pt idx="0">
                  <c:v>ONS principal projection</c:v>
                </c:pt>
              </c:strCache>
            </c:strRef>
          </c:tx>
          <c:spPr>
            <a:ln w="38100">
              <a:solidFill>
                <a:srgbClr val="D1A21E"/>
              </a:solidFill>
            </a:ln>
          </c:spPr>
          <c:marker>
            <c:symbol val="none"/>
          </c:marker>
          <c:cat>
            <c:numRef>
              <c:f>'Chart Data'!$O$4:$O$44</c:f>
              <c:numCache>
                <c:formatCode>General</c:formatCod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numCache>
            </c:numRef>
          </c:cat>
          <c:val>
            <c:numRef>
              <c:f>'Chart Data'!$R$4:$R$44</c:f>
              <c:numCache>
                <c:formatCode>General</c:formatCode>
                <c:ptCount val="41"/>
                <c:pt idx="23" formatCode="0">
                  <c:v>670</c:v>
                </c:pt>
                <c:pt idx="24" formatCode="0">
                  <c:v>599</c:v>
                </c:pt>
                <c:pt idx="25" formatCode="0">
                  <c:v>528</c:v>
                </c:pt>
                <c:pt idx="26" formatCode="0">
                  <c:v>457</c:v>
                </c:pt>
                <c:pt idx="27" formatCode="0">
                  <c:v>386</c:v>
                </c:pt>
                <c:pt idx="28" formatCode="0">
                  <c:v>315</c:v>
                </c:pt>
                <c:pt idx="29" formatCode="0">
                  <c:v>315</c:v>
                </c:pt>
                <c:pt idx="30" formatCode="0">
                  <c:v>315</c:v>
                </c:pt>
                <c:pt idx="31" formatCode="0">
                  <c:v>315</c:v>
                </c:pt>
                <c:pt idx="32" formatCode="0">
                  <c:v>315</c:v>
                </c:pt>
                <c:pt idx="33" formatCode="0">
                  <c:v>315</c:v>
                </c:pt>
                <c:pt idx="34" formatCode="0">
                  <c:v>315</c:v>
                </c:pt>
                <c:pt idx="35" formatCode="0">
                  <c:v>315</c:v>
                </c:pt>
                <c:pt idx="36" formatCode="0">
                  <c:v>315</c:v>
                </c:pt>
                <c:pt idx="37" formatCode="0">
                  <c:v>315</c:v>
                </c:pt>
                <c:pt idx="38" formatCode="0">
                  <c:v>315</c:v>
                </c:pt>
                <c:pt idx="39" formatCode="0">
                  <c:v>315</c:v>
                </c:pt>
                <c:pt idx="40" formatCode="0">
                  <c:v>315</c:v>
                </c:pt>
              </c:numCache>
            </c:numRef>
          </c:val>
          <c:smooth val="0"/>
          <c:extLst>
            <c:ext xmlns:c16="http://schemas.microsoft.com/office/drawing/2014/chart" uri="{C3380CC4-5D6E-409C-BE32-E72D297353CC}">
              <c16:uniqueId val="{00000002-F061-4AFC-A12C-B6771C1BCAA3}"/>
            </c:ext>
          </c:extLst>
        </c:ser>
        <c:ser>
          <c:idx val="4"/>
          <c:order val="3"/>
          <c:tx>
            <c:strRef>
              <c:f>'Chart Data'!$S$3</c:f>
              <c:strCache>
                <c:ptCount val="1"/>
                <c:pt idx="0">
                  <c:v>ONS high migration variant</c:v>
                </c:pt>
              </c:strCache>
            </c:strRef>
          </c:tx>
          <c:spPr>
            <a:ln w="38100">
              <a:solidFill>
                <a:srgbClr val="7B7C77"/>
              </a:solidFill>
            </a:ln>
          </c:spPr>
          <c:marker>
            <c:symbol val="none"/>
          </c:marker>
          <c:cat>
            <c:numRef>
              <c:f>'Chart Data'!$O$4:$O$44</c:f>
              <c:numCache>
                <c:formatCode>General</c:formatCod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numCache>
            </c:numRef>
          </c:cat>
          <c:val>
            <c:numRef>
              <c:f>'Chart Data'!$S$4:$S$44</c:f>
              <c:numCache>
                <c:formatCode>General</c:formatCode>
                <c:ptCount val="41"/>
                <c:pt idx="23" formatCode="0">
                  <c:v>670</c:v>
                </c:pt>
                <c:pt idx="24" formatCode="0">
                  <c:v>611.79999999999995</c:v>
                </c:pt>
                <c:pt idx="25" formatCode="0">
                  <c:v>553.6</c:v>
                </c:pt>
                <c:pt idx="26" formatCode="0">
                  <c:v>495.4</c:v>
                </c:pt>
                <c:pt idx="27" formatCode="0">
                  <c:v>437.2</c:v>
                </c:pt>
                <c:pt idx="28" formatCode="0">
                  <c:v>379</c:v>
                </c:pt>
                <c:pt idx="29" formatCode="0">
                  <c:v>379</c:v>
                </c:pt>
                <c:pt idx="30" formatCode="0">
                  <c:v>379</c:v>
                </c:pt>
                <c:pt idx="31" formatCode="0">
                  <c:v>379</c:v>
                </c:pt>
                <c:pt idx="32" formatCode="0">
                  <c:v>379</c:v>
                </c:pt>
                <c:pt idx="33" formatCode="0">
                  <c:v>379</c:v>
                </c:pt>
                <c:pt idx="34" formatCode="0">
                  <c:v>379</c:v>
                </c:pt>
                <c:pt idx="35" formatCode="0">
                  <c:v>379</c:v>
                </c:pt>
                <c:pt idx="36" formatCode="0">
                  <c:v>379</c:v>
                </c:pt>
                <c:pt idx="37" formatCode="0">
                  <c:v>379</c:v>
                </c:pt>
                <c:pt idx="38" formatCode="0">
                  <c:v>379</c:v>
                </c:pt>
                <c:pt idx="39" formatCode="0">
                  <c:v>379</c:v>
                </c:pt>
                <c:pt idx="40" formatCode="0">
                  <c:v>379</c:v>
                </c:pt>
              </c:numCache>
            </c:numRef>
          </c:val>
          <c:smooth val="0"/>
          <c:extLst>
            <c:ext xmlns:c16="http://schemas.microsoft.com/office/drawing/2014/chart" uri="{C3380CC4-5D6E-409C-BE32-E72D297353CC}">
              <c16:uniqueId val="{00000003-F061-4AFC-A12C-B6771C1BCAA3}"/>
            </c:ext>
          </c:extLst>
        </c:ser>
        <c:ser>
          <c:idx val="1"/>
          <c:order val="4"/>
          <c:tx>
            <c:strRef>
              <c:f>'Chart Data'!$T$3</c:f>
              <c:strCache>
                <c:ptCount val="1"/>
                <c:pt idx="0">
                  <c:v>Average 2010-2019</c:v>
                </c:pt>
              </c:strCache>
            </c:strRef>
          </c:tx>
          <c:spPr>
            <a:ln w="25400">
              <a:solidFill>
                <a:srgbClr val="BD1B21"/>
              </a:solidFill>
              <a:prstDash val="dash"/>
            </a:ln>
          </c:spPr>
          <c:marker>
            <c:symbol val="none"/>
          </c:marker>
          <c:cat>
            <c:numRef>
              <c:f>'Chart Data'!$O$4:$O$44</c:f>
              <c:numCache>
                <c:formatCode>General</c:formatCod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numCache>
            </c:numRef>
          </c:cat>
          <c:val>
            <c:numRef>
              <c:f>'Chart Data'!$T$4:$T$44</c:f>
              <c:numCache>
                <c:formatCode>0</c:formatCode>
                <c:ptCount val="41"/>
                <c:pt idx="10">
                  <c:v>240.76999999999998</c:v>
                </c:pt>
                <c:pt idx="11">
                  <c:v>240.76999999999998</c:v>
                </c:pt>
                <c:pt idx="12">
                  <c:v>240.76999999999998</c:v>
                </c:pt>
                <c:pt idx="13">
                  <c:v>240.76999999999998</c:v>
                </c:pt>
                <c:pt idx="14">
                  <c:v>240.76999999999998</c:v>
                </c:pt>
                <c:pt idx="15">
                  <c:v>240.76999999999998</c:v>
                </c:pt>
                <c:pt idx="16">
                  <c:v>240.76999999999998</c:v>
                </c:pt>
                <c:pt idx="17">
                  <c:v>240.76999999999998</c:v>
                </c:pt>
                <c:pt idx="18">
                  <c:v>240.76999999999998</c:v>
                </c:pt>
                <c:pt idx="19">
                  <c:v>240.76999999999998</c:v>
                </c:pt>
              </c:numCache>
            </c:numRef>
          </c:val>
          <c:smooth val="0"/>
          <c:extLst>
            <c:ext xmlns:c16="http://schemas.microsoft.com/office/drawing/2014/chart" uri="{C3380CC4-5D6E-409C-BE32-E72D297353CC}">
              <c16:uniqueId val="{00000004-F061-4AFC-A12C-B6771C1BCAA3}"/>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11530485511982699"/>
          <c:y val="0.13560718551912215"/>
          <c:w val="0.51633497705238507"/>
          <c:h val="0.2214013970373322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5713606174088705E-2"/>
          <c:y val="0.14714391023940784"/>
          <c:w val="0.88600581015341495"/>
          <c:h val="0.712639860869834"/>
        </c:manualLayout>
      </c:layout>
      <c:lineChart>
        <c:grouping val="standard"/>
        <c:varyColors val="0"/>
        <c:ser>
          <c:idx val="0"/>
          <c:order val="0"/>
          <c:tx>
            <c:strRef>
              <c:f>'Chart Data'!$W$3</c:f>
              <c:strCache>
                <c:ptCount val="1"/>
                <c:pt idx="0">
                  <c:v>Working age population</c:v>
                </c:pt>
              </c:strCache>
            </c:strRef>
          </c:tx>
          <c:spPr>
            <a:ln w="38100">
              <a:solidFill>
                <a:srgbClr val="BD1B21"/>
              </a:solidFill>
            </a:ln>
          </c:spPr>
          <c:marker>
            <c:symbol val="none"/>
          </c:marker>
          <c:cat>
            <c:numRef>
              <c:f>'Chart Data'!$V$10:$V$70</c:f>
              <c:numCache>
                <c:formatCode>General</c:formatCode>
                <c:ptCount val="6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numCache>
            </c:numRef>
          </c:cat>
          <c:val>
            <c:numRef>
              <c:f>'Chart Data'!$W$10:$W$70</c:f>
              <c:numCache>
                <c:formatCode>0.0</c:formatCode>
                <c:ptCount val="61"/>
                <c:pt idx="0">
                  <c:v>0.61267082679570262</c:v>
                </c:pt>
                <c:pt idx="1">
                  <c:v>0.5707566528506014</c:v>
                </c:pt>
                <c:pt idx="2">
                  <c:v>0.47527889825018654</c:v>
                </c:pt>
                <c:pt idx="3">
                  <c:v>0.70478950561649878</c:v>
                </c:pt>
                <c:pt idx="4">
                  <c:v>0.69795599645539053</c:v>
                </c:pt>
                <c:pt idx="5">
                  <c:v>0.49341661015325222</c:v>
                </c:pt>
                <c:pt idx="6">
                  <c:v>0.41478282281213197</c:v>
                </c:pt>
                <c:pt idx="7">
                  <c:v>0.40904009698152777</c:v>
                </c:pt>
                <c:pt idx="8">
                  <c:v>0.30865471489569529</c:v>
                </c:pt>
                <c:pt idx="9">
                  <c:v>0.26095484555312964</c:v>
                </c:pt>
                <c:pt idx="10">
                  <c:v>0.18882239807009871</c:v>
                </c:pt>
                <c:pt idx="11">
                  <c:v>0.122894402131557</c:v>
                </c:pt>
                <c:pt idx="12">
                  <c:v>2.9350484851264902E-2</c:v>
                </c:pt>
                <c:pt idx="13">
                  <c:v>3.1557425709372033E-2</c:v>
                </c:pt>
                <c:pt idx="14">
                  <c:v>0.16043492915449598</c:v>
                </c:pt>
                <c:pt idx="15">
                  <c:v>0.31204932233388494</c:v>
                </c:pt>
                <c:pt idx="16">
                  <c:v>0.36678278534476583</c:v>
                </c:pt>
                <c:pt idx="17">
                  <c:v>0.35389737651887465</c:v>
                </c:pt>
                <c:pt idx="18">
                  <c:v>0.37481621154471512</c:v>
                </c:pt>
                <c:pt idx="19">
                  <c:v>0.51355263474222035</c:v>
                </c:pt>
                <c:pt idx="20">
                  <c:v>0.60899280205384265</c:v>
                </c:pt>
                <c:pt idx="21">
                  <c:v>0.72055167289288846</c:v>
                </c:pt>
                <c:pt idx="22">
                  <c:v>0.68498714997260457</c:v>
                </c:pt>
                <c:pt idx="23">
                  <c:v>0.6301706678151664</c:v>
                </c:pt>
                <c:pt idx="24">
                  <c:v>0.75987743143439701</c:v>
                </c:pt>
                <c:pt idx="25">
                  <c:v>0.97276662096403843</c:v>
                </c:pt>
                <c:pt idx="26">
                  <c:v>0.84869500762005945</c:v>
                </c:pt>
                <c:pt idx="27">
                  <c:v>0.6977210805330758</c:v>
                </c:pt>
                <c:pt idx="28">
                  <c:v>0.60565971053341272</c:v>
                </c:pt>
                <c:pt idx="29">
                  <c:v>0.519689812260693</c:v>
                </c:pt>
                <c:pt idx="30">
                  <c:v>0.79323742861134861</c:v>
                </c:pt>
                <c:pt idx="31">
                  <c:v>0.96544908879714342</c:v>
                </c:pt>
                <c:pt idx="32">
                  <c:v>0.56942504425705476</c:v>
                </c:pt>
                <c:pt idx="33">
                  <c:v>0.67568200845298243</c:v>
                </c:pt>
                <c:pt idx="34">
                  <c:v>0.8344175670776055</c:v>
                </c:pt>
                <c:pt idx="35">
                  <c:v>0.97231427065700426</c:v>
                </c:pt>
                <c:pt idx="36">
                  <c:v>0.98796051321159428</c:v>
                </c:pt>
                <c:pt idx="37">
                  <c:v>0.89560836472126759</c:v>
                </c:pt>
                <c:pt idx="38">
                  <c:v>0.9235295330328519</c:v>
                </c:pt>
                <c:pt idx="39">
                  <c:v>1.0746008397151341</c:v>
                </c:pt>
                <c:pt idx="40">
                  <c:v>1.0825297576802395</c:v>
                </c:pt>
                <c:pt idx="41">
                  <c:v>0.95539865630744902</c:v>
                </c:pt>
                <c:pt idx="42">
                  <c:v>0.95418562328331014</c:v>
                </c:pt>
                <c:pt idx="43">
                  <c:v>1.388948188445327</c:v>
                </c:pt>
                <c:pt idx="44">
                  <c:v>1.0562067425510691</c:v>
                </c:pt>
                <c:pt idx="45">
                  <c:v>0.88249438290828319</c:v>
                </c:pt>
                <c:pt idx="46">
                  <c:v>1.0149921161108466</c:v>
                </c:pt>
                <c:pt idx="47">
                  <c:v>1.2676458866989648</c:v>
                </c:pt>
                <c:pt idx="48">
                  <c:v>0.82652997971872644</c:v>
                </c:pt>
                <c:pt idx="49">
                  <c:v>0.24338490100082044</c:v>
                </c:pt>
                <c:pt idx="50">
                  <c:v>0.13633001668222899</c:v>
                </c:pt>
                <c:pt idx="51">
                  <c:v>0.10217839683863694</c:v>
                </c:pt>
                <c:pt idx="52">
                  <c:v>9.425373234008827E-2</c:v>
                </c:pt>
                <c:pt idx="53">
                  <c:v>6.8444487108654251E-2</c:v>
                </c:pt>
                <c:pt idx="54">
                  <c:v>4.052239475309527E-2</c:v>
                </c:pt>
                <c:pt idx="55">
                  <c:v>3.3023984313618193E-2</c:v>
                </c:pt>
                <c:pt idx="56">
                  <c:v>1.7280285150489405E-2</c:v>
                </c:pt>
                <c:pt idx="57">
                  <c:v>1.1260329579521056E-2</c:v>
                </c:pt>
                <c:pt idx="58">
                  <c:v>3.4163946980081406E-3</c:v>
                </c:pt>
                <c:pt idx="59">
                  <c:v>3.5494913398426142E-2</c:v>
                </c:pt>
                <c:pt idx="60">
                  <c:v>0.17466235953125242</c:v>
                </c:pt>
              </c:numCache>
            </c:numRef>
          </c:val>
          <c:smooth val="0"/>
          <c:extLst>
            <c:ext xmlns:c16="http://schemas.microsoft.com/office/drawing/2014/chart" uri="{C3380CC4-5D6E-409C-BE32-E72D297353CC}">
              <c16:uniqueId val="{00000000-E850-417B-95DA-4ED900504230}"/>
            </c:ext>
          </c:extLst>
        </c:ser>
        <c:ser>
          <c:idx val="1"/>
          <c:order val="1"/>
          <c:tx>
            <c:strRef>
              <c:f>'Chart Data'!$X$3</c:f>
              <c:strCache>
                <c:ptCount val="1"/>
                <c:pt idx="0">
                  <c:v>Rolling 10 year average</c:v>
                </c:pt>
              </c:strCache>
            </c:strRef>
          </c:tx>
          <c:spPr>
            <a:ln w="38100">
              <a:solidFill>
                <a:srgbClr val="002060"/>
              </a:solidFill>
            </a:ln>
          </c:spPr>
          <c:marker>
            <c:symbol val="none"/>
          </c:marker>
          <c:cat>
            <c:numRef>
              <c:f>'Chart Data'!$V$10:$V$70</c:f>
              <c:numCache>
                <c:formatCode>General</c:formatCode>
                <c:ptCount val="6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numCache>
            </c:numRef>
          </c:cat>
          <c:val>
            <c:numRef>
              <c:f>'Chart Data'!$X$10:$X$70</c:f>
              <c:numCache>
                <c:formatCode>General</c:formatCode>
                <c:ptCount val="61"/>
                <c:pt idx="3" formatCode="0.0">
                  <c:v>0.42994853848678183</c:v>
                </c:pt>
                <c:pt idx="4" formatCode="0.0">
                  <c:v>0.49694175983506117</c:v>
                </c:pt>
                <c:pt idx="5" formatCode="0.0">
                  <c:v>0.54780629121993663</c:v>
                </c:pt>
                <c:pt idx="6" formatCode="0.0">
                  <c:v>0.57901965747628292</c:v>
                </c:pt>
                <c:pt idx="7" formatCode="0.0">
                  <c:v>0.56154408033213254</c:v>
                </c:pt>
                <c:pt idx="8" formatCode="0.0">
                  <c:v>0.53037937463463081</c:v>
                </c:pt>
                <c:pt idx="9" formatCode="0.0">
                  <c:v>0.49483009703641168</c:v>
                </c:pt>
                <c:pt idx="10" formatCode="0.0">
                  <c:v>0.45244525416385128</c:v>
                </c:pt>
                <c:pt idx="11" formatCode="0.0">
                  <c:v>0.40765902909194685</c:v>
                </c:pt>
                <c:pt idx="12" formatCode="0.0">
                  <c:v>0.36306618775205468</c:v>
                </c:pt>
                <c:pt idx="13" formatCode="0.0">
                  <c:v>0.29574297976134201</c:v>
                </c:pt>
                <c:pt idx="14" formatCode="0.0">
                  <c:v>0.24199087303125255</c:v>
                </c:pt>
                <c:pt idx="15" formatCode="0.0">
                  <c:v>0.22385414424931582</c:v>
                </c:pt>
                <c:pt idx="16" formatCode="0.0">
                  <c:v>0.21905414050257921</c:v>
                </c:pt>
                <c:pt idx="17" formatCode="0.0">
                  <c:v>0.2135398684563139</c:v>
                </c:pt>
                <c:pt idx="18" formatCode="0.0">
                  <c:v>0.22015601812121588</c:v>
                </c:pt>
                <c:pt idx="19" formatCode="0.0">
                  <c:v>0.24541579704012495</c:v>
                </c:pt>
                <c:pt idx="20" formatCode="0.0">
                  <c:v>0.28743283743849934</c:v>
                </c:pt>
                <c:pt idx="21" formatCode="0.0">
                  <c:v>0.34719856451463249</c:v>
                </c:pt>
                <c:pt idx="22" formatCode="0.0">
                  <c:v>0.41276223102676646</c:v>
                </c:pt>
                <c:pt idx="23" formatCode="0.0">
                  <c:v>0.47262355523734589</c:v>
                </c:pt>
                <c:pt idx="24" formatCode="0.0">
                  <c:v>0.532567805465336</c:v>
                </c:pt>
                <c:pt idx="25" formatCode="0.0">
                  <c:v>0.59863953532835135</c:v>
                </c:pt>
                <c:pt idx="26" formatCode="0.0">
                  <c:v>0.64683075755588071</c:v>
                </c:pt>
                <c:pt idx="27" formatCode="0.0">
                  <c:v>0.68121312795730082</c:v>
                </c:pt>
                <c:pt idx="28" formatCode="0.0">
                  <c:v>0.70429747785617058</c:v>
                </c:pt>
                <c:pt idx="29" formatCode="0.0">
                  <c:v>0.70491119560801785</c:v>
                </c:pt>
                <c:pt idx="30" formatCode="0.0">
                  <c:v>0.72333565826376844</c:v>
                </c:pt>
                <c:pt idx="31" formatCode="0.0">
                  <c:v>0.74782539985419394</c:v>
                </c:pt>
                <c:pt idx="32" formatCode="0.0">
                  <c:v>0.73626918928263896</c:v>
                </c:pt>
                <c:pt idx="33" formatCode="0.0">
                  <c:v>0.74082032334642056</c:v>
                </c:pt>
                <c:pt idx="34" formatCode="0.0">
                  <c:v>0.74827433691074141</c:v>
                </c:pt>
                <c:pt idx="35" formatCode="0.0">
                  <c:v>0.74822910188003799</c:v>
                </c:pt>
                <c:pt idx="36" formatCode="0.0">
                  <c:v>0.76215565243919148</c:v>
                </c:pt>
                <c:pt idx="37" formatCode="0.0">
                  <c:v>0.78194438085801066</c:v>
                </c:pt>
                <c:pt idx="38" formatCode="0.0">
                  <c:v>0.81373136310795469</c:v>
                </c:pt>
                <c:pt idx="39" formatCode="0.0">
                  <c:v>0.8692224658533988</c:v>
                </c:pt>
                <c:pt idx="40" formatCode="0.0">
                  <c:v>0.89815169876028766</c:v>
                </c:pt>
                <c:pt idx="41" formatCode="0.0">
                  <c:v>0.89714665551131811</c:v>
                </c:pt>
                <c:pt idx="42" formatCode="0.0">
                  <c:v>0.93562271341394398</c:v>
                </c:pt>
                <c:pt idx="43" formatCode="0.0">
                  <c:v>1.0069493314131783</c:v>
                </c:pt>
                <c:pt idx="44" formatCode="0.0">
                  <c:v>1.0291282489605247</c:v>
                </c:pt>
                <c:pt idx="45" formatCode="0.0">
                  <c:v>1.0201462601856526</c:v>
                </c:pt>
                <c:pt idx="46" formatCode="0.0">
                  <c:v>1.022849420475578</c:v>
                </c:pt>
                <c:pt idx="47" formatCode="0.0">
                  <c:v>1.0600531726733475</c:v>
                </c:pt>
                <c:pt idx="48" formatCode="0.0">
                  <c:v>1.050353217341935</c:v>
                </c:pt>
                <c:pt idx="49" formatCode="0.0">
                  <c:v>0.96723162347050362</c:v>
                </c:pt>
                <c:pt idx="50" formatCode="0.0">
                  <c:v>0.87261164937070246</c:v>
                </c:pt>
                <c:pt idx="51" formatCode="0.0">
                  <c:v>0.78728962342382136</c:v>
                </c:pt>
                <c:pt idx="52" formatCode="0.0">
                  <c:v>0.70129643432949917</c:v>
                </c:pt>
                <c:pt idx="53" formatCode="0.0">
                  <c:v>0.5692460641958319</c:v>
                </c:pt>
                <c:pt idx="54" formatCode="0.0">
                  <c:v>0.46767762941603452</c:v>
                </c:pt>
                <c:pt idx="55" formatCode="0.0">
                  <c:v>0.38273058955656802</c:v>
                </c:pt>
                <c:pt idx="56" formatCode="0.0">
                  <c:v>0.2829594064605323</c:v>
                </c:pt>
                <c:pt idx="57" formatCode="0.0">
                  <c:v>0.15732085074858793</c:v>
                </c:pt>
                <c:pt idx="58" formatCode="0.0">
                  <c:v>7.5009492246516096E-2</c:v>
                </c:pt>
                <c:pt idx="59" formatCode="0.0">
                  <c:v>5.4220493486276666E-2</c:v>
                </c:pt>
                <c:pt idx="60" formatCode="0.0">
                  <c:v>5.8053727771179009E-2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2909038714981014"/>
          <c:y val="0.1318329350310328"/>
          <c:w val="0.77174804005186204"/>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69825161594155E-2"/>
          <c:y val="0.14714391023940784"/>
          <c:w val="0.89644890255952792"/>
          <c:h val="0.712639860869834"/>
        </c:manualLayout>
      </c:layout>
      <c:lineChart>
        <c:grouping val="standard"/>
        <c:varyColors val="0"/>
        <c:ser>
          <c:idx val="0"/>
          <c:order val="0"/>
          <c:tx>
            <c:strRef>
              <c:f>'Chart Data'!$AD$3</c:f>
              <c:strCache>
                <c:ptCount val="1"/>
                <c:pt idx="0">
                  <c:v>2023</c:v>
                </c:pt>
              </c:strCache>
            </c:strRef>
          </c:tx>
          <c:spPr>
            <a:ln w="38100" cap="rnd">
              <a:solidFill>
                <a:srgbClr val="BD1B21"/>
              </a:solidFill>
              <a:prstDash val="solid"/>
              <a:round/>
            </a:ln>
            <a:effectLst/>
          </c:spPr>
          <c:marker>
            <c:symbol val="none"/>
          </c:marker>
          <c:cat>
            <c:strRef>
              <c:f>'Chart Data'!$AC$4:$AC$110</c:f>
              <c:strCache>
                <c:ptCount val="10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105 - 109</c:v>
                </c:pt>
                <c:pt idx="106">
                  <c:v>110 and over</c:v>
                </c:pt>
              </c:strCache>
            </c:strRef>
          </c:cat>
          <c:val>
            <c:numRef>
              <c:f>'Chart Data'!$AD$4:$AD$110</c:f>
              <c:numCache>
                <c:formatCode>General</c:formatCode>
                <c:ptCount val="107"/>
                <c:pt idx="0">
                  <c:v>665729</c:v>
                </c:pt>
                <c:pt idx="1">
                  <c:v>700228</c:v>
                </c:pt>
                <c:pt idx="2">
                  <c:v>691721</c:v>
                </c:pt>
                <c:pt idx="3">
                  <c:v>719113</c:v>
                </c:pt>
                <c:pt idx="4">
                  <c:v>732580</c:v>
                </c:pt>
                <c:pt idx="5">
                  <c:v>744262</c:v>
                </c:pt>
                <c:pt idx="6">
                  <c:v>762489</c:v>
                </c:pt>
                <c:pt idx="7">
                  <c:v>785492</c:v>
                </c:pt>
                <c:pt idx="8">
                  <c:v>780395</c:v>
                </c:pt>
                <c:pt idx="9">
                  <c:v>785418</c:v>
                </c:pt>
                <c:pt idx="10">
                  <c:v>805383</c:v>
                </c:pt>
                <c:pt idx="11">
                  <c:v>827802</c:v>
                </c:pt>
                <c:pt idx="12">
                  <c:v>831944</c:v>
                </c:pt>
                <c:pt idx="13">
                  <c:v>819595</c:v>
                </c:pt>
                <c:pt idx="14">
                  <c:v>816974</c:v>
                </c:pt>
                <c:pt idx="15">
                  <c:v>825235</c:v>
                </c:pt>
                <c:pt idx="16">
                  <c:v>794768</c:v>
                </c:pt>
                <c:pt idx="17">
                  <c:v>780765</c:v>
                </c:pt>
                <c:pt idx="18">
                  <c:v>788007</c:v>
                </c:pt>
                <c:pt idx="19">
                  <c:v>804525</c:v>
                </c:pt>
                <c:pt idx="20">
                  <c:v>814061</c:v>
                </c:pt>
                <c:pt idx="21">
                  <c:v>819436</c:v>
                </c:pt>
                <c:pt idx="22">
                  <c:v>823721</c:v>
                </c:pt>
                <c:pt idx="23">
                  <c:v>841152</c:v>
                </c:pt>
                <c:pt idx="24">
                  <c:v>867946</c:v>
                </c:pt>
                <c:pt idx="25">
                  <c:v>867168</c:v>
                </c:pt>
                <c:pt idx="26">
                  <c:v>884339</c:v>
                </c:pt>
                <c:pt idx="27">
                  <c:v>879278</c:v>
                </c:pt>
                <c:pt idx="28">
                  <c:v>897977</c:v>
                </c:pt>
                <c:pt idx="29">
                  <c:v>925149</c:v>
                </c:pt>
                <c:pt idx="30">
                  <c:v>930732</c:v>
                </c:pt>
                <c:pt idx="31">
                  <c:v>961261</c:v>
                </c:pt>
                <c:pt idx="32">
                  <c:v>972793</c:v>
                </c:pt>
                <c:pt idx="33">
                  <c:v>967075</c:v>
                </c:pt>
                <c:pt idx="34">
                  <c:v>959467</c:v>
                </c:pt>
                <c:pt idx="35">
                  <c:v>968453</c:v>
                </c:pt>
                <c:pt idx="36">
                  <c:v>944985</c:v>
                </c:pt>
                <c:pt idx="37">
                  <c:v>935686</c:v>
                </c:pt>
                <c:pt idx="38">
                  <c:v>929941</c:v>
                </c:pt>
                <c:pt idx="39">
                  <c:v>899504</c:v>
                </c:pt>
                <c:pt idx="40">
                  <c:v>899204</c:v>
                </c:pt>
                <c:pt idx="41">
                  <c:v>894686</c:v>
                </c:pt>
                <c:pt idx="42">
                  <c:v>901588</c:v>
                </c:pt>
                <c:pt idx="43">
                  <c:v>903123</c:v>
                </c:pt>
                <c:pt idx="44">
                  <c:v>865257</c:v>
                </c:pt>
                <c:pt idx="45">
                  <c:v>804759</c:v>
                </c:pt>
                <c:pt idx="46">
                  <c:v>789146</c:v>
                </c:pt>
                <c:pt idx="47">
                  <c:v>807012</c:v>
                </c:pt>
                <c:pt idx="48">
                  <c:v>822021</c:v>
                </c:pt>
                <c:pt idx="49">
                  <c:v>832476</c:v>
                </c:pt>
                <c:pt idx="50">
                  <c:v>865808</c:v>
                </c:pt>
                <c:pt idx="51">
                  <c:v>899257</c:v>
                </c:pt>
                <c:pt idx="52">
                  <c:v>931846</c:v>
                </c:pt>
                <c:pt idx="53">
                  <c:v>908492</c:v>
                </c:pt>
                <c:pt idx="54">
                  <c:v>929212</c:v>
                </c:pt>
                <c:pt idx="55">
                  <c:v>926887</c:v>
                </c:pt>
                <c:pt idx="56">
                  <c:v>931407</c:v>
                </c:pt>
                <c:pt idx="57">
                  <c:v>926238</c:v>
                </c:pt>
                <c:pt idx="58">
                  <c:v>930308</c:v>
                </c:pt>
                <c:pt idx="59">
                  <c:v>916262</c:v>
                </c:pt>
                <c:pt idx="60">
                  <c:v>894112</c:v>
                </c:pt>
                <c:pt idx="61">
                  <c:v>871127</c:v>
                </c:pt>
                <c:pt idx="62">
                  <c:v>838309</c:v>
                </c:pt>
                <c:pt idx="63">
                  <c:v>802214</c:v>
                </c:pt>
                <c:pt idx="64">
                  <c:v>780003</c:v>
                </c:pt>
                <c:pt idx="65">
                  <c:v>755810</c:v>
                </c:pt>
                <c:pt idx="66">
                  <c:v>722831</c:v>
                </c:pt>
                <c:pt idx="67">
                  <c:v>692602</c:v>
                </c:pt>
                <c:pt idx="68">
                  <c:v>661499</c:v>
                </c:pt>
                <c:pt idx="69">
                  <c:v>658027</c:v>
                </c:pt>
                <c:pt idx="70">
                  <c:v>642129</c:v>
                </c:pt>
                <c:pt idx="71">
                  <c:v>617886</c:v>
                </c:pt>
                <c:pt idx="72">
                  <c:v>616223</c:v>
                </c:pt>
                <c:pt idx="73">
                  <c:v>618518</c:v>
                </c:pt>
                <c:pt idx="74">
                  <c:v>625529</c:v>
                </c:pt>
                <c:pt idx="75">
                  <c:v>650328</c:v>
                </c:pt>
                <c:pt idx="76">
                  <c:v>692882</c:v>
                </c:pt>
                <c:pt idx="77">
                  <c:v>521929</c:v>
                </c:pt>
                <c:pt idx="78">
                  <c:v>494882</c:v>
                </c:pt>
                <c:pt idx="79">
                  <c:v>481370</c:v>
                </c:pt>
                <c:pt idx="80">
                  <c:v>434985</c:v>
                </c:pt>
                <c:pt idx="81">
                  <c:v>377338</c:v>
                </c:pt>
                <c:pt idx="82">
                  <c:v>325837</c:v>
                </c:pt>
                <c:pt idx="83">
                  <c:v>322874</c:v>
                </c:pt>
                <c:pt idx="84">
                  <c:v>304153</c:v>
                </c:pt>
                <c:pt idx="85">
                  <c:v>279115</c:v>
                </c:pt>
                <c:pt idx="86">
                  <c:v>248204</c:v>
                </c:pt>
                <c:pt idx="87">
                  <c:v>217915</c:v>
                </c:pt>
                <c:pt idx="88">
                  <c:v>189527</c:v>
                </c:pt>
                <c:pt idx="89">
                  <c:v>159316</c:v>
                </c:pt>
                <c:pt idx="90">
                  <c:v>135366</c:v>
                </c:pt>
                <c:pt idx="91">
                  <c:v>115669</c:v>
                </c:pt>
                <c:pt idx="92">
                  <c:v>94447</c:v>
                </c:pt>
                <c:pt idx="93">
                  <c:v>75449</c:v>
                </c:pt>
                <c:pt idx="94">
                  <c:v>57268</c:v>
                </c:pt>
                <c:pt idx="95">
                  <c:v>42595</c:v>
                </c:pt>
                <c:pt idx="96">
                  <c:v>31264</c:v>
                </c:pt>
                <c:pt idx="97">
                  <c:v>22227</c:v>
                </c:pt>
                <c:pt idx="98">
                  <c:v>15282</c:v>
                </c:pt>
                <c:pt idx="99">
                  <c:v>10029</c:v>
                </c:pt>
                <c:pt idx="100">
                  <c:v>6512</c:v>
                </c:pt>
                <c:pt idx="101">
                  <c:v>4091</c:v>
                </c:pt>
                <c:pt idx="102">
                  <c:v>2542</c:v>
                </c:pt>
                <c:pt idx="103">
                  <c:v>1468</c:v>
                </c:pt>
                <c:pt idx="104">
                  <c:v>512</c:v>
                </c:pt>
                <c:pt idx="105">
                  <c:v>497</c:v>
                </c:pt>
                <c:pt idx="106">
                  <c:v>6</c:v>
                </c:pt>
              </c:numCache>
            </c:numRef>
          </c:val>
          <c:smooth val="0"/>
          <c:extLst>
            <c:ext xmlns:c16="http://schemas.microsoft.com/office/drawing/2014/chart" uri="{C3380CC4-5D6E-409C-BE32-E72D297353CC}">
              <c16:uniqueId val="{00000000-3568-4B7C-9EA6-494068611454}"/>
            </c:ext>
          </c:extLst>
        </c:ser>
        <c:ser>
          <c:idx val="3"/>
          <c:order val="3"/>
          <c:tx>
            <c:strRef>
              <c:f>'Chart Data'!$AG$3</c:f>
              <c:strCache>
                <c:ptCount val="1"/>
                <c:pt idx="0">
                  <c:v>2050</c:v>
                </c:pt>
              </c:strCache>
            </c:strRef>
          </c:tx>
          <c:spPr>
            <a:ln w="38100" cap="rnd">
              <a:solidFill>
                <a:srgbClr val="002060"/>
              </a:solidFill>
              <a:prstDash val="solid"/>
              <a:round/>
            </a:ln>
            <a:effectLst/>
          </c:spPr>
          <c:marker>
            <c:symbol val="none"/>
          </c:marker>
          <c:cat>
            <c:strRef>
              <c:f>'Chart Data'!$AC$4:$AC$110</c:f>
              <c:strCache>
                <c:ptCount val="10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105 - 109</c:v>
                </c:pt>
                <c:pt idx="106">
                  <c:v>110 and over</c:v>
                </c:pt>
              </c:strCache>
            </c:strRef>
          </c:cat>
          <c:val>
            <c:numRef>
              <c:f>'Chart Data'!$AG$4:$AG$110</c:f>
              <c:numCache>
                <c:formatCode>General</c:formatCode>
                <c:ptCount val="107"/>
                <c:pt idx="0">
                  <c:v>747150</c:v>
                </c:pt>
                <c:pt idx="1">
                  <c:v>754216</c:v>
                </c:pt>
                <c:pt idx="2">
                  <c:v>762458</c:v>
                </c:pt>
                <c:pt idx="3">
                  <c:v>768470</c:v>
                </c:pt>
                <c:pt idx="4">
                  <c:v>773414</c:v>
                </c:pt>
                <c:pt idx="5">
                  <c:v>777784</c:v>
                </c:pt>
                <c:pt idx="6">
                  <c:v>780457</c:v>
                </c:pt>
                <c:pt idx="7">
                  <c:v>781599</c:v>
                </c:pt>
                <c:pt idx="8">
                  <c:v>782305</c:v>
                </c:pt>
                <c:pt idx="9">
                  <c:v>782577</c:v>
                </c:pt>
                <c:pt idx="10">
                  <c:v>781989</c:v>
                </c:pt>
                <c:pt idx="11">
                  <c:v>780531</c:v>
                </c:pt>
                <c:pt idx="12">
                  <c:v>778853</c:v>
                </c:pt>
                <c:pt idx="13">
                  <c:v>777340</c:v>
                </c:pt>
                <c:pt idx="14">
                  <c:v>776764</c:v>
                </c:pt>
                <c:pt idx="15">
                  <c:v>778431</c:v>
                </c:pt>
                <c:pt idx="16">
                  <c:v>782003</c:v>
                </c:pt>
                <c:pt idx="17">
                  <c:v>786972</c:v>
                </c:pt>
                <c:pt idx="18">
                  <c:v>796533</c:v>
                </c:pt>
                <c:pt idx="19">
                  <c:v>816057</c:v>
                </c:pt>
                <c:pt idx="20">
                  <c:v>838704</c:v>
                </c:pt>
                <c:pt idx="21">
                  <c:v>854757</c:v>
                </c:pt>
                <c:pt idx="22">
                  <c:v>868097</c:v>
                </c:pt>
                <c:pt idx="23">
                  <c:v>882396</c:v>
                </c:pt>
                <c:pt idx="24">
                  <c:v>888523</c:v>
                </c:pt>
                <c:pt idx="25">
                  <c:v>888175</c:v>
                </c:pt>
                <c:pt idx="26">
                  <c:v>888908</c:v>
                </c:pt>
                <c:pt idx="27">
                  <c:v>854905</c:v>
                </c:pt>
                <c:pt idx="28">
                  <c:v>897638</c:v>
                </c:pt>
                <c:pt idx="29">
                  <c:v>895214</c:v>
                </c:pt>
                <c:pt idx="30">
                  <c:v>929885</c:v>
                </c:pt>
                <c:pt idx="31">
                  <c:v>950808</c:v>
                </c:pt>
                <c:pt idx="32">
                  <c:v>968790</c:v>
                </c:pt>
                <c:pt idx="33">
                  <c:v>991725</c:v>
                </c:pt>
                <c:pt idx="34">
                  <c:v>1018721</c:v>
                </c:pt>
                <c:pt idx="35">
                  <c:v>1017045</c:v>
                </c:pt>
                <c:pt idx="36">
                  <c:v>1024537</c:v>
                </c:pt>
                <c:pt idx="37">
                  <c:v>1045960</c:v>
                </c:pt>
                <c:pt idx="38">
                  <c:v>1069010</c:v>
                </c:pt>
                <c:pt idx="39">
                  <c:v>1073571</c:v>
                </c:pt>
                <c:pt idx="40">
                  <c:v>1061365</c:v>
                </c:pt>
                <c:pt idx="41">
                  <c:v>1058170</c:v>
                </c:pt>
                <c:pt idx="42">
                  <c:v>1066021</c:v>
                </c:pt>
                <c:pt idx="43">
                  <c:v>1036643</c:v>
                </c:pt>
                <c:pt idx="44">
                  <c:v>1023434</c:v>
                </c:pt>
                <c:pt idx="45">
                  <c:v>1026023</c:v>
                </c:pt>
                <c:pt idx="46">
                  <c:v>1025481</c:v>
                </c:pt>
                <c:pt idx="47">
                  <c:v>1014572</c:v>
                </c:pt>
                <c:pt idx="48">
                  <c:v>1007407</c:v>
                </c:pt>
                <c:pt idx="49">
                  <c:v>1000549</c:v>
                </c:pt>
                <c:pt idx="50">
                  <c:v>1000627</c:v>
                </c:pt>
                <c:pt idx="51">
                  <c:v>1014474</c:v>
                </c:pt>
                <c:pt idx="52">
                  <c:v>1007672</c:v>
                </c:pt>
                <c:pt idx="53">
                  <c:v>1013481</c:v>
                </c:pt>
                <c:pt idx="54">
                  <c:v>994339</c:v>
                </c:pt>
                <c:pt idx="55">
                  <c:v>996863</c:v>
                </c:pt>
                <c:pt idx="56">
                  <c:v>1007209</c:v>
                </c:pt>
                <c:pt idx="57">
                  <c:v>996990</c:v>
                </c:pt>
                <c:pt idx="58">
                  <c:v>1010776</c:v>
                </c:pt>
                <c:pt idx="59">
                  <c:v>1007333</c:v>
                </c:pt>
                <c:pt idx="60">
                  <c:v>988914</c:v>
                </c:pt>
                <c:pt idx="61">
                  <c:v>968941</c:v>
                </c:pt>
                <c:pt idx="62">
                  <c:v>965055</c:v>
                </c:pt>
                <c:pt idx="63">
                  <c:v>931445</c:v>
                </c:pt>
                <c:pt idx="64">
                  <c:v>911499</c:v>
                </c:pt>
                <c:pt idx="65">
                  <c:v>895467</c:v>
                </c:pt>
                <c:pt idx="66">
                  <c:v>857070</c:v>
                </c:pt>
                <c:pt idx="67">
                  <c:v>846386</c:v>
                </c:pt>
                <c:pt idx="68">
                  <c:v>831846</c:v>
                </c:pt>
                <c:pt idx="69">
                  <c:v>827449</c:v>
                </c:pt>
                <c:pt idx="70">
                  <c:v>817712</c:v>
                </c:pt>
                <c:pt idx="71">
                  <c:v>773078</c:v>
                </c:pt>
                <c:pt idx="72">
                  <c:v>709334</c:v>
                </c:pt>
                <c:pt idx="73">
                  <c:v>684268</c:v>
                </c:pt>
                <c:pt idx="74">
                  <c:v>686677</c:v>
                </c:pt>
                <c:pt idx="75">
                  <c:v>685405</c:v>
                </c:pt>
                <c:pt idx="76">
                  <c:v>678886</c:v>
                </c:pt>
                <c:pt idx="77">
                  <c:v>688677</c:v>
                </c:pt>
                <c:pt idx="78">
                  <c:v>695986</c:v>
                </c:pt>
                <c:pt idx="79">
                  <c:v>700022</c:v>
                </c:pt>
                <c:pt idx="80">
                  <c:v>660332</c:v>
                </c:pt>
                <c:pt idx="81">
                  <c:v>650515</c:v>
                </c:pt>
                <c:pt idx="82">
                  <c:v>622182</c:v>
                </c:pt>
                <c:pt idx="83">
                  <c:v>595918</c:v>
                </c:pt>
                <c:pt idx="84">
                  <c:v>561448</c:v>
                </c:pt>
                <c:pt idx="85">
                  <c:v>529763</c:v>
                </c:pt>
                <c:pt idx="86">
                  <c:v>486170</c:v>
                </c:pt>
                <c:pt idx="87">
                  <c:v>437593</c:v>
                </c:pt>
                <c:pt idx="88">
                  <c:v>389014</c:v>
                </c:pt>
                <c:pt idx="89">
                  <c:v>337231</c:v>
                </c:pt>
                <c:pt idx="90">
                  <c:v>286876</c:v>
                </c:pt>
                <c:pt idx="91">
                  <c:v>244073</c:v>
                </c:pt>
                <c:pt idx="92">
                  <c:v>203245</c:v>
                </c:pt>
                <c:pt idx="93">
                  <c:v>163791</c:v>
                </c:pt>
                <c:pt idx="94">
                  <c:v>129275</c:v>
                </c:pt>
                <c:pt idx="95">
                  <c:v>99401</c:v>
                </c:pt>
                <c:pt idx="96">
                  <c:v>77453</c:v>
                </c:pt>
                <c:pt idx="97">
                  <c:v>57395</c:v>
                </c:pt>
                <c:pt idx="98">
                  <c:v>40623</c:v>
                </c:pt>
                <c:pt idx="99">
                  <c:v>28643</c:v>
                </c:pt>
                <c:pt idx="100">
                  <c:v>19529</c:v>
                </c:pt>
                <c:pt idx="101">
                  <c:v>12801</c:v>
                </c:pt>
                <c:pt idx="102">
                  <c:v>8227</c:v>
                </c:pt>
                <c:pt idx="103">
                  <c:v>5130</c:v>
                </c:pt>
                <c:pt idx="104">
                  <c:v>2141</c:v>
                </c:pt>
                <c:pt idx="105">
                  <c:v>1868</c:v>
                </c:pt>
                <c:pt idx="106">
                  <c:v>12</c:v>
                </c:pt>
              </c:numCache>
            </c:numRef>
          </c:val>
          <c:smooth val="0"/>
          <c:extLst>
            <c:ext xmlns:c16="http://schemas.microsoft.com/office/drawing/2014/chart" uri="{C3380CC4-5D6E-409C-BE32-E72D297353CC}">
              <c16:uniqueId val="{00000003-3568-4B7C-9EA6-494068611454}"/>
            </c:ext>
          </c:extLst>
        </c:ser>
        <c:dLbls>
          <c:showLegendKey val="0"/>
          <c:showVal val="0"/>
          <c:showCatName val="0"/>
          <c:showSerName val="0"/>
          <c:showPercent val="0"/>
          <c:showBubbleSize val="0"/>
        </c:dLbls>
        <c:smooth val="0"/>
        <c:axId val="1639976431"/>
        <c:axId val="1631339631"/>
        <c:extLst>
          <c:ext xmlns:c15="http://schemas.microsoft.com/office/drawing/2012/chart" uri="{02D57815-91ED-43cb-92C2-25804820EDAC}">
            <c15:filteredLineSeries>
              <c15:ser>
                <c:idx val="1"/>
                <c:order val="1"/>
                <c:tx>
                  <c:strRef>
                    <c:extLst>
                      <c:ext uri="{02D57815-91ED-43cb-92C2-25804820EDAC}">
                        <c15:formulaRef>
                          <c15:sqref>'Chart Data'!$AE$3</c15:sqref>
                        </c15:formulaRef>
                      </c:ext>
                    </c:extLst>
                    <c:strCache>
                      <c:ptCount val="1"/>
                      <c:pt idx="0">
                        <c:v>2030</c:v>
                      </c:pt>
                    </c:strCache>
                  </c:strRef>
                </c:tx>
                <c:spPr>
                  <a:ln w="12700" cap="rnd">
                    <a:solidFill>
                      <a:srgbClr val="003469"/>
                    </a:solidFill>
                    <a:prstDash val="solid"/>
                    <a:round/>
                  </a:ln>
                  <a:effectLst/>
                </c:spPr>
                <c:marker>
                  <c:symbol val="none"/>
                </c:marker>
                <c:cat>
                  <c:strRef>
                    <c:extLst>
                      <c:ext uri="{02D57815-91ED-43cb-92C2-25804820EDAC}">
                        <c15:formulaRef>
                          <c15:sqref>'Chart Data'!$AC$4:$AC$110</c15:sqref>
                        </c15:formulaRef>
                      </c:ext>
                    </c:extLst>
                    <c:strCache>
                      <c:ptCount val="10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105 - 109</c:v>
                      </c:pt>
                      <c:pt idx="106">
                        <c:v>110 and over</c:v>
                      </c:pt>
                    </c:strCache>
                  </c:strRef>
                </c:cat>
                <c:val>
                  <c:numRef>
                    <c:extLst>
                      <c:ext uri="{02D57815-91ED-43cb-92C2-25804820EDAC}">
                        <c15:formulaRef>
                          <c15:sqref>'Chart Data'!$AE$4:$AE$110</c15:sqref>
                        </c15:formulaRef>
                      </c:ext>
                    </c:extLst>
                    <c:numCache>
                      <c:formatCode>General</c:formatCode>
                      <c:ptCount val="107"/>
                      <c:pt idx="0">
                        <c:v>730321</c:v>
                      </c:pt>
                      <c:pt idx="1">
                        <c:v>734201</c:v>
                      </c:pt>
                      <c:pt idx="2">
                        <c:v>739401</c:v>
                      </c:pt>
                      <c:pt idx="3">
                        <c:v>742134</c:v>
                      </c:pt>
                      <c:pt idx="4">
                        <c:v>743188</c:v>
                      </c:pt>
                      <c:pt idx="5">
                        <c:v>743139</c:v>
                      </c:pt>
                      <c:pt idx="6">
                        <c:v>738873</c:v>
                      </c:pt>
                      <c:pt idx="7">
                        <c:v>696386</c:v>
                      </c:pt>
                      <c:pt idx="8">
                        <c:v>729840</c:v>
                      </c:pt>
                      <c:pt idx="9">
                        <c:v>718056</c:v>
                      </c:pt>
                      <c:pt idx="10">
                        <c:v>744196</c:v>
                      </c:pt>
                      <c:pt idx="11">
                        <c:v>757155</c:v>
                      </c:pt>
                      <c:pt idx="12">
                        <c:v>768410</c:v>
                      </c:pt>
                      <c:pt idx="13">
                        <c:v>786414</c:v>
                      </c:pt>
                      <c:pt idx="14">
                        <c:v>809733</c:v>
                      </c:pt>
                      <c:pt idx="15">
                        <c:v>805672</c:v>
                      </c:pt>
                      <c:pt idx="16">
                        <c:v>812369</c:v>
                      </c:pt>
                      <c:pt idx="17">
                        <c:v>835043</c:v>
                      </c:pt>
                      <c:pt idx="18">
                        <c:v>864795</c:v>
                      </c:pt>
                      <c:pt idx="19">
                        <c:v>886517</c:v>
                      </c:pt>
                      <c:pt idx="20">
                        <c:v>894682</c:v>
                      </c:pt>
                      <c:pt idx="21">
                        <c:v>905811</c:v>
                      </c:pt>
                      <c:pt idx="22">
                        <c:v>925826</c:v>
                      </c:pt>
                      <c:pt idx="23">
                        <c:v>910149</c:v>
                      </c:pt>
                      <c:pt idx="24">
                        <c:v>903921</c:v>
                      </c:pt>
                      <c:pt idx="25">
                        <c:v>908515</c:v>
                      </c:pt>
                      <c:pt idx="26">
                        <c:v>915404</c:v>
                      </c:pt>
                      <c:pt idx="27">
                        <c:v>915443</c:v>
                      </c:pt>
                      <c:pt idx="28">
                        <c:v>920518</c:v>
                      </c:pt>
                      <c:pt idx="29">
                        <c:v>926072</c:v>
                      </c:pt>
                      <c:pt idx="30">
                        <c:v>938301</c:v>
                      </c:pt>
                      <c:pt idx="31">
                        <c:v>964364</c:v>
                      </c:pt>
                      <c:pt idx="32">
                        <c:v>968296</c:v>
                      </c:pt>
                      <c:pt idx="33">
                        <c:v>983931</c:v>
                      </c:pt>
                      <c:pt idx="34">
                        <c:v>973589</c:v>
                      </c:pt>
                      <c:pt idx="35">
                        <c:v>985117</c:v>
                      </c:pt>
                      <c:pt idx="36">
                        <c:v>1004030</c:v>
                      </c:pt>
                      <c:pt idx="37">
                        <c:v>1001147</c:v>
                      </c:pt>
                      <c:pt idx="38">
                        <c:v>1022754</c:v>
                      </c:pt>
                      <c:pt idx="39">
                        <c:v>1026230</c:v>
                      </c:pt>
                      <c:pt idx="40">
                        <c:v>1013809</c:v>
                      </c:pt>
                      <c:pt idx="41">
                        <c:v>999549</c:v>
                      </c:pt>
                      <c:pt idx="42">
                        <c:v>1002175</c:v>
                      </c:pt>
                      <c:pt idx="43">
                        <c:v>973435</c:v>
                      </c:pt>
                      <c:pt idx="44">
                        <c:v>959296</c:v>
                      </c:pt>
                      <c:pt idx="45">
                        <c:v>949279</c:v>
                      </c:pt>
                      <c:pt idx="46">
                        <c:v>915240</c:v>
                      </c:pt>
                      <c:pt idx="47">
                        <c:v>911454</c:v>
                      </c:pt>
                      <c:pt idx="48">
                        <c:v>903918</c:v>
                      </c:pt>
                      <c:pt idx="49">
                        <c:v>907950</c:v>
                      </c:pt>
                      <c:pt idx="50">
                        <c:v>906850</c:v>
                      </c:pt>
                      <c:pt idx="51">
                        <c:v>867026</c:v>
                      </c:pt>
                      <c:pt idx="52">
                        <c:v>805145</c:v>
                      </c:pt>
                      <c:pt idx="53">
                        <c:v>787520</c:v>
                      </c:pt>
                      <c:pt idx="54">
                        <c:v>802693</c:v>
                      </c:pt>
                      <c:pt idx="55">
                        <c:v>814992</c:v>
                      </c:pt>
                      <c:pt idx="56">
                        <c:v>822810</c:v>
                      </c:pt>
                      <c:pt idx="57">
                        <c:v>852852</c:v>
                      </c:pt>
                      <c:pt idx="58">
                        <c:v>882880</c:v>
                      </c:pt>
                      <c:pt idx="59">
                        <c:v>911963</c:v>
                      </c:pt>
                      <c:pt idx="60">
                        <c:v>886473</c:v>
                      </c:pt>
                      <c:pt idx="61">
                        <c:v>903684</c:v>
                      </c:pt>
                      <c:pt idx="62">
                        <c:v>898388</c:v>
                      </c:pt>
                      <c:pt idx="63">
                        <c:v>899341</c:v>
                      </c:pt>
                      <c:pt idx="64">
                        <c:v>890783</c:v>
                      </c:pt>
                      <c:pt idx="65">
                        <c:v>890721</c:v>
                      </c:pt>
                      <c:pt idx="66">
                        <c:v>873165</c:v>
                      </c:pt>
                      <c:pt idx="67">
                        <c:v>847752</c:v>
                      </c:pt>
                      <c:pt idx="68">
                        <c:v>821386</c:v>
                      </c:pt>
                      <c:pt idx="69">
                        <c:v>785627</c:v>
                      </c:pt>
                      <c:pt idx="70">
                        <c:v>746812</c:v>
                      </c:pt>
                      <c:pt idx="71">
                        <c:v>720708</c:v>
                      </c:pt>
                      <c:pt idx="72">
                        <c:v>692511</c:v>
                      </c:pt>
                      <c:pt idx="73">
                        <c:v>656098</c:v>
                      </c:pt>
                      <c:pt idx="74">
                        <c:v>621966</c:v>
                      </c:pt>
                      <c:pt idx="75">
                        <c:v>587019</c:v>
                      </c:pt>
                      <c:pt idx="76">
                        <c:v>576085</c:v>
                      </c:pt>
                      <c:pt idx="77">
                        <c:v>553641</c:v>
                      </c:pt>
                      <c:pt idx="78">
                        <c:v>523757</c:v>
                      </c:pt>
                      <c:pt idx="79">
                        <c:v>512218</c:v>
                      </c:pt>
                      <c:pt idx="80">
                        <c:v>502933</c:v>
                      </c:pt>
                      <c:pt idx="81">
                        <c:v>495885</c:v>
                      </c:pt>
                      <c:pt idx="82">
                        <c:v>500858</c:v>
                      </c:pt>
                      <c:pt idx="83">
                        <c:v>516007</c:v>
                      </c:pt>
                      <c:pt idx="84">
                        <c:v>374112</c:v>
                      </c:pt>
                      <c:pt idx="85">
                        <c:v>339359</c:v>
                      </c:pt>
                      <c:pt idx="86">
                        <c:v>313602</c:v>
                      </c:pt>
                      <c:pt idx="87">
                        <c:v>267540</c:v>
                      </c:pt>
                      <c:pt idx="88">
                        <c:v>217481</c:v>
                      </c:pt>
                      <c:pt idx="89">
                        <c:v>174613</c:v>
                      </c:pt>
                      <c:pt idx="90">
                        <c:v>159559</c:v>
                      </c:pt>
                      <c:pt idx="91">
                        <c:v>137345</c:v>
                      </c:pt>
                      <c:pt idx="92">
                        <c:v>113990</c:v>
                      </c:pt>
                      <c:pt idx="93">
                        <c:v>90699</c:v>
                      </c:pt>
                      <c:pt idx="94">
                        <c:v>70383</c:v>
                      </c:pt>
                      <c:pt idx="95">
                        <c:v>53384</c:v>
                      </c:pt>
                      <c:pt idx="96">
                        <c:v>38606</c:v>
                      </c:pt>
                      <c:pt idx="97">
                        <c:v>27761</c:v>
                      </c:pt>
                      <c:pt idx="98">
                        <c:v>19745</c:v>
                      </c:pt>
                      <c:pt idx="99">
                        <c:v>13162</c:v>
                      </c:pt>
                      <c:pt idx="100">
                        <c:v>8418</c:v>
                      </c:pt>
                      <c:pt idx="101">
                        <c:v>5001</c:v>
                      </c:pt>
                      <c:pt idx="102">
                        <c:v>2847</c:v>
                      </c:pt>
                      <c:pt idx="103">
                        <c:v>1563</c:v>
                      </c:pt>
                      <c:pt idx="104">
                        <c:v>811</c:v>
                      </c:pt>
                      <c:pt idx="105">
                        <c:v>699</c:v>
                      </c:pt>
                      <c:pt idx="106">
                        <c:v>5</c:v>
                      </c:pt>
                    </c:numCache>
                  </c:numRef>
                </c:val>
                <c:smooth val="0"/>
                <c:extLst>
                  <c:ext xmlns:c16="http://schemas.microsoft.com/office/drawing/2014/chart" uri="{C3380CC4-5D6E-409C-BE32-E72D297353CC}">
                    <c16:uniqueId val="{00000001-3568-4B7C-9EA6-49406861145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'Chart Data'!$AF$3</c15:sqref>
                        </c15:formulaRef>
                      </c:ext>
                    </c:extLst>
                    <c:strCache>
                      <c:ptCount val="1"/>
                      <c:pt idx="0">
                        <c:v>2040</c:v>
                      </c:pt>
                    </c:strCache>
                  </c:strRef>
                </c:tx>
                <c:spPr>
                  <a:ln w="12700" cap="rnd">
                    <a:solidFill>
                      <a:srgbClr val="D1A21E"/>
                    </a:solidFill>
                    <a:prstDash val="solid"/>
                    <a:round/>
                  </a:ln>
                  <a:effectLst/>
                </c:spPr>
                <c:marker>
                  <c:symbol val="none"/>
                </c:marker>
                <c:cat>
                  <c:strRef>
                    <c:extLst xmlns:c15="http://schemas.microsoft.com/office/drawing/2012/chart">
                      <c:ext xmlns:c15="http://schemas.microsoft.com/office/drawing/2012/chart" uri="{02D57815-91ED-43cb-92C2-25804820EDAC}">
                        <c15:formulaRef>
                          <c15:sqref>'Chart Data'!$AC$4:$AC$110</c15:sqref>
                        </c15:formulaRef>
                      </c:ext>
                    </c:extLst>
                    <c:strCache>
                      <c:ptCount val="10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105 - 109</c:v>
                      </c:pt>
                      <c:pt idx="106">
                        <c:v>110 and over</c:v>
                      </c:pt>
                    </c:strCache>
                  </c:strRef>
                </c:cat>
                <c:val>
                  <c:numRef>
                    <c:extLst xmlns:c15="http://schemas.microsoft.com/office/drawing/2012/chart">
                      <c:ext xmlns:c15="http://schemas.microsoft.com/office/drawing/2012/chart" uri="{02D57815-91ED-43cb-92C2-25804820EDAC}">
                        <c15:formulaRef>
                          <c15:sqref>'Chart Data'!$AF$4:$AF$110</c15:sqref>
                        </c15:formulaRef>
                      </c:ext>
                    </c:extLst>
                    <c:numCache>
                      <c:formatCode>General</c:formatCode>
                      <c:ptCount val="107"/>
                      <c:pt idx="0">
                        <c:v>751416</c:v>
                      </c:pt>
                      <c:pt idx="1">
                        <c:v>751454</c:v>
                      </c:pt>
                      <c:pt idx="2">
                        <c:v>752653</c:v>
                      </c:pt>
                      <c:pt idx="3">
                        <c:v>751976</c:v>
                      </c:pt>
                      <c:pt idx="4">
                        <c:v>750860</c:v>
                      </c:pt>
                      <c:pt idx="5">
                        <c:v>751083</c:v>
                      </c:pt>
                      <c:pt idx="6">
                        <c:v>752658</c:v>
                      </c:pt>
                      <c:pt idx="7">
                        <c:v>754625</c:v>
                      </c:pt>
                      <c:pt idx="8">
                        <c:v>756645</c:v>
                      </c:pt>
                      <c:pt idx="9">
                        <c:v>758544</c:v>
                      </c:pt>
                      <c:pt idx="10">
                        <c:v>760801</c:v>
                      </c:pt>
                      <c:pt idx="11">
                        <c:v>763215</c:v>
                      </c:pt>
                      <c:pt idx="12">
                        <c:v>765547</c:v>
                      </c:pt>
                      <c:pt idx="13">
                        <c:v>767453</c:v>
                      </c:pt>
                      <c:pt idx="14">
                        <c:v>769049</c:v>
                      </c:pt>
                      <c:pt idx="15">
                        <c:v>770439</c:v>
                      </c:pt>
                      <c:pt idx="16">
                        <c:v>768164</c:v>
                      </c:pt>
                      <c:pt idx="17">
                        <c:v>728702</c:v>
                      </c:pt>
                      <c:pt idx="18">
                        <c:v>769670</c:v>
                      </c:pt>
                      <c:pt idx="19">
                        <c:v>775509</c:v>
                      </c:pt>
                      <c:pt idx="20">
                        <c:v>822003</c:v>
                      </c:pt>
                      <c:pt idx="21">
                        <c:v>848567</c:v>
                      </c:pt>
                      <c:pt idx="22">
                        <c:v>870793</c:v>
                      </c:pt>
                      <c:pt idx="23">
                        <c:v>901140</c:v>
                      </c:pt>
                      <c:pt idx="24">
                        <c:v>928929</c:v>
                      </c:pt>
                      <c:pt idx="25">
                        <c:v>923106</c:v>
                      </c:pt>
                      <c:pt idx="26">
                        <c:v>932764</c:v>
                      </c:pt>
                      <c:pt idx="27">
                        <c:v>960740</c:v>
                      </c:pt>
                      <c:pt idx="28">
                        <c:v>992214</c:v>
                      </c:pt>
                      <c:pt idx="29">
                        <c:v>1005597</c:v>
                      </c:pt>
                      <c:pt idx="30">
                        <c:v>1002002</c:v>
                      </c:pt>
                      <c:pt idx="31">
                        <c:v>1007491</c:v>
                      </c:pt>
                      <c:pt idx="32">
                        <c:v>1023231</c:v>
                      </c:pt>
                      <c:pt idx="33">
                        <c:v>1000254</c:v>
                      </c:pt>
                      <c:pt idx="34">
                        <c:v>993333</c:v>
                      </c:pt>
                      <c:pt idx="35">
                        <c:v>1001988</c:v>
                      </c:pt>
                      <c:pt idx="36">
                        <c:v>1006690</c:v>
                      </c:pt>
                      <c:pt idx="37">
                        <c:v>1000281</c:v>
                      </c:pt>
                      <c:pt idx="38">
                        <c:v>997054</c:v>
                      </c:pt>
                      <c:pt idx="39">
                        <c:v>993811</c:v>
                      </c:pt>
                      <c:pt idx="40">
                        <c:v>997297</c:v>
                      </c:pt>
                      <c:pt idx="41">
                        <c:v>1014515</c:v>
                      </c:pt>
                      <c:pt idx="42">
                        <c:v>1010607</c:v>
                      </c:pt>
                      <c:pt idx="43">
                        <c:v>1019475</c:v>
                      </c:pt>
                      <c:pt idx="44">
                        <c:v>1002855</c:v>
                      </c:pt>
                      <c:pt idx="45">
                        <c:v>1008236</c:v>
                      </c:pt>
                      <c:pt idx="46">
                        <c:v>1021663</c:v>
                      </c:pt>
                      <c:pt idx="47">
                        <c:v>1014160</c:v>
                      </c:pt>
                      <c:pt idx="48">
                        <c:v>1031347</c:v>
                      </c:pt>
                      <c:pt idx="49">
                        <c:v>1030976</c:v>
                      </c:pt>
                      <c:pt idx="50">
                        <c:v>1015307</c:v>
                      </c:pt>
                      <c:pt idx="51">
                        <c:v>998085</c:v>
                      </c:pt>
                      <c:pt idx="52">
                        <c:v>997603</c:v>
                      </c:pt>
                      <c:pt idx="53">
                        <c:v>966444</c:v>
                      </c:pt>
                      <c:pt idx="54">
                        <c:v>949617</c:v>
                      </c:pt>
                      <c:pt idx="55">
                        <c:v>936952</c:v>
                      </c:pt>
                      <c:pt idx="56">
                        <c:v>900907</c:v>
                      </c:pt>
                      <c:pt idx="57">
                        <c:v>894290</c:v>
                      </c:pt>
                      <c:pt idx="58">
                        <c:v>883968</c:v>
                      </c:pt>
                      <c:pt idx="59">
                        <c:v>884810</c:v>
                      </c:pt>
                      <c:pt idx="60">
                        <c:v>880471</c:v>
                      </c:pt>
                      <c:pt idx="61">
                        <c:v>838748</c:v>
                      </c:pt>
                      <c:pt idx="62">
                        <c:v>776017</c:v>
                      </c:pt>
                      <c:pt idx="63">
                        <c:v>755747</c:v>
                      </c:pt>
                      <c:pt idx="64">
                        <c:v>766638</c:v>
                      </c:pt>
                      <c:pt idx="65">
                        <c:v>774520</c:v>
                      </c:pt>
                      <c:pt idx="66">
                        <c:v>777733</c:v>
                      </c:pt>
                      <c:pt idx="67">
                        <c:v>801291</c:v>
                      </c:pt>
                      <c:pt idx="68">
                        <c:v>824066</c:v>
                      </c:pt>
                      <c:pt idx="69">
                        <c:v>845203</c:v>
                      </c:pt>
                      <c:pt idx="70">
                        <c:v>815289</c:v>
                      </c:pt>
                      <c:pt idx="71">
                        <c:v>823910</c:v>
                      </c:pt>
                      <c:pt idx="72">
                        <c:v>811297</c:v>
                      </c:pt>
                      <c:pt idx="73">
                        <c:v>803511</c:v>
                      </c:pt>
                      <c:pt idx="74">
                        <c:v>786480</c:v>
                      </c:pt>
                      <c:pt idx="75">
                        <c:v>775787</c:v>
                      </c:pt>
                      <c:pt idx="76">
                        <c:v>748989</c:v>
                      </c:pt>
                      <c:pt idx="77">
                        <c:v>714705</c:v>
                      </c:pt>
                      <c:pt idx="78">
                        <c:v>679118</c:v>
                      </c:pt>
                      <c:pt idx="79">
                        <c:v>635301</c:v>
                      </c:pt>
                      <c:pt idx="80">
                        <c:v>588990</c:v>
                      </c:pt>
                      <c:pt idx="81">
                        <c:v>552412</c:v>
                      </c:pt>
                      <c:pt idx="82">
                        <c:v>513750</c:v>
                      </c:pt>
                      <c:pt idx="83">
                        <c:v>468878</c:v>
                      </c:pt>
                      <c:pt idx="84">
                        <c:v>425734</c:v>
                      </c:pt>
                      <c:pt idx="85">
                        <c:v>382553</c:v>
                      </c:pt>
                      <c:pt idx="86">
                        <c:v>354793</c:v>
                      </c:pt>
                      <c:pt idx="87">
                        <c:v>319562</c:v>
                      </c:pt>
                      <c:pt idx="88">
                        <c:v>280948</c:v>
                      </c:pt>
                      <c:pt idx="89">
                        <c:v>252697</c:v>
                      </c:pt>
                      <c:pt idx="90">
                        <c:v>225858</c:v>
                      </c:pt>
                      <c:pt idx="91">
                        <c:v>200163</c:v>
                      </c:pt>
                      <c:pt idx="92">
                        <c:v>179448</c:v>
                      </c:pt>
                      <c:pt idx="93">
                        <c:v>161665</c:v>
                      </c:pt>
                      <c:pt idx="94">
                        <c:v>100955</c:v>
                      </c:pt>
                      <c:pt idx="95">
                        <c:v>77617</c:v>
                      </c:pt>
                      <c:pt idx="96">
                        <c:v>59671</c:v>
                      </c:pt>
                      <c:pt idx="97">
                        <c:v>41566</c:v>
                      </c:pt>
                      <c:pt idx="98">
                        <c:v>26989</c:v>
                      </c:pt>
                      <c:pt idx="99">
                        <c:v>16899</c:v>
                      </c:pt>
                      <c:pt idx="100">
                        <c:v>11714</c:v>
                      </c:pt>
                      <c:pt idx="101">
                        <c:v>7434</c:v>
                      </c:pt>
                      <c:pt idx="102">
                        <c:v>4406</c:v>
                      </c:pt>
                      <c:pt idx="103">
                        <c:v>2425</c:v>
                      </c:pt>
                      <c:pt idx="104">
                        <c:v>1257</c:v>
                      </c:pt>
                      <c:pt idx="105">
                        <c:v>1074</c:v>
                      </c:pt>
                      <c:pt idx="106">
                        <c:v>6</c:v>
                      </c:pt>
                    </c:numCache>
                  </c:numRef>
                </c:val>
                <c:smooth val="0"/>
                <c:extLst xmlns:c15="http://schemas.microsoft.com/office/drawing/2012/chart">
                  <c:ext xmlns:c16="http://schemas.microsoft.com/office/drawing/2014/chart" uri="{C3380CC4-5D6E-409C-BE32-E72D297353CC}">
                    <c16:uniqueId val="{00000002-3568-4B7C-9EA6-494068611454}"/>
                  </c:ext>
                </c:extLst>
              </c15:ser>
            </c15:filteredLineSeries>
          </c:ext>
        </c:extLst>
      </c:lineChart>
      <c:catAx>
        <c:axId val="16399764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0"/>
        <c:tickMarkSkip val="5"/>
        <c:noMultiLvlLbl val="0"/>
      </c:catAx>
      <c:valAx>
        <c:axId val="1631339631"/>
        <c:scaling>
          <c:orientation val="minMax"/>
        </c:scaling>
        <c:delete val="0"/>
        <c:axPos val="l"/>
        <c:numFmt formatCode="#,##0.0"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dispUnits>
          <c:builtInUnit val="millions"/>
        </c:dispUnits>
      </c:valAx>
      <c:spPr>
        <a:noFill/>
        <a:ln w="25400">
          <a:noFill/>
        </a:ln>
        <a:effectLst/>
      </c:spPr>
    </c:plotArea>
    <c:legend>
      <c:legendPos val="t"/>
      <c:layout>
        <c:manualLayout>
          <c:xMode val="edge"/>
          <c:yMode val="edge"/>
          <c:x val="0.24035150360554539"/>
          <c:y val="9.031617966205005E-2"/>
          <c:w val="0.56725697414137721"/>
          <c:h val="5.6058021225849811E-2"/>
        </c:manualLayout>
      </c:layout>
      <c:overlay val="1"/>
      <c:spPr>
        <a:noFill/>
        <a:ln>
          <a:noFill/>
        </a:ln>
        <a:effectLst/>
      </c:spPr>
      <c:txPr>
        <a:bodyPr rot="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0472332969951E-3"/>
          <c:y val="0.12455026610694829"/>
          <c:w val="0.99265356040934416"/>
          <c:h val="0.80768960445111926"/>
        </c:manualLayout>
      </c:layout>
      <c:barChart>
        <c:barDir val="bar"/>
        <c:grouping val="stacked"/>
        <c:varyColors val="0"/>
        <c:ser>
          <c:idx val="0"/>
          <c:order val="0"/>
          <c:tx>
            <c:strRef>
              <c:f>'Chart Data'!$AC$142</c:f>
              <c:strCache>
                <c:ptCount val="1"/>
                <c:pt idx="0">
                  <c:v>0-20</c:v>
                </c:pt>
              </c:strCache>
            </c:strRef>
          </c:tx>
          <c:spPr>
            <a:solidFill>
              <a:srgbClr val="BD1B21"/>
            </a:solidFill>
          </c:spPr>
          <c:invertIfNegative val="0"/>
          <c:cat>
            <c:numRef>
              <c:f>'Chart Data'!$AD$141:$AG$141</c:f>
              <c:numCache>
                <c:formatCode>General</c:formatCode>
                <c:ptCount val="4"/>
                <c:pt idx="0">
                  <c:v>2023</c:v>
                </c:pt>
                <c:pt idx="1">
                  <c:v>2030</c:v>
                </c:pt>
                <c:pt idx="2">
                  <c:v>2040</c:v>
                </c:pt>
                <c:pt idx="3">
                  <c:v>2050</c:v>
                </c:pt>
              </c:numCache>
            </c:numRef>
          </c:cat>
          <c:val>
            <c:numRef>
              <c:f>'Chart Data'!$AD$142:$AG$142</c:f>
              <c:numCache>
                <c:formatCode>0.0</c:formatCode>
                <c:ptCount val="4"/>
                <c:pt idx="0">
                  <c:v>23.813357425715399</c:v>
                </c:pt>
                <c:pt idx="1">
                  <c:v>22.704777871175516</c:v>
                </c:pt>
                <c:pt idx="2">
                  <c:v>21.364350281240544</c:v>
                </c:pt>
                <c:pt idx="3">
                  <c:v>21.146097745109415</c:v>
                </c:pt>
              </c:numCache>
            </c:numRef>
          </c:val>
          <c:extLst>
            <c:ext xmlns:c16="http://schemas.microsoft.com/office/drawing/2014/chart" uri="{C3380CC4-5D6E-409C-BE32-E72D297353CC}">
              <c16:uniqueId val="{00000000-046E-42CE-87AB-166FF5477628}"/>
            </c:ext>
          </c:extLst>
        </c:ser>
        <c:ser>
          <c:idx val="1"/>
          <c:order val="1"/>
          <c:tx>
            <c:strRef>
              <c:f>'Chart Data'!$AC$143</c:f>
              <c:strCache>
                <c:ptCount val="1"/>
                <c:pt idx="0">
                  <c:v>21-40</c:v>
                </c:pt>
              </c:strCache>
            </c:strRef>
          </c:tx>
          <c:spPr>
            <a:solidFill>
              <a:srgbClr val="003469"/>
            </a:solidFill>
          </c:spPr>
          <c:invertIfNegative val="0"/>
          <c:cat>
            <c:numRef>
              <c:f>'Chart Data'!$AD$141:$AG$141</c:f>
              <c:numCache>
                <c:formatCode>General</c:formatCode>
                <c:ptCount val="4"/>
                <c:pt idx="0">
                  <c:v>2023</c:v>
                </c:pt>
                <c:pt idx="1">
                  <c:v>2030</c:v>
                </c:pt>
                <c:pt idx="2">
                  <c:v>2040</c:v>
                </c:pt>
                <c:pt idx="3">
                  <c:v>2050</c:v>
                </c:pt>
              </c:numCache>
            </c:numRef>
          </c:cat>
          <c:val>
            <c:numRef>
              <c:f>'Chart Data'!$AD$143:$AG$143</c:f>
              <c:numCache>
                <c:formatCode>0.0</c:formatCode>
                <c:ptCount val="4"/>
                <c:pt idx="0">
                  <c:v>26.591374168773903</c:v>
                </c:pt>
                <c:pt idx="1">
                  <c:v>26.655256721534126</c:v>
                </c:pt>
                <c:pt idx="2">
                  <c:v>25.899488149556781</c:v>
                </c:pt>
                <c:pt idx="3">
                  <c:v>24.581918870849442</c:v>
                </c:pt>
              </c:numCache>
            </c:numRef>
          </c:val>
          <c:extLst>
            <c:ext xmlns:c16="http://schemas.microsoft.com/office/drawing/2014/chart" uri="{C3380CC4-5D6E-409C-BE32-E72D297353CC}">
              <c16:uniqueId val="{00000001-046E-42CE-87AB-166FF5477628}"/>
            </c:ext>
          </c:extLst>
        </c:ser>
        <c:ser>
          <c:idx val="2"/>
          <c:order val="2"/>
          <c:tx>
            <c:strRef>
              <c:f>'Chart Data'!$AC$144</c:f>
              <c:strCache>
                <c:ptCount val="1"/>
                <c:pt idx="0">
                  <c:v>41-60</c:v>
                </c:pt>
              </c:strCache>
            </c:strRef>
          </c:tx>
          <c:spPr>
            <a:solidFill>
              <a:srgbClr val="D1A21E"/>
            </a:solidFill>
          </c:spPr>
          <c:invertIfNegative val="0"/>
          <c:cat>
            <c:numRef>
              <c:f>'Chart Data'!$AD$141:$AG$141</c:f>
              <c:numCache>
                <c:formatCode>General</c:formatCode>
                <c:ptCount val="4"/>
                <c:pt idx="0">
                  <c:v>2023</c:v>
                </c:pt>
                <c:pt idx="1">
                  <c:v>2030</c:v>
                </c:pt>
                <c:pt idx="2">
                  <c:v>2040</c:v>
                </c:pt>
                <c:pt idx="3">
                  <c:v>2050</c:v>
                </c:pt>
              </c:numCache>
            </c:numRef>
          </c:cat>
          <c:val>
            <c:numRef>
              <c:f>'Chart Data'!$AD$144:$AG$144</c:f>
              <c:numCache>
                <c:formatCode>0.0</c:formatCode>
                <c:ptCount val="4"/>
                <c:pt idx="0">
                  <c:v>25.866621733390943</c:v>
                </c:pt>
                <c:pt idx="1">
                  <c:v>24.912390693896164</c:v>
                </c:pt>
                <c:pt idx="2">
                  <c:v>25.999688735082159</c:v>
                </c:pt>
                <c:pt idx="3">
                  <c:v>26.163496676167583</c:v>
                </c:pt>
              </c:numCache>
            </c:numRef>
          </c:val>
          <c:extLst>
            <c:ext xmlns:c16="http://schemas.microsoft.com/office/drawing/2014/chart" uri="{C3380CC4-5D6E-409C-BE32-E72D297353CC}">
              <c16:uniqueId val="{00000002-046E-42CE-87AB-166FF5477628}"/>
            </c:ext>
          </c:extLst>
        </c:ser>
        <c:ser>
          <c:idx val="3"/>
          <c:order val="3"/>
          <c:tx>
            <c:strRef>
              <c:f>'Chart Data'!$AC$145</c:f>
              <c:strCache>
                <c:ptCount val="1"/>
                <c:pt idx="0">
                  <c:v>61-80</c:v>
                </c:pt>
              </c:strCache>
            </c:strRef>
          </c:tx>
          <c:spPr>
            <a:solidFill>
              <a:srgbClr val="7B7C77"/>
            </a:solidFill>
          </c:spPr>
          <c:invertIfNegative val="0"/>
          <c:cat>
            <c:numRef>
              <c:f>'Chart Data'!$AD$141:$AG$141</c:f>
              <c:numCache>
                <c:formatCode>General</c:formatCode>
                <c:ptCount val="4"/>
                <c:pt idx="0">
                  <c:v>2023</c:v>
                </c:pt>
                <c:pt idx="1">
                  <c:v>2030</c:v>
                </c:pt>
                <c:pt idx="2">
                  <c:v>2040</c:v>
                </c:pt>
                <c:pt idx="3">
                  <c:v>2050</c:v>
                </c:pt>
              </c:numCache>
            </c:numRef>
          </c:cat>
          <c:val>
            <c:numRef>
              <c:f>'Chart Data'!$AD$145:$AG$145</c:f>
              <c:numCache>
                <c:formatCode>0.0</c:formatCode>
                <c:ptCount val="4"/>
                <c:pt idx="0">
                  <c:v>19.281693482375104</c:v>
                </c:pt>
                <c:pt idx="1">
                  <c:v>20.228070506716648</c:v>
                </c:pt>
                <c:pt idx="2">
                  <c:v>20.497182250952999</c:v>
                </c:pt>
                <c:pt idx="3">
                  <c:v>20.386763852447</c:v>
                </c:pt>
              </c:numCache>
            </c:numRef>
          </c:val>
          <c:extLst>
            <c:ext xmlns:c16="http://schemas.microsoft.com/office/drawing/2014/chart" uri="{C3380CC4-5D6E-409C-BE32-E72D297353CC}">
              <c16:uniqueId val="{00000003-046E-42CE-87AB-166FF5477628}"/>
            </c:ext>
          </c:extLst>
        </c:ser>
        <c:ser>
          <c:idx val="4"/>
          <c:order val="4"/>
          <c:tx>
            <c:strRef>
              <c:f>'Chart Data'!$AC$146</c:f>
              <c:strCache>
                <c:ptCount val="1"/>
                <c:pt idx="0">
                  <c:v>80+</c:v>
                </c:pt>
              </c:strCache>
            </c:strRef>
          </c:tx>
          <c:invertIfNegative val="0"/>
          <c:cat>
            <c:numRef>
              <c:f>'Chart Data'!$AD$141:$AG$141</c:f>
              <c:numCache>
                <c:formatCode>General</c:formatCode>
                <c:ptCount val="4"/>
                <c:pt idx="0">
                  <c:v>2023</c:v>
                </c:pt>
                <c:pt idx="1">
                  <c:v>2030</c:v>
                </c:pt>
                <c:pt idx="2">
                  <c:v>2040</c:v>
                </c:pt>
                <c:pt idx="3">
                  <c:v>2050</c:v>
                </c:pt>
              </c:numCache>
            </c:numRef>
          </c:cat>
          <c:val>
            <c:numRef>
              <c:f>'Chart Data'!$AD$146:$AG$146</c:f>
              <c:numCache>
                <c:formatCode>0.0</c:formatCode>
                <c:ptCount val="4"/>
                <c:pt idx="0">
                  <c:v>4.4469531897446553</c:v>
                </c:pt>
                <c:pt idx="1">
                  <c:v>5.4995042066775506</c:v>
                </c:pt>
                <c:pt idx="2">
                  <c:v>6.2392905831675147</c:v>
                </c:pt>
                <c:pt idx="3">
                  <c:v>7.7217228554265631</c:v>
                </c:pt>
              </c:numCache>
            </c:numRef>
          </c:val>
          <c:extLst>
            <c:ext xmlns:c16="http://schemas.microsoft.com/office/drawing/2014/chart" uri="{C3380CC4-5D6E-409C-BE32-E72D297353CC}">
              <c16:uniqueId val="{0000000C-1AF3-48FD-9425-6FE80F8BD8CE}"/>
            </c:ext>
          </c:extLst>
        </c:ser>
        <c:dLbls>
          <c:showLegendKey val="0"/>
          <c:showVal val="0"/>
          <c:showCatName val="0"/>
          <c:showSerName val="0"/>
          <c:showPercent val="0"/>
          <c:showBubbleSize val="0"/>
        </c:dLbls>
        <c:gapWidth val="150"/>
        <c:overlap val="100"/>
        <c:axId val="275934208"/>
        <c:axId val="275936000"/>
      </c:barChart>
      <c:catAx>
        <c:axId val="275934208"/>
        <c:scaling>
          <c:orientation val="maxMin"/>
        </c:scaling>
        <c:delete val="0"/>
        <c:axPos val="l"/>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100"/>
        </c:scaling>
        <c:delete val="0"/>
        <c:axPos val="b"/>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max"/>
        <c:crossBetween val="between"/>
      </c:valAx>
      <c:spPr>
        <a:noFill/>
      </c:spPr>
    </c:plotArea>
    <c:legend>
      <c:legendPos val="t"/>
      <c:layout>
        <c:manualLayout>
          <c:xMode val="edge"/>
          <c:yMode val="edge"/>
          <c:x val="0.30211852199321154"/>
          <c:y val="7.5219117633026134E-2"/>
          <c:w val="0.56738793390802211"/>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207094365764462E-2"/>
          <c:y val="0.14714391023940784"/>
          <c:w val="0.88751232196173935"/>
          <c:h val="0.712639860869834"/>
        </c:manualLayout>
      </c:layout>
      <c:lineChart>
        <c:grouping val="standard"/>
        <c:varyColors val="0"/>
        <c:ser>
          <c:idx val="0"/>
          <c:order val="0"/>
          <c:tx>
            <c:strRef>
              <c:f>'Chart Data'!$AJ$3</c:f>
              <c:strCache>
                <c:ptCount val="1"/>
                <c:pt idx="0">
                  <c:v>0-15</c:v>
                </c:pt>
              </c:strCache>
            </c:strRef>
          </c:tx>
          <c:spPr>
            <a:ln w="38100">
              <a:solidFill>
                <a:srgbClr val="BD1B21"/>
              </a:solidFill>
            </a:ln>
          </c:spPr>
          <c:marker>
            <c:symbol val="none"/>
          </c:marker>
          <c:cat>
            <c:numRef>
              <c:f>'Chart Data'!$AI$6:$AI$33</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cat>
          <c:val>
            <c:numRef>
              <c:f>'Chart Data'!$AJ$6:$AJ$33</c:f>
              <c:numCache>
                <c:formatCode>0.00</c:formatCode>
                <c:ptCount val="28"/>
                <c:pt idx="0">
                  <c:v>0.17987297073853556</c:v>
                </c:pt>
                <c:pt idx="1">
                  <c:v>0.17770520718352686</c:v>
                </c:pt>
                <c:pt idx="2">
                  <c:v>0.17578298011775781</c:v>
                </c:pt>
                <c:pt idx="3">
                  <c:v>0.17389989282668247</c:v>
                </c:pt>
                <c:pt idx="4">
                  <c:v>0.17190754830641053</c:v>
                </c:pt>
                <c:pt idx="5">
                  <c:v>0.17002282099196547</c:v>
                </c:pt>
                <c:pt idx="6">
                  <c:v>0.16845782148379757</c:v>
                </c:pt>
                <c:pt idx="7">
                  <c:v>0.16717205017058576</c:v>
                </c:pt>
                <c:pt idx="8">
                  <c:v>0.16595529545009347</c:v>
                </c:pt>
                <c:pt idx="9">
                  <c:v>0.16466726955762939</c:v>
                </c:pt>
                <c:pt idx="10">
                  <c:v>0.16369371149789358</c:v>
                </c:pt>
                <c:pt idx="11">
                  <c:v>0.16296485054911164</c:v>
                </c:pt>
                <c:pt idx="12">
                  <c:v>0.16239106664522657</c:v>
                </c:pt>
                <c:pt idx="13">
                  <c:v>0.16200698097219754</c:v>
                </c:pt>
                <c:pt idx="14">
                  <c:v>0.16200560065056002</c:v>
                </c:pt>
                <c:pt idx="15">
                  <c:v>0.16187525187710045</c:v>
                </c:pt>
                <c:pt idx="16">
                  <c:v>0.16222177804727511</c:v>
                </c:pt>
                <c:pt idx="17">
                  <c:v>0.16202364945425107</c:v>
                </c:pt>
                <c:pt idx="18">
                  <c:v>0.16178481947662554</c:v>
                </c:pt>
                <c:pt idx="19">
                  <c:v>0.16154951633371617</c:v>
                </c:pt>
                <c:pt idx="20">
                  <c:v>0.16132480524427112</c:v>
                </c:pt>
                <c:pt idx="21">
                  <c:v>0.16111701491819413</c:v>
                </c:pt>
                <c:pt idx="22">
                  <c:v>0.16091587611385869</c:v>
                </c:pt>
                <c:pt idx="23">
                  <c:v>0.16070322095438319</c:v>
                </c:pt>
                <c:pt idx="24">
                  <c:v>0.16047402987311116</c:v>
                </c:pt>
                <c:pt idx="25">
                  <c:v>0.16022167156814981</c:v>
                </c:pt>
                <c:pt idx="26">
                  <c:v>0.1599433405028807</c:v>
                </c:pt>
                <c:pt idx="27">
                  <c:v>0.15963833931314103</c:v>
                </c:pt>
              </c:numCache>
            </c:numRef>
          </c:val>
          <c:smooth val="0"/>
          <c:extLst>
            <c:ext xmlns:c16="http://schemas.microsoft.com/office/drawing/2014/chart" uri="{C3380CC4-5D6E-409C-BE32-E72D297353CC}">
              <c16:uniqueId val="{00000000-E850-417B-95DA-4ED900504230}"/>
            </c:ext>
          </c:extLst>
        </c:ser>
        <c:ser>
          <c:idx val="1"/>
          <c:order val="1"/>
          <c:tx>
            <c:strRef>
              <c:f>'Chart Data'!$AK$3</c:f>
              <c:strCache>
                <c:ptCount val="1"/>
                <c:pt idx="0">
                  <c:v>16-64</c:v>
                </c:pt>
              </c:strCache>
            </c:strRef>
          </c:tx>
          <c:spPr>
            <a:ln w="38100">
              <a:solidFill>
                <a:srgbClr val="003469"/>
              </a:solidFill>
            </a:ln>
          </c:spPr>
          <c:marker>
            <c:symbol val="none"/>
          </c:marker>
          <c:cat>
            <c:numRef>
              <c:f>'Chart Data'!$AI$6:$AI$33</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cat>
          <c:val>
            <c:numRef>
              <c:f>'Chart Data'!$AK$6:$AK$33</c:f>
              <c:numCache>
                <c:formatCode>0.00</c:formatCode>
                <c:ptCount val="28"/>
                <c:pt idx="0">
                  <c:v>0.63099918191943039</c:v>
                </c:pt>
                <c:pt idx="1">
                  <c:v>0.63152053315946066</c:v>
                </c:pt>
                <c:pt idx="2">
                  <c:v>0.63154095275889366</c:v>
                </c:pt>
                <c:pt idx="3">
                  <c:v>0.63106006259646941</c:v>
                </c:pt>
                <c:pt idx="4">
                  <c:v>0.63027350849951025</c:v>
                </c:pt>
                <c:pt idx="5">
                  <c:v>0.6290949312947931</c:v>
                </c:pt>
                <c:pt idx="6">
                  <c:v>0.62750419406961033</c:v>
                </c:pt>
                <c:pt idx="7">
                  <c:v>0.62564887479279419</c:v>
                </c:pt>
                <c:pt idx="8">
                  <c:v>0.62397311932258193</c:v>
                </c:pt>
                <c:pt idx="9">
                  <c:v>0.62248655831464306</c:v>
                </c:pt>
                <c:pt idx="10">
                  <c:v>0.62091941634702863</c:v>
                </c:pt>
                <c:pt idx="11">
                  <c:v>0.61924143434878398</c:v>
                </c:pt>
                <c:pt idx="12">
                  <c:v>0.61782630143862549</c:v>
                </c:pt>
                <c:pt idx="13">
                  <c:v>0.61606488403726944</c:v>
                </c:pt>
                <c:pt idx="14">
                  <c:v>0.61447080980180635</c:v>
                </c:pt>
                <c:pt idx="15">
                  <c:v>0.61354370571985761</c:v>
                </c:pt>
                <c:pt idx="16">
                  <c:v>0.61265416751570079</c:v>
                </c:pt>
                <c:pt idx="17">
                  <c:v>0.61252083838470872</c:v>
                </c:pt>
                <c:pt idx="18">
                  <c:v>0.61268006930932106</c:v>
                </c:pt>
                <c:pt idx="19">
                  <c:v>0.61310503023672336</c:v>
                </c:pt>
                <c:pt idx="20">
                  <c:v>0.61336625528880484</c:v>
                </c:pt>
                <c:pt idx="21">
                  <c:v>0.6129076989412906</c:v>
                </c:pt>
                <c:pt idx="22">
                  <c:v>0.61201421011785073</c:v>
                </c:pt>
                <c:pt idx="23">
                  <c:v>0.61117682010745178</c:v>
                </c:pt>
                <c:pt idx="24">
                  <c:v>0.61045971379586284</c:v>
                </c:pt>
                <c:pt idx="25">
                  <c:v>0.60972282997886051</c:v>
                </c:pt>
                <c:pt idx="26">
                  <c:v>0.60901182842776636</c:v>
                </c:pt>
                <c:pt idx="27">
                  <c:v>0.60796283797201056</c:v>
                </c:pt>
              </c:numCache>
            </c:numRef>
          </c:val>
          <c:smooth val="0"/>
          <c:extLst>
            <c:ext xmlns:c16="http://schemas.microsoft.com/office/drawing/2014/chart" uri="{C3380CC4-5D6E-409C-BE32-E72D297353CC}">
              <c16:uniqueId val="{00000001-E850-417B-95DA-4ED900504230}"/>
            </c:ext>
          </c:extLst>
        </c:ser>
        <c:ser>
          <c:idx val="2"/>
          <c:order val="2"/>
          <c:tx>
            <c:strRef>
              <c:f>'Chart Data'!$AL$3</c:f>
              <c:strCache>
                <c:ptCount val="1"/>
                <c:pt idx="0">
                  <c:v>65+</c:v>
                </c:pt>
              </c:strCache>
            </c:strRef>
          </c:tx>
          <c:spPr>
            <a:ln w="38100">
              <a:solidFill>
                <a:srgbClr val="D1A21E"/>
              </a:solidFill>
            </a:ln>
          </c:spPr>
          <c:marker>
            <c:symbol val="none"/>
          </c:marker>
          <c:cat>
            <c:numRef>
              <c:f>'Chart Data'!$AI$6:$AI$33</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cat>
          <c:val>
            <c:numRef>
              <c:f>'Chart Data'!$AL$6:$AL$33</c:f>
              <c:numCache>
                <c:formatCode>0.00</c:formatCode>
                <c:ptCount val="28"/>
                <c:pt idx="0">
                  <c:v>0.18912784734203406</c:v>
                </c:pt>
                <c:pt idx="1">
                  <c:v>0.19077425965701253</c:v>
                </c:pt>
                <c:pt idx="2">
                  <c:v>0.19267606712334859</c:v>
                </c:pt>
                <c:pt idx="3">
                  <c:v>0.19504004457684812</c:v>
                </c:pt>
                <c:pt idx="4">
                  <c:v>0.19781894319407919</c:v>
                </c:pt>
                <c:pt idx="5">
                  <c:v>0.20088224771324142</c:v>
                </c:pt>
                <c:pt idx="6">
                  <c:v>0.20403798444659213</c:v>
                </c:pt>
                <c:pt idx="7">
                  <c:v>0.20717907503662003</c:v>
                </c:pt>
                <c:pt idx="8">
                  <c:v>0.21007158522732461</c:v>
                </c:pt>
                <c:pt idx="9">
                  <c:v>0.2128461721277275</c:v>
                </c:pt>
                <c:pt idx="10">
                  <c:v>0.21538687215507776</c:v>
                </c:pt>
                <c:pt idx="11">
                  <c:v>0.21779371510210443</c:v>
                </c:pt>
                <c:pt idx="12">
                  <c:v>0.219782631916148</c:v>
                </c:pt>
                <c:pt idx="13">
                  <c:v>0.22192813499053304</c:v>
                </c:pt>
                <c:pt idx="14">
                  <c:v>0.22352358954763357</c:v>
                </c:pt>
                <c:pt idx="15">
                  <c:v>0.22458104240304191</c:v>
                </c:pt>
                <c:pt idx="16">
                  <c:v>0.22512405443702405</c:v>
                </c:pt>
                <c:pt idx="17">
                  <c:v>0.22545551216104018</c:v>
                </c:pt>
                <c:pt idx="18">
                  <c:v>0.2255351112140534</c:v>
                </c:pt>
                <c:pt idx="19">
                  <c:v>0.22534545342956044</c:v>
                </c:pt>
                <c:pt idx="20">
                  <c:v>0.22530893946692404</c:v>
                </c:pt>
                <c:pt idx="21">
                  <c:v>0.22597528614051532</c:v>
                </c:pt>
                <c:pt idx="22">
                  <c:v>0.22706991376829055</c:v>
                </c:pt>
                <c:pt idx="23">
                  <c:v>0.22811995893816497</c:v>
                </c:pt>
                <c:pt idx="24">
                  <c:v>0.22906625633102598</c:v>
                </c:pt>
                <c:pt idx="25">
                  <c:v>0.23005549845298973</c:v>
                </c:pt>
                <c:pt idx="26">
                  <c:v>0.23104483106935297</c:v>
                </c:pt>
                <c:pt idx="27">
                  <c:v>0.23239882271484838</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3475338109554561"/>
          <c:y val="7.5219117633026134E-2"/>
          <c:w val="0.33636256875684306"/>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6560491194023301E-2"/>
          <c:y val="0.14714391023940784"/>
          <c:w val="0.87515892513348048"/>
          <c:h val="0.712639860869834"/>
        </c:manualLayout>
      </c:layout>
      <c:lineChart>
        <c:grouping val="standard"/>
        <c:varyColors val="0"/>
        <c:ser>
          <c:idx val="0"/>
          <c:order val="0"/>
          <c:tx>
            <c:strRef>
              <c:f>'Chart Data'!$BR$3</c:f>
              <c:strCache>
                <c:ptCount val="1"/>
                <c:pt idx="0">
                  <c:v>5yr ma</c:v>
                </c:pt>
              </c:strCache>
            </c:strRef>
          </c:tx>
          <c:spPr>
            <a:ln w="38100">
              <a:solidFill>
                <a:srgbClr val="BD1B21"/>
              </a:solidFill>
            </a:ln>
          </c:spPr>
          <c:marker>
            <c:symbol val="none"/>
          </c:marker>
          <c:cat>
            <c:numRef>
              <c:f>'Chart Data'!$BQ$20:$BQ$215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Data'!$BR$20:$BR$215</c:f>
              <c:numCache>
                <c:formatCode>0.0</c:formatCode>
                <c:ptCount val="196"/>
                <c:pt idx="7">
                  <c:v>1.7352503718393475</c:v>
                </c:pt>
                <c:pt idx="8">
                  <c:v>1.7067876874506505</c:v>
                </c:pt>
                <c:pt idx="9">
                  <c:v>1.5916683041855118</c:v>
                </c:pt>
                <c:pt idx="10">
                  <c:v>1.5172278778386561</c:v>
                </c:pt>
                <c:pt idx="11">
                  <c:v>1.4035087719298067</c:v>
                </c:pt>
                <c:pt idx="12">
                  <c:v>1.0864293335920205</c:v>
                </c:pt>
                <c:pt idx="13">
                  <c:v>0.98646034816247674</c:v>
                </c:pt>
                <c:pt idx="14">
                  <c:v>1.0027962587985995</c:v>
                </c:pt>
                <c:pt idx="15">
                  <c:v>1.0476739715494343</c:v>
                </c:pt>
                <c:pt idx="16">
                  <c:v>1.3242491123692579</c:v>
                </c:pt>
                <c:pt idx="17">
                  <c:v>1.7046542807891196</c:v>
                </c:pt>
                <c:pt idx="18">
                  <c:v>1.8329355608591724</c:v>
                </c:pt>
                <c:pt idx="19">
                  <c:v>2.0070389042138093</c:v>
                </c:pt>
                <c:pt idx="20">
                  <c:v>2.0361776683397892</c:v>
                </c:pt>
                <c:pt idx="21">
                  <c:v>1.9303201506591261</c:v>
                </c:pt>
                <c:pt idx="22">
                  <c:v>1.996812599606268</c:v>
                </c:pt>
                <c:pt idx="23">
                  <c:v>1.8649757553151902</c:v>
                </c:pt>
                <c:pt idx="24">
                  <c:v>1.7542231297568378</c:v>
                </c:pt>
                <c:pt idx="25">
                  <c:v>1.6997690531177945</c:v>
                </c:pt>
                <c:pt idx="26">
                  <c:v>1.6360294117647056</c:v>
                </c:pt>
                <c:pt idx="27">
                  <c:v>1.6385939216404521</c:v>
                </c:pt>
                <c:pt idx="28">
                  <c:v>1.6783727082003042</c:v>
                </c:pt>
                <c:pt idx="29">
                  <c:v>1.7985284767008558</c:v>
                </c:pt>
                <c:pt idx="30">
                  <c:v>1.917164044130959</c:v>
                </c:pt>
                <c:pt idx="31">
                  <c:v>2.0625056291092125</c:v>
                </c:pt>
                <c:pt idx="32">
                  <c:v>2.3234951107921509</c:v>
                </c:pt>
                <c:pt idx="33">
                  <c:v>2.4181315249397928</c:v>
                </c:pt>
                <c:pt idx="34">
                  <c:v>2.4489795918367196</c:v>
                </c:pt>
                <c:pt idx="35">
                  <c:v>2.4620543593363964</c:v>
                </c:pt>
                <c:pt idx="36">
                  <c:v>2.4285463790987061</c:v>
                </c:pt>
                <c:pt idx="37">
                  <c:v>2.1345182087471493</c:v>
                </c:pt>
                <c:pt idx="38">
                  <c:v>1.9833708643685943</c:v>
                </c:pt>
                <c:pt idx="39">
                  <c:v>1.9119800189475677</c:v>
                </c:pt>
                <c:pt idx="40">
                  <c:v>1.8830779765471206</c:v>
                </c:pt>
                <c:pt idx="41">
                  <c:v>2.2946344792288631</c:v>
                </c:pt>
                <c:pt idx="42">
                  <c:v>2.5647558386411973</c:v>
                </c:pt>
                <c:pt idx="43">
                  <c:v>2.7972618947012418</c:v>
                </c:pt>
                <c:pt idx="44">
                  <c:v>2.9236326976392446</c:v>
                </c:pt>
                <c:pt idx="45">
                  <c:v>2.8769179452968752</c:v>
                </c:pt>
                <c:pt idx="46">
                  <c:v>2.8235488945930642</c:v>
                </c:pt>
                <c:pt idx="47">
                  <c:v>2.7786912199934344</c:v>
                </c:pt>
                <c:pt idx="48">
                  <c:v>2.7263080564851938</c:v>
                </c:pt>
                <c:pt idx="49">
                  <c:v>2.6667747426440735</c:v>
                </c:pt>
                <c:pt idx="50">
                  <c:v>2.6654855854404857</c:v>
                </c:pt>
                <c:pt idx="51">
                  <c:v>2.5995840665493208</c:v>
                </c:pt>
                <c:pt idx="52">
                  <c:v>2.447357965832353</c:v>
                </c:pt>
                <c:pt idx="53">
                  <c:v>2.289594189167854</c:v>
                </c:pt>
                <c:pt idx="54">
                  <c:v>2.1256569142677595</c:v>
                </c:pt>
                <c:pt idx="55">
                  <c:v>2.0191782957823312</c:v>
                </c:pt>
                <c:pt idx="56">
                  <c:v>1.9700612735592982</c:v>
                </c:pt>
                <c:pt idx="57">
                  <c:v>2.0222290830502976</c:v>
                </c:pt>
                <c:pt idx="58">
                  <c:v>2.0583717357910647</c:v>
                </c:pt>
                <c:pt idx="59">
                  <c:v>2.0097814458199359</c:v>
                </c:pt>
                <c:pt idx="60">
                  <c:v>1.9776374838365918</c:v>
                </c:pt>
                <c:pt idx="61">
                  <c:v>1.793009532455736</c:v>
                </c:pt>
                <c:pt idx="62">
                  <c:v>1.5954244431065634</c:v>
                </c:pt>
                <c:pt idx="63">
                  <c:v>1.483257172821939</c:v>
                </c:pt>
                <c:pt idx="64">
                  <c:v>1.3798761840829732</c:v>
                </c:pt>
                <c:pt idx="65">
                  <c:v>1.360089186176161</c:v>
                </c:pt>
                <c:pt idx="66">
                  <c:v>1.3851851851851782</c:v>
                </c:pt>
                <c:pt idx="67">
                  <c:v>1.3729977116705205</c:v>
                </c:pt>
                <c:pt idx="68">
                  <c:v>1.3831665685697381</c:v>
                </c:pt>
                <c:pt idx="69">
                  <c:v>1.3565038862003442</c:v>
                </c:pt>
                <c:pt idx="70">
                  <c:v>1.2931979250383918</c:v>
                </c:pt>
                <c:pt idx="71">
                  <c:v>1.317993155173669</c:v>
                </c:pt>
                <c:pt idx="72">
                  <c:v>1.3352685050798119</c:v>
                </c:pt>
                <c:pt idx="73">
                  <c:v>1.4179266439991123</c:v>
                </c:pt>
                <c:pt idx="74">
                  <c:v>1.5363531448355339</c:v>
                </c:pt>
                <c:pt idx="75">
                  <c:v>1.6098893201092146</c:v>
                </c:pt>
                <c:pt idx="76">
                  <c:v>1.7330277857347642</c:v>
                </c:pt>
                <c:pt idx="77">
                  <c:v>1.8546258648976632</c:v>
                </c:pt>
                <c:pt idx="78">
                  <c:v>1.974852596433907</c:v>
                </c:pt>
                <c:pt idx="79">
                  <c:v>2.0936483236667636</c:v>
                </c:pt>
                <c:pt idx="80">
                  <c:v>2.1540194284105585</c:v>
                </c:pt>
                <c:pt idx="81">
                  <c:v>2.1430072133902911</c:v>
                </c:pt>
                <c:pt idx="82">
                  <c:v>2.18739115290838</c:v>
                </c:pt>
                <c:pt idx="83">
                  <c:v>2.2031314950810454</c:v>
                </c:pt>
                <c:pt idx="84">
                  <c:v>2.2670893054024033</c:v>
                </c:pt>
                <c:pt idx="85">
                  <c:v>2.3380185121700148</c:v>
                </c:pt>
                <c:pt idx="86">
                  <c:v>2.3109959779125999</c:v>
                </c:pt>
                <c:pt idx="87">
                  <c:v>2.2776572668112616</c:v>
                </c:pt>
                <c:pt idx="88">
                  <c:v>2.2235698403072712</c:v>
                </c:pt>
                <c:pt idx="89">
                  <c:v>2.1975077046764158</c:v>
                </c:pt>
                <c:pt idx="90">
                  <c:v>2.1855010660980945</c:v>
                </c:pt>
                <c:pt idx="91">
                  <c:v>2.1739130434782705</c:v>
                </c:pt>
                <c:pt idx="92">
                  <c:v>2.1488365961373601</c:v>
                </c:pt>
                <c:pt idx="93">
                  <c:v>2.1305886980463873</c:v>
                </c:pt>
                <c:pt idx="94">
                  <c:v>2.0670318205529226</c:v>
                </c:pt>
                <c:pt idx="95">
                  <c:v>2.0108977685521223</c:v>
                </c:pt>
                <c:pt idx="96">
                  <c:v>1.9423114151125853</c:v>
                </c:pt>
                <c:pt idx="97">
                  <c:v>1.8486424032351012</c:v>
                </c:pt>
                <c:pt idx="98">
                  <c:v>1.852679997444584</c:v>
                </c:pt>
                <c:pt idx="99">
                  <c:v>1.914027724786993</c:v>
                </c:pt>
                <c:pt idx="100">
                  <c:v>2.0192429421445723</c:v>
                </c:pt>
                <c:pt idx="101">
                  <c:v>2.1743240688220977</c:v>
                </c:pt>
                <c:pt idx="102">
                  <c:v>2.2705889732170803</c:v>
                </c:pt>
                <c:pt idx="103">
                  <c:v>2.3522805266113611</c:v>
                </c:pt>
                <c:pt idx="104">
                  <c:v>2.3763727740894858</c:v>
                </c:pt>
                <c:pt idx="105">
                  <c:v>2.3562792992845027</c:v>
                </c:pt>
                <c:pt idx="106">
                  <c:v>2.342839619748549</c:v>
                </c:pt>
                <c:pt idx="107">
                  <c:v>2.2677395757132457</c:v>
                </c:pt>
                <c:pt idx="108">
                  <c:v>2.1939393939393925</c:v>
                </c:pt>
                <c:pt idx="109">
                  <c:v>2.1091960949740862</c:v>
                </c:pt>
                <c:pt idx="110">
                  <c:v>2.0435069215556823</c:v>
                </c:pt>
                <c:pt idx="111">
                  <c:v>1.955174058178355</c:v>
                </c:pt>
                <c:pt idx="112">
                  <c:v>1.8918277784367277</c:v>
                </c:pt>
                <c:pt idx="113">
                  <c:v>1.8472615675165116</c:v>
                </c:pt>
                <c:pt idx="114">
                  <c:v>1.8440216114634866</c:v>
                </c:pt>
                <c:pt idx="115">
                  <c:v>1.9001403180542553</c:v>
                </c:pt>
                <c:pt idx="116">
                  <c:v>1.9207263837960342</c:v>
                </c:pt>
                <c:pt idx="117">
                  <c:v>1.9586254853103169</c:v>
                </c:pt>
                <c:pt idx="118">
                  <c:v>1.8913620113020446</c:v>
                </c:pt>
                <c:pt idx="119">
                  <c:v>1.7614320959320695</c:v>
                </c:pt>
                <c:pt idx="120">
                  <c:v>1.6389697904174438</c:v>
                </c:pt>
                <c:pt idx="121">
                  <c:v>1.5345268542199531</c:v>
                </c:pt>
                <c:pt idx="122">
                  <c:v>1.4827391058291006</c:v>
                </c:pt>
                <c:pt idx="123">
                  <c:v>1.5110509697789931</c:v>
                </c:pt>
                <c:pt idx="124">
                  <c:v>1.5338802112596861</c:v>
                </c:pt>
                <c:pt idx="125">
                  <c:v>1.5337251609291558</c:v>
                </c:pt>
                <c:pt idx="126">
                  <c:v>1.511264778050414</c:v>
                </c:pt>
                <c:pt idx="127">
                  <c:v>1.4774494556765161</c:v>
                </c:pt>
                <c:pt idx="128">
                  <c:v>1.521775219965682</c:v>
                </c:pt>
                <c:pt idx="129">
                  <c:v>1.5822261425657347</c:v>
                </c:pt>
                <c:pt idx="130">
                  <c:v>1.6425863868593016</c:v>
                </c:pt>
                <c:pt idx="131">
                  <c:v>1.6803503010399456</c:v>
                </c:pt>
                <c:pt idx="132">
                  <c:v>1.6515861768233053</c:v>
                </c:pt>
                <c:pt idx="133">
                  <c:v>1.5521545642027901</c:v>
                </c:pt>
                <c:pt idx="134">
                  <c:v>1.3782293806074986</c:v>
                </c:pt>
                <c:pt idx="135">
                  <c:v>1.0819830973785027</c:v>
                </c:pt>
                <c:pt idx="136">
                  <c:v>0.73998605823368813</c:v>
                </c:pt>
                <c:pt idx="137">
                  <c:v>0.45425395468148277</c:v>
                </c:pt>
                <c:pt idx="138">
                  <c:v>0.27189849122994936</c:v>
                </c:pt>
                <c:pt idx="139">
                  <c:v>0.22366599211840477</c:v>
                </c:pt>
                <c:pt idx="140">
                  <c:v>0.28210996965987167</c:v>
                </c:pt>
                <c:pt idx="141">
                  <c:v>0.31919987232003066</c:v>
                </c:pt>
                <c:pt idx="142">
                  <c:v>0.32433007230965316</c:v>
                </c:pt>
                <c:pt idx="143">
                  <c:v>0.28161530286929803</c:v>
                </c:pt>
                <c:pt idx="144">
                  <c:v>0.19108280254778176</c:v>
                </c:pt>
                <c:pt idx="145">
                  <c:v>0.10606140955613519</c:v>
                </c:pt>
                <c:pt idx="146">
                  <c:v>0.10069426042715879</c:v>
                </c:pt>
                <c:pt idx="147">
                  <c:v>0.1218672177184521</c:v>
                </c:pt>
                <c:pt idx="148">
                  <c:v>0.11655011655009595</c:v>
                </c:pt>
                <c:pt idx="149">
                  <c:v>6.3569423107479039E-2</c:v>
                </c:pt>
                <c:pt idx="150">
                  <c:v>-2.1177467174937625E-2</c:v>
                </c:pt>
                <c:pt idx="151">
                  <c:v>-0.12171888230314565</c:v>
                </c:pt>
                <c:pt idx="152">
                  <c:v>-0.18520478357497705</c:v>
                </c:pt>
                <c:pt idx="153">
                  <c:v>-0.14294033564509201</c:v>
                </c:pt>
                <c:pt idx="154">
                  <c:v>-6.3545858928215626E-2</c:v>
                </c:pt>
                <c:pt idx="155">
                  <c:v>0.14836009113547988</c:v>
                </c:pt>
                <c:pt idx="156">
                  <c:v>0.43471346021310975</c:v>
                </c:pt>
                <c:pt idx="157">
                  <c:v>0.66800975506307037</c:v>
                </c:pt>
                <c:pt idx="158">
                  <c:v>0.85311572700297322</c:v>
                </c:pt>
                <c:pt idx="159">
                  <c:v>0.94174911380351389</c:v>
                </c:pt>
                <c:pt idx="160">
                  <c:v>0.86038532594352457</c:v>
                </c:pt>
                <c:pt idx="161">
                  <c:v>0.79523909837795337</c:v>
                </c:pt>
                <c:pt idx="162">
                  <c:v>0.69878631849946693</c:v>
                </c:pt>
                <c:pt idx="163">
                  <c:v>0.57655013365482954</c:v>
                </c:pt>
                <c:pt idx="164">
                  <c:v>0.56520828972159709</c:v>
                </c:pt>
                <c:pt idx="165">
                  <c:v>0.54861800512040482</c:v>
                </c:pt>
                <c:pt idx="166">
                  <c:v>0.52175727851404563</c:v>
                </c:pt>
                <c:pt idx="167">
                  <c:v>0.54718849340766873</c:v>
                </c:pt>
                <c:pt idx="168">
                  <c:v>0.55682764363029769</c:v>
                </c:pt>
                <c:pt idx="169">
                  <c:v>0.61317813344421435</c:v>
                </c:pt>
                <c:pt idx="170">
                  <c:v>0.69552579674037052</c:v>
                </c:pt>
                <c:pt idx="171">
                  <c:v>0.7929926401990306</c:v>
                </c:pt>
                <c:pt idx="172">
                  <c:v>0.83837913367490469</c:v>
                </c:pt>
                <c:pt idx="173">
                  <c:v>0.81603140171466748</c:v>
                </c:pt>
                <c:pt idx="174">
                  <c:v>0.80412371134019889</c:v>
                </c:pt>
                <c:pt idx="175">
                  <c:v>0.72504756517715041</c:v>
                </c:pt>
                <c:pt idx="176">
                  <c:v>0.7082371054657477</c:v>
                </c:pt>
                <c:pt idx="177">
                  <c:v>0.68647540983606259</c:v>
                </c:pt>
                <c:pt idx="178">
                  <c:v>0.69032521988137141</c:v>
                </c:pt>
                <c:pt idx="179">
                  <c:v>0.6738819685521813</c:v>
                </c:pt>
                <c:pt idx="180">
                  <c:v>0.53508637822961003</c:v>
                </c:pt>
                <c:pt idx="181">
                  <c:v>-0.57494657576067087</c:v>
                </c:pt>
                <c:pt idx="182">
                  <c:v>-0.97506475039360607</c:v>
                </c:pt>
                <c:pt idx="183">
                  <c:v>-1.2373225152129907</c:v>
                </c:pt>
                <c:pt idx="184">
                  <c:v>-1.4649229521492391</c:v>
                </c:pt>
                <c:pt idx="185">
                  <c:v>-0.40427818433037555</c:v>
                </c:pt>
                <c:pt idx="186">
                  <c:v>-5.6413149392253725E-2</c:v>
                </c:pt>
                <c:pt idx="187">
                  <c:v>0.23105360443624878</c:v>
                </c:pt>
                <c:pt idx="188">
                  <c:v>0.57616132517108731</c:v>
                </c:pt>
                <c:pt idx="189">
                  <c:v>0.57548042338921856</c:v>
                </c:pt>
                <c:pt idx="190">
                  <c:v>0.52853037766833477</c:v>
                </c:pt>
                <c:pt idx="191">
                  <c:v>0.41493775933612032</c:v>
                </c:pt>
                <c:pt idx="192">
                  <c:v>0.33757864047874175</c:v>
                </c:pt>
                <c:pt idx="193">
                  <c:v>0.2963114335342798</c:v>
                </c:pt>
                <c:pt idx="194">
                  <c:v>0.2756367719871422</c:v>
                </c:pt>
              </c:numCache>
            </c:numRef>
          </c:val>
          <c:smooth val="0"/>
          <c:extLst>
            <c:ext xmlns:c16="http://schemas.microsoft.com/office/drawing/2014/chart" uri="{C3380CC4-5D6E-409C-BE32-E72D297353CC}">
              <c16:uniqueId val="{00000000-E4F5-4FC7-B327-3E16185B622E}"/>
            </c:ext>
          </c:extLst>
        </c:ser>
        <c:ser>
          <c:idx val="1"/>
          <c:order val="1"/>
          <c:tx>
            <c:strRef>
              <c:f>'Chart Data'!$BS$3</c:f>
              <c:strCache>
                <c:ptCount val="1"/>
                <c:pt idx="0">
                  <c:v>1972-2007 average</c:v>
                </c:pt>
              </c:strCache>
            </c:strRef>
          </c:tx>
          <c:spPr>
            <a:ln w="38100">
              <a:solidFill>
                <a:srgbClr val="002060"/>
              </a:solidFill>
              <a:prstDash val="dash"/>
            </a:ln>
          </c:spPr>
          <c:marker>
            <c:symbol val="none"/>
          </c:marker>
          <c:cat>
            <c:numRef>
              <c:f>'Chart Data'!$BQ$20:$BQ$215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Data'!$BS$20:$BS$215</c:f>
              <c:numCache>
                <c:formatCode>0.0</c:formatCode>
                <c:ptCount val="196"/>
                <c:pt idx="0">
                  <c:v>1.9448021036593488</c:v>
                </c:pt>
                <c:pt idx="1">
                  <c:v>1.9448021036593488</c:v>
                </c:pt>
                <c:pt idx="2">
                  <c:v>1.9448021036593488</c:v>
                </c:pt>
                <c:pt idx="3">
                  <c:v>1.9448021036593488</c:v>
                </c:pt>
                <c:pt idx="4">
                  <c:v>1.9448021036593488</c:v>
                </c:pt>
                <c:pt idx="5">
                  <c:v>1.9448021036593488</c:v>
                </c:pt>
                <c:pt idx="6">
                  <c:v>1.9448021036593488</c:v>
                </c:pt>
                <c:pt idx="7">
                  <c:v>1.9448021036593488</c:v>
                </c:pt>
                <c:pt idx="8">
                  <c:v>1.9448021036593488</c:v>
                </c:pt>
                <c:pt idx="9">
                  <c:v>1.9448021036593488</c:v>
                </c:pt>
                <c:pt idx="10">
                  <c:v>1.9448021036593488</c:v>
                </c:pt>
                <c:pt idx="11">
                  <c:v>1.9448021036593488</c:v>
                </c:pt>
                <c:pt idx="12">
                  <c:v>1.9448021036593488</c:v>
                </c:pt>
                <c:pt idx="13">
                  <c:v>1.9448021036593488</c:v>
                </c:pt>
                <c:pt idx="14">
                  <c:v>1.9448021036593488</c:v>
                </c:pt>
                <c:pt idx="15">
                  <c:v>1.9448021036593488</c:v>
                </c:pt>
                <c:pt idx="16">
                  <c:v>1.9448021036593488</c:v>
                </c:pt>
                <c:pt idx="17">
                  <c:v>1.9448021036593488</c:v>
                </c:pt>
                <c:pt idx="18">
                  <c:v>1.9448021036593488</c:v>
                </c:pt>
                <c:pt idx="19">
                  <c:v>1.9448021036593488</c:v>
                </c:pt>
                <c:pt idx="20">
                  <c:v>1.9448021036593488</c:v>
                </c:pt>
                <c:pt idx="21">
                  <c:v>1.9448021036593488</c:v>
                </c:pt>
                <c:pt idx="22">
                  <c:v>1.9448021036593488</c:v>
                </c:pt>
                <c:pt idx="23">
                  <c:v>1.9448021036593488</c:v>
                </c:pt>
                <c:pt idx="24">
                  <c:v>1.9448021036593488</c:v>
                </c:pt>
                <c:pt idx="25">
                  <c:v>1.9448021036593488</c:v>
                </c:pt>
                <c:pt idx="26">
                  <c:v>1.9448021036593488</c:v>
                </c:pt>
                <c:pt idx="27">
                  <c:v>1.9448021036593488</c:v>
                </c:pt>
                <c:pt idx="28">
                  <c:v>1.9448021036593488</c:v>
                </c:pt>
                <c:pt idx="29">
                  <c:v>1.9448021036593488</c:v>
                </c:pt>
                <c:pt idx="30">
                  <c:v>1.9448021036593488</c:v>
                </c:pt>
                <c:pt idx="31">
                  <c:v>1.9448021036593488</c:v>
                </c:pt>
                <c:pt idx="32">
                  <c:v>1.9448021036593488</c:v>
                </c:pt>
                <c:pt idx="33">
                  <c:v>1.9448021036593488</c:v>
                </c:pt>
                <c:pt idx="34">
                  <c:v>1.9448021036593488</c:v>
                </c:pt>
                <c:pt idx="35">
                  <c:v>1.9448021036593488</c:v>
                </c:pt>
                <c:pt idx="36">
                  <c:v>1.9448021036593488</c:v>
                </c:pt>
                <c:pt idx="37">
                  <c:v>1.9448021036593488</c:v>
                </c:pt>
                <c:pt idx="38">
                  <c:v>1.9448021036593488</c:v>
                </c:pt>
                <c:pt idx="39">
                  <c:v>1.9448021036593488</c:v>
                </c:pt>
                <c:pt idx="40">
                  <c:v>1.9448021036593488</c:v>
                </c:pt>
                <c:pt idx="41">
                  <c:v>1.9448021036593488</c:v>
                </c:pt>
                <c:pt idx="42">
                  <c:v>1.9448021036593488</c:v>
                </c:pt>
                <c:pt idx="43">
                  <c:v>1.9448021036593488</c:v>
                </c:pt>
                <c:pt idx="44">
                  <c:v>1.9448021036593488</c:v>
                </c:pt>
                <c:pt idx="45">
                  <c:v>1.9448021036593488</c:v>
                </c:pt>
                <c:pt idx="46">
                  <c:v>1.9448021036593488</c:v>
                </c:pt>
                <c:pt idx="47">
                  <c:v>1.9448021036593488</c:v>
                </c:pt>
                <c:pt idx="48">
                  <c:v>1.9448021036593488</c:v>
                </c:pt>
                <c:pt idx="49">
                  <c:v>1.9448021036593488</c:v>
                </c:pt>
                <c:pt idx="50">
                  <c:v>1.9448021036593488</c:v>
                </c:pt>
                <c:pt idx="51">
                  <c:v>1.9448021036593488</c:v>
                </c:pt>
                <c:pt idx="52">
                  <c:v>1.9448021036593488</c:v>
                </c:pt>
                <c:pt idx="53">
                  <c:v>1.9448021036593488</c:v>
                </c:pt>
                <c:pt idx="54">
                  <c:v>1.9448021036593488</c:v>
                </c:pt>
                <c:pt idx="55">
                  <c:v>1.9448021036593488</c:v>
                </c:pt>
                <c:pt idx="56">
                  <c:v>1.9448021036593488</c:v>
                </c:pt>
                <c:pt idx="57">
                  <c:v>1.9448021036593488</c:v>
                </c:pt>
                <c:pt idx="58">
                  <c:v>1.9448021036593488</c:v>
                </c:pt>
                <c:pt idx="59">
                  <c:v>1.9448021036593488</c:v>
                </c:pt>
                <c:pt idx="60">
                  <c:v>1.9448021036593488</c:v>
                </c:pt>
                <c:pt idx="61">
                  <c:v>1.9448021036593488</c:v>
                </c:pt>
                <c:pt idx="62">
                  <c:v>1.9448021036593488</c:v>
                </c:pt>
                <c:pt idx="63">
                  <c:v>1.9448021036593488</c:v>
                </c:pt>
                <c:pt idx="64">
                  <c:v>1.9448021036593488</c:v>
                </c:pt>
                <c:pt idx="65">
                  <c:v>1.9448021036593488</c:v>
                </c:pt>
                <c:pt idx="66">
                  <c:v>1.9448021036593488</c:v>
                </c:pt>
                <c:pt idx="67">
                  <c:v>1.9448021036593488</c:v>
                </c:pt>
                <c:pt idx="68">
                  <c:v>1.9448021036593488</c:v>
                </c:pt>
                <c:pt idx="69">
                  <c:v>1.9448021036593488</c:v>
                </c:pt>
                <c:pt idx="70">
                  <c:v>1.9448021036593488</c:v>
                </c:pt>
                <c:pt idx="71">
                  <c:v>1.9448021036593488</c:v>
                </c:pt>
                <c:pt idx="72">
                  <c:v>1.9448021036593488</c:v>
                </c:pt>
                <c:pt idx="73">
                  <c:v>1.9448021036593488</c:v>
                </c:pt>
                <c:pt idx="74">
                  <c:v>1.9448021036593488</c:v>
                </c:pt>
                <c:pt idx="75">
                  <c:v>1.9448021036593488</c:v>
                </c:pt>
                <c:pt idx="76">
                  <c:v>1.9448021036593488</c:v>
                </c:pt>
                <c:pt idx="77">
                  <c:v>1.9448021036593488</c:v>
                </c:pt>
                <c:pt idx="78">
                  <c:v>1.9448021036593488</c:v>
                </c:pt>
                <c:pt idx="79">
                  <c:v>1.9448021036593488</c:v>
                </c:pt>
                <c:pt idx="80">
                  <c:v>1.9448021036593488</c:v>
                </c:pt>
                <c:pt idx="81">
                  <c:v>1.9448021036593488</c:v>
                </c:pt>
                <c:pt idx="82">
                  <c:v>1.9448021036593488</c:v>
                </c:pt>
                <c:pt idx="83">
                  <c:v>1.9448021036593488</c:v>
                </c:pt>
                <c:pt idx="84">
                  <c:v>1.9448021036593488</c:v>
                </c:pt>
                <c:pt idx="85">
                  <c:v>1.9448021036593488</c:v>
                </c:pt>
                <c:pt idx="86">
                  <c:v>1.9448021036593488</c:v>
                </c:pt>
                <c:pt idx="87">
                  <c:v>1.9448021036593488</c:v>
                </c:pt>
                <c:pt idx="88">
                  <c:v>1.9448021036593488</c:v>
                </c:pt>
                <c:pt idx="89">
                  <c:v>1.9448021036593488</c:v>
                </c:pt>
                <c:pt idx="90">
                  <c:v>1.9448021036593488</c:v>
                </c:pt>
                <c:pt idx="91">
                  <c:v>1.9448021036593488</c:v>
                </c:pt>
                <c:pt idx="92">
                  <c:v>1.9448021036593488</c:v>
                </c:pt>
                <c:pt idx="93">
                  <c:v>1.9448021036593488</c:v>
                </c:pt>
                <c:pt idx="94">
                  <c:v>1.9448021036593488</c:v>
                </c:pt>
                <c:pt idx="95">
                  <c:v>1.9448021036593488</c:v>
                </c:pt>
                <c:pt idx="96">
                  <c:v>1.9448021036593488</c:v>
                </c:pt>
                <c:pt idx="97">
                  <c:v>1.9448021036593488</c:v>
                </c:pt>
                <c:pt idx="98">
                  <c:v>1.9448021036593488</c:v>
                </c:pt>
                <c:pt idx="99">
                  <c:v>1.9448021036593488</c:v>
                </c:pt>
                <c:pt idx="100">
                  <c:v>1.9448021036593488</c:v>
                </c:pt>
                <c:pt idx="101">
                  <c:v>1.9448021036593488</c:v>
                </c:pt>
                <c:pt idx="102">
                  <c:v>1.9448021036593488</c:v>
                </c:pt>
                <c:pt idx="103">
                  <c:v>1.9448021036593488</c:v>
                </c:pt>
                <c:pt idx="104">
                  <c:v>1.9448021036593488</c:v>
                </c:pt>
                <c:pt idx="105">
                  <c:v>1.9448021036593488</c:v>
                </c:pt>
                <c:pt idx="106">
                  <c:v>1.9448021036593488</c:v>
                </c:pt>
                <c:pt idx="107">
                  <c:v>1.9448021036593488</c:v>
                </c:pt>
                <c:pt idx="108">
                  <c:v>1.9448021036593488</c:v>
                </c:pt>
                <c:pt idx="109">
                  <c:v>1.9448021036593488</c:v>
                </c:pt>
                <c:pt idx="110">
                  <c:v>1.9448021036593488</c:v>
                </c:pt>
                <c:pt idx="111">
                  <c:v>1.9448021036593488</c:v>
                </c:pt>
                <c:pt idx="112">
                  <c:v>1.9448021036593488</c:v>
                </c:pt>
                <c:pt idx="113">
                  <c:v>1.9448021036593488</c:v>
                </c:pt>
                <c:pt idx="114">
                  <c:v>1.9448021036593488</c:v>
                </c:pt>
                <c:pt idx="115">
                  <c:v>1.9448021036593488</c:v>
                </c:pt>
                <c:pt idx="116">
                  <c:v>1.9448021036593488</c:v>
                </c:pt>
                <c:pt idx="117">
                  <c:v>1.9448021036593488</c:v>
                </c:pt>
                <c:pt idx="118">
                  <c:v>1.9448021036593488</c:v>
                </c:pt>
                <c:pt idx="119">
                  <c:v>1.9448021036593488</c:v>
                </c:pt>
                <c:pt idx="120">
                  <c:v>1.9448021036593488</c:v>
                </c:pt>
                <c:pt idx="121">
                  <c:v>1.9448021036593488</c:v>
                </c:pt>
                <c:pt idx="122">
                  <c:v>1.9448021036593488</c:v>
                </c:pt>
                <c:pt idx="123">
                  <c:v>1.9448021036593488</c:v>
                </c:pt>
                <c:pt idx="124">
                  <c:v>1.9448021036593488</c:v>
                </c:pt>
                <c:pt idx="125">
                  <c:v>1.9448021036593488</c:v>
                </c:pt>
                <c:pt idx="126">
                  <c:v>1.9448021036593488</c:v>
                </c:pt>
                <c:pt idx="127">
                  <c:v>1.9448021036593488</c:v>
                </c:pt>
                <c:pt idx="128">
                  <c:v>1.9448021036593488</c:v>
                </c:pt>
                <c:pt idx="129">
                  <c:v>1.9448021036593488</c:v>
                </c:pt>
                <c:pt idx="130">
                  <c:v>1.9448021036593488</c:v>
                </c:pt>
                <c:pt idx="131">
                  <c:v>1.9448021036593488</c:v>
                </c:pt>
              </c:numCache>
            </c:numRef>
          </c:val>
          <c:smooth val="0"/>
          <c:extLst>
            <c:ext xmlns:c16="http://schemas.microsoft.com/office/drawing/2014/chart" uri="{C3380CC4-5D6E-409C-BE32-E72D297353CC}">
              <c16:uniqueId val="{00000001-E4F5-4FC7-B327-3E16185B622E}"/>
            </c:ext>
          </c:extLst>
        </c:ser>
        <c:ser>
          <c:idx val="2"/>
          <c:order val="2"/>
          <c:tx>
            <c:strRef>
              <c:f>'Chart Data'!$BT$3</c:f>
              <c:strCache>
                <c:ptCount val="1"/>
                <c:pt idx="0">
                  <c:v>2008-2019 average</c:v>
                </c:pt>
              </c:strCache>
            </c:strRef>
          </c:tx>
          <c:spPr>
            <a:ln w="38100">
              <a:solidFill>
                <a:srgbClr val="D1A21E"/>
              </a:solidFill>
              <a:prstDash val="dash"/>
            </a:ln>
          </c:spPr>
          <c:marker>
            <c:symbol val="none"/>
          </c:marker>
          <c:cat>
            <c:numRef>
              <c:f>'Chart Data'!$BQ$20:$BQ$215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Data'!$BT$20:$BT$215</c:f>
              <c:numCache>
                <c:formatCode>General</c:formatCode>
                <c:ptCount val="196"/>
                <c:pt idx="132" formatCode="0.0">
                  <c:v>0.34084969132874843</c:v>
                </c:pt>
                <c:pt idx="133" formatCode="0.0">
                  <c:v>0.34084969132874843</c:v>
                </c:pt>
                <c:pt idx="134" formatCode="0.0">
                  <c:v>0.34084969132874843</c:v>
                </c:pt>
                <c:pt idx="135" formatCode="0.0">
                  <c:v>0.34084969132874843</c:v>
                </c:pt>
                <c:pt idx="136" formatCode="0.0">
                  <c:v>0.34084969132874843</c:v>
                </c:pt>
                <c:pt idx="137" formatCode="0.0">
                  <c:v>0.34084969132874843</c:v>
                </c:pt>
                <c:pt idx="138" formatCode="0.0">
                  <c:v>0.34084969132874843</c:v>
                </c:pt>
                <c:pt idx="139" formatCode="0.0">
                  <c:v>0.34084969132874843</c:v>
                </c:pt>
                <c:pt idx="140" formatCode="0.0">
                  <c:v>0.34084969132874843</c:v>
                </c:pt>
                <c:pt idx="141" formatCode="0.0">
                  <c:v>0.34084969132874843</c:v>
                </c:pt>
                <c:pt idx="142" formatCode="0.0">
                  <c:v>0.34084969132874843</c:v>
                </c:pt>
                <c:pt idx="143" formatCode="0.0">
                  <c:v>0.34084969132874843</c:v>
                </c:pt>
                <c:pt idx="144" formatCode="0.0">
                  <c:v>0.34084969132874843</c:v>
                </c:pt>
                <c:pt idx="145" formatCode="0.0">
                  <c:v>0.34084969132874843</c:v>
                </c:pt>
                <c:pt idx="146" formatCode="0.0">
                  <c:v>0.34084969132874843</c:v>
                </c:pt>
                <c:pt idx="147" formatCode="0.0">
                  <c:v>0.34084969132874843</c:v>
                </c:pt>
                <c:pt idx="148" formatCode="0.0">
                  <c:v>0.34084969132874843</c:v>
                </c:pt>
                <c:pt idx="149" formatCode="0.0">
                  <c:v>0.34084969132874843</c:v>
                </c:pt>
                <c:pt idx="150" formatCode="0.0">
                  <c:v>0.34084969132874843</c:v>
                </c:pt>
                <c:pt idx="151" formatCode="0.0">
                  <c:v>0.34084969132874843</c:v>
                </c:pt>
                <c:pt idx="152" formatCode="0.0">
                  <c:v>0.34084969132874843</c:v>
                </c:pt>
                <c:pt idx="153" formatCode="0.0">
                  <c:v>0.34084969132874843</c:v>
                </c:pt>
                <c:pt idx="154" formatCode="0.0">
                  <c:v>0.34084969132874843</c:v>
                </c:pt>
                <c:pt idx="155" formatCode="0.0">
                  <c:v>0.34084969132874843</c:v>
                </c:pt>
                <c:pt idx="156" formatCode="0.0">
                  <c:v>0.34084969132874843</c:v>
                </c:pt>
                <c:pt idx="157" formatCode="0.0">
                  <c:v>0.34084969132874843</c:v>
                </c:pt>
                <c:pt idx="158" formatCode="0.0">
                  <c:v>0.34084969132874843</c:v>
                </c:pt>
                <c:pt idx="159" formatCode="0.0">
                  <c:v>0.34084969132874843</c:v>
                </c:pt>
                <c:pt idx="160" formatCode="0.0">
                  <c:v>0.34084969132874843</c:v>
                </c:pt>
                <c:pt idx="161" formatCode="0.0">
                  <c:v>0.34084969132874843</c:v>
                </c:pt>
                <c:pt idx="162" formatCode="0.0">
                  <c:v>0.34084969132874843</c:v>
                </c:pt>
                <c:pt idx="163" formatCode="0.0">
                  <c:v>0.34084969132874843</c:v>
                </c:pt>
                <c:pt idx="164" formatCode="0.0">
                  <c:v>0.34084969132874843</c:v>
                </c:pt>
                <c:pt idx="165" formatCode="0.0">
                  <c:v>0.34084969132874843</c:v>
                </c:pt>
                <c:pt idx="166" formatCode="0.0">
                  <c:v>0.34084969132874843</c:v>
                </c:pt>
                <c:pt idx="167" formatCode="0.0">
                  <c:v>0.34084969132874843</c:v>
                </c:pt>
                <c:pt idx="168" formatCode="0.0">
                  <c:v>0.34084969132874843</c:v>
                </c:pt>
                <c:pt idx="169" formatCode="0.0">
                  <c:v>0.34084969132874843</c:v>
                </c:pt>
                <c:pt idx="170" formatCode="0.0">
                  <c:v>0.34084969132874843</c:v>
                </c:pt>
                <c:pt idx="171" formatCode="0.0">
                  <c:v>0.34084969132874843</c:v>
                </c:pt>
                <c:pt idx="172" formatCode="0.0">
                  <c:v>0.34084969132874843</c:v>
                </c:pt>
                <c:pt idx="173" formatCode="0.0">
                  <c:v>0.34084969132874843</c:v>
                </c:pt>
                <c:pt idx="174" formatCode="0.0">
                  <c:v>0.34084969132874843</c:v>
                </c:pt>
                <c:pt idx="175" formatCode="0.0">
                  <c:v>0.34084969132874843</c:v>
                </c:pt>
                <c:pt idx="176" formatCode="0.0">
                  <c:v>0.34084969132874843</c:v>
                </c:pt>
                <c:pt idx="177" formatCode="0.0">
                  <c:v>0.34084969132874843</c:v>
                </c:pt>
                <c:pt idx="178" formatCode="0.0">
                  <c:v>0.34084969132874843</c:v>
                </c:pt>
                <c:pt idx="179" formatCode="0.0">
                  <c:v>0.34084969132874843</c:v>
                </c:pt>
                <c:pt idx="180" formatCode="0.0">
                  <c:v>0.34084969132874843</c:v>
                </c:pt>
                <c:pt idx="181" formatCode="0.0">
                  <c:v>0.34084969132874843</c:v>
                </c:pt>
                <c:pt idx="182" formatCode="0.0">
                  <c:v>0.34084969132874843</c:v>
                </c:pt>
                <c:pt idx="183" formatCode="0.0">
                  <c:v>0.34084969132874843</c:v>
                </c:pt>
                <c:pt idx="184" formatCode="0.0">
                  <c:v>0.34084969132874843</c:v>
                </c:pt>
                <c:pt idx="185" formatCode="0.0">
                  <c:v>0.34084969132874843</c:v>
                </c:pt>
                <c:pt idx="186" formatCode="0.0">
                  <c:v>0.34084969132874843</c:v>
                </c:pt>
                <c:pt idx="187" formatCode="0.0">
                  <c:v>0.34084969132874843</c:v>
                </c:pt>
                <c:pt idx="188" formatCode="0.0">
                  <c:v>0.34084969132874843</c:v>
                </c:pt>
                <c:pt idx="189" formatCode="0.0">
                  <c:v>0.34084969132874843</c:v>
                </c:pt>
                <c:pt idx="190" formatCode="0.0">
                  <c:v>0.34084969132874843</c:v>
                </c:pt>
                <c:pt idx="191" formatCode="0.0">
                  <c:v>0.34084969132874843</c:v>
                </c:pt>
                <c:pt idx="192" formatCode="0.0">
                  <c:v>0.34084969132874843</c:v>
                </c:pt>
                <c:pt idx="193" formatCode="0.0">
                  <c:v>0.34084969132874843</c:v>
                </c:pt>
                <c:pt idx="194" formatCode="0.0">
                  <c:v>0.34084969132874843</c:v>
                </c:pt>
              </c:numCache>
            </c:numRef>
          </c:val>
          <c:smooth val="0"/>
          <c:extLst>
            <c:ext xmlns:c16="http://schemas.microsoft.com/office/drawing/2014/chart" uri="{C3380CC4-5D6E-409C-BE32-E72D297353CC}">
              <c16:uniqueId val="{00000002-E4F5-4FC7-B327-3E16185B622E}"/>
            </c:ext>
          </c:extLst>
        </c:ser>
        <c:ser>
          <c:idx val="3"/>
          <c:order val="3"/>
          <c:tx>
            <c:strRef>
              <c:f>'Chart Data'!$BU$3</c:f>
              <c:strCache>
                <c:ptCount val="1"/>
                <c:pt idx="0">
                  <c:v>ZERO LINE</c:v>
                </c:pt>
              </c:strCache>
            </c:strRef>
          </c:tx>
          <c:spPr>
            <a:ln w="12700">
              <a:solidFill>
                <a:srgbClr val="495057"/>
              </a:solidFill>
            </a:ln>
          </c:spPr>
          <c:marker>
            <c:symbol val="none"/>
          </c:marker>
          <c:cat>
            <c:numRef>
              <c:f>'Chart Data'!$BQ$20:$BQ$215</c:f>
              <c:numCache>
                <c:formatCode>General</c:formatCode>
                <c:ptCount val="196"/>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numCache>
            </c:numRef>
          </c:cat>
          <c:val>
            <c:numRef>
              <c:f>'Chart Data'!$BU$20:$BU$215</c:f>
              <c:numCache>
                <c:formatCode>General</c:formatCode>
                <c:ptCount val="19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numCache>
            </c:numRef>
          </c:val>
          <c:smooth val="0"/>
          <c:extLst>
            <c:ext xmlns:c16="http://schemas.microsoft.com/office/drawing/2014/chart" uri="{C3380CC4-5D6E-409C-BE32-E72D297353CC}">
              <c16:uniqueId val="{00000003-E4F5-4FC7-B327-3E16185B622E}"/>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0"/>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9.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65FD98B-D4C0-459D-8141-AEA06D97C5A5}">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73AEAD-1A7B-4DF8-8B31-086045792526}">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2785311-5717-4806-9E18-103BE72B30C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0BE9583-CF25-4186-B2A9-48821A29FB7E}">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748A0BD-AE99-4B3B-A066-ADF0322AD77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E9FA010-6269-4F71-A4A1-0860FE8F684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61D87B7-DBE7-436E-BA84-A32A2B4ED77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E0560E-C685-4E7A-B5B2-3363AC5A546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8D08CF0-B67A-4624-8483-A4CE2A1E4B1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C3B0DA0-12C8-4917-A736-752088656C1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9D2BAF6-45C5-486A-A1FA-490E54797B9C}">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858DF0C-84E8-4A68-A4F7-FDE21B4C0ADB}">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8BE3EDD-01F3-4FE5-BDE4-8E05B09CA15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E6B70E1-9AEF-4802-8E55-BD14EE4C16D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60C8758A-FAF9-6291-CD53-0A98E160551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340F20B5-A882-307E-595C-695E8A6AE2D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Potential output growth</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A4D4CF23-590C-F7F9-C745-A3384E734207}"/>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0.00565</cdr:x>
      <cdr:y>0.07407</cdr:y>
    </cdr:from>
    <cdr:to>
      <cdr:x>0.17174</cdr:x>
      <cdr:y>0.12502</cdr:y>
    </cdr:to>
    <cdr:sp macro="" textlink="">
      <cdr:nvSpPr>
        <cdr:cNvPr id="4" name="TextBox 3">
          <a:extLst xmlns:a="http://schemas.openxmlformats.org/drawingml/2006/main">
            <a:ext uri="{FF2B5EF4-FFF2-40B4-BE49-F238E27FC236}">
              <a16:creationId xmlns:a16="http://schemas.microsoft.com/office/drawing/2014/main" id="{DA5FE28B-12B8-CCB5-3F05-AD5D625FB316}"/>
            </a:ext>
          </a:extLst>
        </cdr:cNvPr>
        <cdr:cNvSpPr txBox="1"/>
      </cdr:nvSpPr>
      <cdr:spPr>
        <a:xfrm xmlns:a="http://schemas.openxmlformats.org/drawingml/2006/main">
          <a:off x="47625" y="498475"/>
          <a:ext cx="14001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41E60A4-2CB6-0E10-5E05-CAC2B7DF20A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23DBB275-20BA-70E9-859B-98B73DA4A38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2DEF4A15-E851-622C-F95B-6E4DDAE59B91}"/>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0.48999</cdr:x>
      <cdr:y>0.23873</cdr:y>
    </cdr:from>
    <cdr:to>
      <cdr:x>0.48999</cdr:x>
      <cdr:y>0.85925</cdr:y>
    </cdr:to>
    <cdr:cxnSp macro="">
      <cdr:nvCxnSpPr>
        <cdr:cNvPr id="4" name="Straight Connector 3">
          <a:extLst xmlns:a="http://schemas.openxmlformats.org/drawingml/2006/main">
            <a:ext uri="{FF2B5EF4-FFF2-40B4-BE49-F238E27FC236}">
              <a16:creationId xmlns:a16="http://schemas.microsoft.com/office/drawing/2014/main" id="{5C4741F3-B68B-D1E2-2CFD-B863983BF457}"/>
            </a:ext>
          </a:extLst>
        </cdr:cNvPr>
        <cdr:cNvCxnSpPr/>
      </cdr:nvCxnSpPr>
      <cdr:spPr>
        <a:xfrm xmlns:a="http://schemas.openxmlformats.org/drawingml/2006/main">
          <a:off x="4130390" y="1607635"/>
          <a:ext cx="0" cy="417869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0.65796</cdr:x>
      <cdr:y>0.30052</cdr:y>
    </cdr:from>
    <cdr:to>
      <cdr:x>0.80861</cdr:x>
      <cdr:y>0.37978</cdr:y>
    </cdr:to>
    <cdr:sp macro="" textlink="">
      <cdr:nvSpPr>
        <cdr:cNvPr id="5" name="TextBox 4">
          <a:extLst xmlns:a="http://schemas.openxmlformats.org/drawingml/2006/main">
            <a:ext uri="{FF2B5EF4-FFF2-40B4-BE49-F238E27FC236}">
              <a16:creationId xmlns:a16="http://schemas.microsoft.com/office/drawing/2014/main" id="{056F6179-8260-0280-9F6D-ADAC9ACDB9BE}"/>
            </a:ext>
          </a:extLst>
        </cdr:cNvPr>
        <cdr:cNvSpPr txBox="1"/>
      </cdr:nvSpPr>
      <cdr:spPr>
        <a:xfrm xmlns:a="http://schemas.openxmlformats.org/drawingml/2006/main">
          <a:off x="5546388" y="2023731"/>
          <a:ext cx="1269923" cy="5337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0.00791</cdr:x>
      <cdr:y>0.07124</cdr:y>
    </cdr:from>
    <cdr:to>
      <cdr:x>0.32541</cdr:x>
      <cdr:y>0.12219</cdr:y>
    </cdr:to>
    <cdr:sp macro="" textlink="">
      <cdr:nvSpPr>
        <cdr:cNvPr id="6" name="TextBox 5">
          <a:extLst xmlns:a="http://schemas.openxmlformats.org/drawingml/2006/main">
            <a:ext uri="{FF2B5EF4-FFF2-40B4-BE49-F238E27FC236}">
              <a16:creationId xmlns:a16="http://schemas.microsoft.com/office/drawing/2014/main" id="{0A7D9372-32E3-B16A-CF00-B92A725F1DCD}"/>
            </a:ext>
          </a:extLst>
        </cdr:cNvPr>
        <cdr:cNvSpPr txBox="1"/>
      </cdr:nvSpPr>
      <cdr:spPr>
        <a:xfrm xmlns:a="http://schemas.openxmlformats.org/drawingml/2006/main">
          <a:off x="66675" y="479425"/>
          <a:ext cx="26765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Year to June, 000s </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1735875-995E-1CEB-5BE3-5063CCAC24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AD607D59-F114-CA11-A151-AF566BC94B6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employment since end-2009 by age</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158F4E2A-2608-AE7B-C71E-DC52DEB43964}"/>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0.00452</cdr:x>
      <cdr:y>0.06841</cdr:y>
    </cdr:from>
    <cdr:to>
      <cdr:x>0.54576</cdr:x>
      <cdr:y>0.11936</cdr:y>
    </cdr:to>
    <cdr:sp macro="" textlink="">
      <cdr:nvSpPr>
        <cdr:cNvPr id="6" name="TextBox 5">
          <a:extLst xmlns:a="http://schemas.openxmlformats.org/drawingml/2006/main">
            <a:ext uri="{FF2B5EF4-FFF2-40B4-BE49-F238E27FC236}">
              <a16:creationId xmlns:a16="http://schemas.microsoft.com/office/drawing/2014/main" id="{57E434FC-3E57-39E4-D2B6-4DECCC74A5F4}"/>
            </a:ext>
          </a:extLst>
        </cdr:cNvPr>
        <cdr:cNvSpPr txBox="1"/>
      </cdr:nvSpPr>
      <cdr:spPr>
        <a:xfrm xmlns:a="http://schemas.openxmlformats.org/drawingml/2006/main">
          <a:off x="38102" y="460700"/>
          <a:ext cx="4562473" cy="34310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Change since</a:t>
          </a:r>
          <a:r>
            <a:rPr lang="en-GB" sz="1800" b="0" baseline="0">
              <a:solidFill>
                <a:srgbClr val="495057"/>
              </a:solidFill>
              <a:latin typeface="Segoe UI" panose="020B0502040204020203" pitchFamily="34" charset="0"/>
              <a:cs typeface="Segoe UI" panose="020B0502040204020203" pitchFamily="34" charset="0"/>
            </a:rPr>
            <a:t> Q4 2009</a:t>
          </a:r>
          <a:r>
            <a:rPr lang="en-GB" sz="1800" b="0">
              <a:solidFill>
                <a:srgbClr val="495057"/>
              </a:solidFill>
              <a:latin typeface="Segoe UI" panose="020B0502040204020203" pitchFamily="34" charset="0"/>
              <a:cs typeface="Segoe UI" panose="020B0502040204020203" pitchFamily="34" charset="0"/>
            </a:rPr>
            <a:t>, millions</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4ADB6D0E-34B0-C753-CE4E-5F406C57DD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6CD05E84-8602-3422-2097-7E1F2AE2307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Working age population &amp; state pension age</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4C01EB0-2A42-0B12-93A5-4227205961DC}"/>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0.00452</cdr:x>
      <cdr:y>0.07124</cdr:y>
    </cdr:from>
    <cdr:to>
      <cdr:x>0.12203</cdr:x>
      <cdr:y>0.12219</cdr:y>
    </cdr:to>
    <cdr:sp macro="" textlink="">
      <cdr:nvSpPr>
        <cdr:cNvPr id="4" name="TextBox 3">
          <a:extLst xmlns:a="http://schemas.openxmlformats.org/drawingml/2006/main">
            <a:ext uri="{FF2B5EF4-FFF2-40B4-BE49-F238E27FC236}">
              <a16:creationId xmlns:a16="http://schemas.microsoft.com/office/drawing/2014/main" id="{A0DBA16F-F730-1DD8-6BF7-911F3FFC403A}"/>
            </a:ext>
          </a:extLst>
        </cdr:cNvPr>
        <cdr:cNvSpPr txBox="1"/>
      </cdr:nvSpPr>
      <cdr:spPr>
        <a:xfrm xmlns:a="http://schemas.openxmlformats.org/drawingml/2006/main">
          <a:off x="38100" y="479425"/>
          <a:ext cx="9906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0.59206</cdr:x>
      <cdr:y>0.14578</cdr:y>
    </cdr:from>
    <cdr:to>
      <cdr:x>0.59206</cdr:x>
      <cdr:y>0.8626</cdr:y>
    </cdr:to>
    <cdr:cxnSp macro="">
      <cdr:nvCxnSpPr>
        <cdr:cNvPr id="7" name="Straight Connector 6">
          <a:extLst xmlns:a="http://schemas.openxmlformats.org/drawingml/2006/main">
            <a:ext uri="{FF2B5EF4-FFF2-40B4-BE49-F238E27FC236}">
              <a16:creationId xmlns:a16="http://schemas.microsoft.com/office/drawing/2014/main" id="{A380A637-9081-9125-C1F7-8098A0465A3C}"/>
            </a:ext>
          </a:extLst>
        </cdr:cNvPr>
        <cdr:cNvCxnSpPr/>
      </cdr:nvCxnSpPr>
      <cdr:spPr>
        <a:xfrm xmlns:a="http://schemas.openxmlformats.org/drawingml/2006/main">
          <a:off x="4991112" y="981105"/>
          <a:ext cx="0" cy="4824000"/>
        </a:xfrm>
        <a:prstGeom xmlns:a="http://schemas.openxmlformats.org/drawingml/2006/main" prst="line">
          <a:avLst/>
        </a:prstGeom>
        <a:ln xmlns:a="http://schemas.openxmlformats.org/drawingml/2006/main" w="12700">
          <a:solidFill>
            <a:srgbClr val="495057"/>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0.69827</cdr:x>
      <cdr:y>0.18871</cdr:y>
    </cdr:from>
    <cdr:to>
      <cdr:x>0.84101</cdr:x>
      <cdr:y>0.25665</cdr:y>
    </cdr:to>
    <cdr:sp macro="" textlink="">
      <cdr:nvSpPr>
        <cdr:cNvPr id="8" name="TextBox 1">
          <a:extLst xmlns:a="http://schemas.openxmlformats.org/drawingml/2006/main">
            <a:ext uri="{FF2B5EF4-FFF2-40B4-BE49-F238E27FC236}">
              <a16:creationId xmlns:a16="http://schemas.microsoft.com/office/drawing/2014/main" id="{4DBBC813-F39A-754B-2536-5C9E4A164210}"/>
            </a:ext>
          </a:extLst>
        </cdr:cNvPr>
        <cdr:cNvSpPr txBox="1"/>
      </cdr:nvSpPr>
      <cdr:spPr>
        <a:xfrm xmlns:a="http://schemas.openxmlformats.org/drawingml/2006/main">
          <a:off x="5886456" y="1269986"/>
          <a:ext cx="1203308" cy="4572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Forecast</a:t>
          </a:r>
        </a:p>
      </cdr:txBody>
    </cdr:sp>
  </cdr:relSizeAnchor>
  <cdr:relSizeAnchor xmlns:cdr="http://schemas.openxmlformats.org/drawingml/2006/chartDrawing">
    <cdr:from>
      <cdr:x>0.88249</cdr:x>
      <cdr:y>0.06982</cdr:y>
    </cdr:from>
    <cdr:to>
      <cdr:x>1</cdr:x>
      <cdr:y>0.12077</cdr:y>
    </cdr:to>
    <cdr:sp macro="" textlink="">
      <cdr:nvSpPr>
        <cdr:cNvPr id="6" name="TextBox 1">
          <a:extLst xmlns:a="http://schemas.openxmlformats.org/drawingml/2006/main">
            <a:ext uri="{FF2B5EF4-FFF2-40B4-BE49-F238E27FC236}">
              <a16:creationId xmlns:a16="http://schemas.microsoft.com/office/drawing/2014/main" id="{537C79BF-CE0F-CD86-E833-3EB9FBFFEF71}"/>
            </a:ext>
          </a:extLst>
        </cdr:cNvPr>
        <cdr:cNvSpPr txBox="1"/>
      </cdr:nvSpPr>
      <cdr:spPr>
        <a:xfrm xmlns:a="http://schemas.openxmlformats.org/drawingml/2006/main">
          <a:off x="7439453" y="469900"/>
          <a:ext cx="990617" cy="34288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Years</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7F8FEF4-21AD-7B9C-F440-87539D69B5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0.98192</cdr:x>
      <cdr:y>0.09193</cdr:y>
    </cdr:to>
    <cdr:sp macro="" textlink="">
      <cdr:nvSpPr>
        <cdr:cNvPr id="2" name="TextBox 1">
          <a:extLst xmlns:a="http://schemas.openxmlformats.org/drawingml/2006/main">
            <a:ext uri="{FF2B5EF4-FFF2-40B4-BE49-F238E27FC236}">
              <a16:creationId xmlns:a16="http://schemas.microsoft.com/office/drawing/2014/main" id="{A7016269-8D7F-5C3D-131F-74CA48C76CA6}"/>
            </a:ext>
          </a:extLst>
        </cdr:cNvPr>
        <cdr:cNvSpPr txBox="1"/>
      </cdr:nvSpPr>
      <cdr:spPr>
        <a:xfrm xmlns:a="http://schemas.openxmlformats.org/drawingml/2006/main">
          <a:off x="46025" y="56298"/>
          <a:ext cx="8231199" cy="5627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Long-term sickness as a share of all inactive aged 16-64</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9E248706-9BFB-C1F3-365F-98113C4EB1B6}"/>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0.55706</cdr:x>
      <cdr:y>0.47749</cdr:y>
    </cdr:from>
    <cdr:to>
      <cdr:x>0.73107</cdr:x>
      <cdr:y>0.58741</cdr:y>
    </cdr:to>
    <cdr:sp macro="" textlink="">
      <cdr:nvSpPr>
        <cdr:cNvPr id="5" name="TextBox 4">
          <a:extLst xmlns:a="http://schemas.openxmlformats.org/drawingml/2006/main">
            <a:ext uri="{FF2B5EF4-FFF2-40B4-BE49-F238E27FC236}">
              <a16:creationId xmlns:a16="http://schemas.microsoft.com/office/drawing/2014/main" id="{D9A8B53C-B312-91CB-DA0E-5B4217B31A49}"/>
            </a:ext>
          </a:extLst>
        </cdr:cNvPr>
        <cdr:cNvSpPr txBox="1"/>
      </cdr:nvSpPr>
      <cdr:spPr>
        <a:xfrm xmlns:a="http://schemas.openxmlformats.org/drawingml/2006/main">
          <a:off x="4695825" y="3215474"/>
          <a:ext cx="1466850" cy="74022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Average 1993-2023</a:t>
          </a:r>
        </a:p>
      </cdr:txBody>
    </cdr:sp>
  </cdr:relSizeAnchor>
  <cdr:relSizeAnchor xmlns:cdr="http://schemas.openxmlformats.org/drawingml/2006/chartDrawing">
    <cdr:from>
      <cdr:x>0.00565</cdr:x>
      <cdr:y>0.07265</cdr:y>
    </cdr:from>
    <cdr:to>
      <cdr:x>0.29266</cdr:x>
      <cdr:y>0.12361</cdr:y>
    </cdr:to>
    <cdr:sp macro="" textlink="">
      <cdr:nvSpPr>
        <cdr:cNvPr id="6" name="TextBox 5">
          <a:extLst xmlns:a="http://schemas.openxmlformats.org/drawingml/2006/main">
            <a:ext uri="{FF2B5EF4-FFF2-40B4-BE49-F238E27FC236}">
              <a16:creationId xmlns:a16="http://schemas.microsoft.com/office/drawing/2014/main" id="{CE36F3BA-A61F-EA6E-8114-9DA45D0CB658}"/>
            </a:ext>
          </a:extLst>
        </cdr:cNvPr>
        <cdr:cNvSpPr txBox="1"/>
      </cdr:nvSpPr>
      <cdr:spPr>
        <a:xfrm xmlns:a="http://schemas.openxmlformats.org/drawingml/2006/main">
          <a:off x="47627" y="489238"/>
          <a:ext cx="2419348" cy="34317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all inactive</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710C179-BF16-FD9B-7794-3D45D11409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E3E8A56D-D46D-2F46-E116-64E12A075A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8BFFECD-2711-B721-151E-1EE0F3D23E6F}"/>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0.26665</cdr:x>
      <cdr:y>0.21089</cdr:y>
    </cdr:from>
    <cdr:to>
      <cdr:x>0.48208</cdr:x>
      <cdr:y>0.33732</cdr:y>
    </cdr:to>
    <cdr:sp macro="" textlink="">
      <cdr:nvSpPr>
        <cdr:cNvPr id="5" name="TextBox 4">
          <a:extLst xmlns:a="http://schemas.openxmlformats.org/drawingml/2006/main">
            <a:ext uri="{FF2B5EF4-FFF2-40B4-BE49-F238E27FC236}">
              <a16:creationId xmlns:a16="http://schemas.microsoft.com/office/drawing/2014/main" id="{F590D79A-FDDA-DC4D-FBD4-056D3E7DE9C0}"/>
            </a:ext>
          </a:extLst>
        </cdr:cNvPr>
        <cdr:cNvSpPr txBox="1"/>
      </cdr:nvSpPr>
      <cdr:spPr>
        <a:xfrm xmlns:a="http://schemas.openxmlformats.org/drawingml/2006/main">
          <a:off x="2247900" y="1419225"/>
          <a:ext cx="1816100" cy="850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1972-2007 average</a:t>
          </a:r>
        </a:p>
      </cdr:txBody>
    </cdr:sp>
  </cdr:relSizeAnchor>
  <cdr:relSizeAnchor xmlns:cdr="http://schemas.openxmlformats.org/drawingml/2006/chartDrawing">
    <cdr:from>
      <cdr:x>0.00678</cdr:x>
      <cdr:y>0.07124</cdr:y>
    </cdr:from>
    <cdr:to>
      <cdr:x>0.42145</cdr:x>
      <cdr:y>0.12219</cdr:y>
    </cdr:to>
    <cdr:sp macro="" textlink="">
      <cdr:nvSpPr>
        <cdr:cNvPr id="6" name="TextBox 5">
          <a:extLst xmlns:a="http://schemas.openxmlformats.org/drawingml/2006/main">
            <a:ext uri="{FF2B5EF4-FFF2-40B4-BE49-F238E27FC236}">
              <a16:creationId xmlns:a16="http://schemas.microsoft.com/office/drawing/2014/main" id="{F80DD324-547A-CA0A-54E4-845B33719025}"/>
            </a:ext>
          </a:extLst>
        </cdr:cNvPr>
        <cdr:cNvSpPr txBox="1"/>
      </cdr:nvSpPr>
      <cdr:spPr>
        <a:xfrm xmlns:a="http://schemas.openxmlformats.org/drawingml/2006/main">
          <a:off x="57150" y="479425"/>
          <a:ext cx="34956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 (5yr moving average)</a:t>
          </a:r>
        </a:p>
      </cdr:txBody>
    </cdr:sp>
  </cdr:relSizeAnchor>
  <cdr:relSizeAnchor xmlns:cdr="http://schemas.openxmlformats.org/drawingml/2006/chartDrawing">
    <cdr:from>
      <cdr:x>0.71898</cdr:x>
      <cdr:y>0.5015</cdr:y>
    </cdr:from>
    <cdr:to>
      <cdr:x>0.93441</cdr:x>
      <cdr:y>0.62794</cdr:y>
    </cdr:to>
    <cdr:sp macro="" textlink="">
      <cdr:nvSpPr>
        <cdr:cNvPr id="7" name="TextBox 1">
          <a:extLst xmlns:a="http://schemas.openxmlformats.org/drawingml/2006/main">
            <a:ext uri="{FF2B5EF4-FFF2-40B4-BE49-F238E27FC236}">
              <a16:creationId xmlns:a16="http://schemas.microsoft.com/office/drawing/2014/main" id="{9F71F9AD-40E5-0F60-448F-020486B0CDE7}"/>
            </a:ext>
          </a:extLst>
        </cdr:cNvPr>
        <cdr:cNvSpPr txBox="1"/>
      </cdr:nvSpPr>
      <cdr:spPr>
        <a:xfrm xmlns:a="http://schemas.openxmlformats.org/drawingml/2006/main">
          <a:off x="6061075" y="3375025"/>
          <a:ext cx="1816100" cy="850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2008-2023 average</a:t>
          </a:r>
        </a:p>
      </cdr:txBody>
    </cdr:sp>
  </cdr:relSizeAnchor>
  <cdr:relSizeAnchor xmlns:cdr="http://schemas.openxmlformats.org/drawingml/2006/chartDrawing">
    <cdr:from>
      <cdr:x>0.37286</cdr:x>
      <cdr:y>0.31421</cdr:y>
    </cdr:from>
    <cdr:to>
      <cdr:x>0.37286</cdr:x>
      <cdr:y>0.42654</cdr:y>
    </cdr:to>
    <cdr:cxnSp macro="">
      <cdr:nvCxnSpPr>
        <cdr:cNvPr id="9" name="Straight Arrow Connector 8">
          <a:extLst xmlns:a="http://schemas.openxmlformats.org/drawingml/2006/main">
            <a:ext uri="{FF2B5EF4-FFF2-40B4-BE49-F238E27FC236}">
              <a16:creationId xmlns:a16="http://schemas.microsoft.com/office/drawing/2014/main" id="{39AB2011-DE85-8C22-BF70-DDB2E98F271D}"/>
            </a:ext>
          </a:extLst>
        </cdr:cNvPr>
        <cdr:cNvCxnSpPr/>
      </cdr:nvCxnSpPr>
      <cdr:spPr>
        <a:xfrm xmlns:a="http://schemas.openxmlformats.org/drawingml/2006/main" flipH="1">
          <a:off x="3143250" y="2114550"/>
          <a:ext cx="0" cy="756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0.82858</cdr:x>
      <cdr:y>0.60058</cdr:y>
    </cdr:from>
    <cdr:to>
      <cdr:x>0.82858</cdr:x>
      <cdr:y>0.71292</cdr:y>
    </cdr:to>
    <cdr:cxnSp macro="">
      <cdr:nvCxnSpPr>
        <cdr:cNvPr id="10" name="Straight Arrow Connector 9">
          <a:extLst xmlns:a="http://schemas.openxmlformats.org/drawingml/2006/main">
            <a:ext uri="{FF2B5EF4-FFF2-40B4-BE49-F238E27FC236}">
              <a16:creationId xmlns:a16="http://schemas.microsoft.com/office/drawing/2014/main" id="{524302CF-084D-6226-316F-1F61440AFD68}"/>
            </a:ext>
          </a:extLst>
        </cdr:cNvPr>
        <cdr:cNvCxnSpPr/>
      </cdr:nvCxnSpPr>
      <cdr:spPr>
        <a:xfrm xmlns:a="http://schemas.openxmlformats.org/drawingml/2006/main" flipH="1">
          <a:off x="6984619" y="4044434"/>
          <a:ext cx="0" cy="75651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60B65F6F-4709-A220-218D-79B742F201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7CBCE87-2E83-E06A-C1C1-4C1C3C0B2EA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Forecasts for potential output growth, 2024-2028</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80F4E31C-33DC-45D2-082B-31D91FFC79AB}"/>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OBR, Bank of England</a:t>
          </a:r>
        </a:p>
      </cdr:txBody>
    </cdr:sp>
  </cdr:relSizeAnchor>
  <cdr:relSizeAnchor xmlns:cdr="http://schemas.openxmlformats.org/drawingml/2006/chartDrawing">
    <cdr:from>
      <cdr:x>0.00678</cdr:x>
      <cdr:y>0.07407</cdr:y>
    </cdr:from>
    <cdr:to>
      <cdr:x>0.13898</cdr:x>
      <cdr:y>0.12502</cdr:y>
    </cdr:to>
    <cdr:sp macro="" textlink="">
      <cdr:nvSpPr>
        <cdr:cNvPr id="6" name="TextBox 5">
          <a:extLst xmlns:a="http://schemas.openxmlformats.org/drawingml/2006/main">
            <a:ext uri="{FF2B5EF4-FFF2-40B4-BE49-F238E27FC236}">
              <a16:creationId xmlns:a16="http://schemas.microsoft.com/office/drawing/2014/main" id="{3894803E-87D0-F905-D289-CD183C222605}"/>
            </a:ext>
          </a:extLst>
        </cdr:cNvPr>
        <cdr:cNvSpPr txBox="1"/>
      </cdr:nvSpPr>
      <cdr:spPr>
        <a:xfrm xmlns:a="http://schemas.openxmlformats.org/drawingml/2006/main">
          <a:off x="57150" y="498475"/>
          <a:ext cx="11144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0.6655</cdr:x>
      <cdr:y>0.88742</cdr:y>
    </cdr:from>
    <cdr:to>
      <cdr:x>1</cdr:x>
      <cdr:y>1</cdr:y>
    </cdr:to>
    <cdr:sp macro="" textlink="">
      <cdr:nvSpPr>
        <cdr:cNvPr id="7" name="TextBox 6">
          <a:extLst xmlns:a="http://schemas.openxmlformats.org/drawingml/2006/main">
            <a:ext uri="{FF2B5EF4-FFF2-40B4-BE49-F238E27FC236}">
              <a16:creationId xmlns:a16="http://schemas.microsoft.com/office/drawing/2014/main" id="{E0B330D4-DBD9-37A4-B871-EA0CC24CE964}"/>
            </a:ext>
          </a:extLst>
        </cdr:cNvPr>
        <cdr:cNvSpPr txBox="1"/>
      </cdr:nvSpPr>
      <cdr:spPr>
        <a:xfrm xmlns:a="http://schemas.openxmlformats.org/drawingml/2006/main">
          <a:off x="5610224" y="5972174"/>
          <a:ext cx="2819845" cy="757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600">
              <a:solidFill>
                <a:srgbClr val="495057"/>
              </a:solidFill>
              <a:latin typeface="Segoe UI" panose="020B0502040204020203" pitchFamily="34" charset="0"/>
              <a:cs typeface="Segoe UI" panose="020B0502040204020203" pitchFamily="34" charset="0"/>
            </a:rPr>
            <a:t>*</a:t>
          </a:r>
          <a:r>
            <a:rPr lang="en-GB" sz="1600" baseline="0">
              <a:solidFill>
                <a:srgbClr val="495057"/>
              </a:solidFill>
              <a:latin typeface="Segoe UI" panose="020B0502040204020203" pitchFamily="34" charset="0"/>
              <a:cs typeface="Segoe UI" panose="020B0502040204020203" pitchFamily="34" charset="0"/>
            </a:rPr>
            <a:t> Forecasts only available for 2024-2026</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0FAFCB7-CDBC-5CDB-7D70-059AA11FD5B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38D6F581-F5AE-798F-6BBF-C1061705659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Long-term GDP forecasts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F83C526-CA7B-798F-04F0-99FC0A0D35D3}"/>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 OBR</a:t>
          </a:r>
        </a:p>
      </cdr:txBody>
    </cdr:sp>
  </cdr:relSizeAnchor>
  <cdr:relSizeAnchor xmlns:cdr="http://schemas.openxmlformats.org/drawingml/2006/chartDrawing">
    <cdr:from>
      <cdr:x>0.27757</cdr:x>
      <cdr:y>0.14672</cdr:y>
    </cdr:from>
    <cdr:to>
      <cdr:x>0.27757</cdr:x>
      <cdr:y>0.86888</cdr:y>
    </cdr:to>
    <cdr:cxnSp macro="">
      <cdr:nvCxnSpPr>
        <cdr:cNvPr id="4" name="Straight Connector 3">
          <a:extLst xmlns:a="http://schemas.openxmlformats.org/drawingml/2006/main">
            <a:ext uri="{FF2B5EF4-FFF2-40B4-BE49-F238E27FC236}">
              <a16:creationId xmlns:a16="http://schemas.microsoft.com/office/drawing/2014/main" id="{41A52972-9AD5-F3F7-E026-05C9FAAB6D3D}"/>
            </a:ext>
          </a:extLst>
        </cdr:cNvPr>
        <cdr:cNvCxnSpPr/>
      </cdr:nvCxnSpPr>
      <cdr:spPr>
        <a:xfrm xmlns:a="http://schemas.openxmlformats.org/drawingml/2006/main">
          <a:off x="2339821" y="988046"/>
          <a:ext cx="0" cy="486315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0.54498</cdr:x>
      <cdr:y>0.1972</cdr:y>
    </cdr:from>
    <cdr:to>
      <cdr:x>0.69563</cdr:x>
      <cdr:y>0.27646</cdr:y>
    </cdr:to>
    <cdr:sp macro="" textlink="">
      <cdr:nvSpPr>
        <cdr:cNvPr id="5" name="TextBox 4">
          <a:extLst xmlns:a="http://schemas.openxmlformats.org/drawingml/2006/main">
            <a:ext uri="{FF2B5EF4-FFF2-40B4-BE49-F238E27FC236}">
              <a16:creationId xmlns:a16="http://schemas.microsoft.com/office/drawing/2014/main" id="{C3651FED-A057-D4E1-4429-0A3140EE0DF6}"/>
            </a:ext>
          </a:extLst>
        </cdr:cNvPr>
        <cdr:cNvSpPr txBox="1"/>
      </cdr:nvSpPr>
      <cdr:spPr>
        <a:xfrm xmlns:a="http://schemas.openxmlformats.org/drawingml/2006/main">
          <a:off x="4594225" y="13271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0.00678</cdr:x>
      <cdr:y>0.06982</cdr:y>
    </cdr:from>
    <cdr:to>
      <cdr:x>0.26778</cdr:x>
      <cdr:y>0.12078</cdr:y>
    </cdr:to>
    <cdr:sp macro="" textlink="">
      <cdr:nvSpPr>
        <cdr:cNvPr id="6" name="TextBox 5">
          <a:extLst xmlns:a="http://schemas.openxmlformats.org/drawingml/2006/main">
            <a:ext uri="{FF2B5EF4-FFF2-40B4-BE49-F238E27FC236}">
              <a16:creationId xmlns:a16="http://schemas.microsoft.com/office/drawing/2014/main" id="{2DF8838D-41C8-F836-B0D4-B37E4B3B32F9}"/>
            </a:ext>
          </a:extLst>
        </cdr:cNvPr>
        <cdr:cNvSpPr txBox="1"/>
      </cdr:nvSpPr>
      <cdr:spPr>
        <a:xfrm xmlns:a="http://schemas.openxmlformats.org/drawingml/2006/main">
          <a:off x="57150" y="469900"/>
          <a:ext cx="22002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Index, 2019=100</a:t>
          </a:r>
        </a:p>
      </cdr:txBody>
    </cdr:sp>
  </cdr:relSizeAnchor>
  <cdr:relSizeAnchor xmlns:cdr="http://schemas.openxmlformats.org/drawingml/2006/chartDrawing">
    <cdr:from>
      <cdr:x>0.92806</cdr:x>
      <cdr:y>0.14342</cdr:y>
    </cdr:from>
    <cdr:to>
      <cdr:x>1</cdr:x>
      <cdr:y>0.22268</cdr:y>
    </cdr:to>
    <cdr:sp macro="" textlink="">
      <cdr:nvSpPr>
        <cdr:cNvPr id="7" name="TextBox 1">
          <a:extLst xmlns:a="http://schemas.openxmlformats.org/drawingml/2006/main">
            <a:ext uri="{FF2B5EF4-FFF2-40B4-BE49-F238E27FC236}">
              <a16:creationId xmlns:a16="http://schemas.microsoft.com/office/drawing/2014/main" id="{FFDA7C09-0B99-D815-3AB8-007DCF865A89}"/>
            </a:ext>
          </a:extLst>
        </cdr:cNvPr>
        <cdr:cNvSpPr txBox="1"/>
      </cdr:nvSpPr>
      <cdr:spPr>
        <a:xfrm xmlns:a="http://schemas.openxmlformats.org/drawingml/2006/main">
          <a:off x="7823645" y="965200"/>
          <a:ext cx="606425"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a:solidFill>
                <a:srgbClr val="495057"/>
              </a:solidFill>
              <a:latin typeface="Segoe UI" panose="020B0502040204020203" pitchFamily="34" charset="0"/>
            </a:rPr>
            <a:t>5%</a:t>
          </a:r>
        </a:p>
      </cdr:txBody>
    </cdr:sp>
  </cdr:relSizeAnchor>
  <cdr:relSizeAnchor xmlns:cdr="http://schemas.openxmlformats.org/drawingml/2006/chartDrawing">
    <cdr:from>
      <cdr:x>0.93667</cdr:x>
      <cdr:y>0.14012</cdr:y>
    </cdr:from>
    <cdr:to>
      <cdr:x>0.93667</cdr:x>
      <cdr:y>0.21513</cdr:y>
    </cdr:to>
    <cdr:cxnSp macro="">
      <cdr:nvCxnSpPr>
        <cdr:cNvPr id="9" name="Straight Arrow Connector 8">
          <a:extLst xmlns:a="http://schemas.openxmlformats.org/drawingml/2006/main">
            <a:ext uri="{FF2B5EF4-FFF2-40B4-BE49-F238E27FC236}">
              <a16:creationId xmlns:a16="http://schemas.microsoft.com/office/drawing/2014/main" id="{8DB5D3F2-8741-2A30-D8B6-06D21EFA727A}"/>
            </a:ext>
          </a:extLst>
        </cdr:cNvPr>
        <cdr:cNvCxnSpPr/>
      </cdr:nvCxnSpPr>
      <cdr:spPr>
        <a:xfrm xmlns:a="http://schemas.openxmlformats.org/drawingml/2006/main">
          <a:off x="7896225" y="942975"/>
          <a:ext cx="0" cy="504825"/>
        </a:xfrm>
        <a:prstGeom xmlns:a="http://schemas.openxmlformats.org/drawingml/2006/main" prst="straightConnector1">
          <a:avLst/>
        </a:prstGeom>
        <a:ln xmlns:a="http://schemas.openxmlformats.org/drawingml/2006/main" w="12700">
          <a:solidFill>
            <a:srgbClr val="495057"/>
          </a:solidFill>
          <a:headEnd type="triangle" w="lg" len="med"/>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28575</xdr:colOff>
      <xdr:row>18</xdr:row>
      <xdr:rowOff>133350</xdr:rowOff>
    </xdr:to>
    <xdr:pic>
      <xdr:nvPicPr>
        <xdr:cNvPr id="2" name="Picture 1">
          <a:extLst>
            <a:ext uri="{FF2B5EF4-FFF2-40B4-BE49-F238E27FC236}">
              <a16:creationId xmlns:a16="http://schemas.microsoft.com/office/drawing/2014/main" id="{86EED088-38AB-4761-8008-393747366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885825"/>
          <a:ext cx="5495925"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6EA26244-C7C9-8A9C-1482-C3AAA0EBCF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23DBB275-20BA-70E9-859B-98B73DA4A38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2DEF4A15-E851-622C-F95B-6E4DDAE59B91}"/>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0.58942</cdr:x>
      <cdr:y>0.2458</cdr:y>
    </cdr:from>
    <cdr:to>
      <cdr:x>0.58942</cdr:x>
      <cdr:y>0.86632</cdr:y>
    </cdr:to>
    <cdr:cxnSp macro="">
      <cdr:nvCxnSpPr>
        <cdr:cNvPr id="4" name="Straight Connector 3">
          <a:extLst xmlns:a="http://schemas.openxmlformats.org/drawingml/2006/main">
            <a:ext uri="{FF2B5EF4-FFF2-40B4-BE49-F238E27FC236}">
              <a16:creationId xmlns:a16="http://schemas.microsoft.com/office/drawing/2014/main" id="{5C4741F3-B68B-D1E2-2CFD-B863983BF457}"/>
            </a:ext>
          </a:extLst>
        </cdr:cNvPr>
        <cdr:cNvCxnSpPr/>
      </cdr:nvCxnSpPr>
      <cdr:spPr>
        <a:xfrm xmlns:a="http://schemas.openxmlformats.org/drawingml/2006/main">
          <a:off x="4968875" y="1654175"/>
          <a:ext cx="0" cy="4176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0.73367</cdr:x>
      <cdr:y>0.29203</cdr:y>
    </cdr:from>
    <cdr:to>
      <cdr:x>0.88432</cdr:x>
      <cdr:y>0.37129</cdr:y>
    </cdr:to>
    <cdr:sp macro="" textlink="">
      <cdr:nvSpPr>
        <cdr:cNvPr id="5" name="TextBox 4">
          <a:extLst xmlns:a="http://schemas.openxmlformats.org/drawingml/2006/main">
            <a:ext uri="{FF2B5EF4-FFF2-40B4-BE49-F238E27FC236}">
              <a16:creationId xmlns:a16="http://schemas.microsoft.com/office/drawing/2014/main" id="{056F6179-8260-0280-9F6D-ADAC9ACDB9BE}"/>
            </a:ext>
          </a:extLst>
        </cdr:cNvPr>
        <cdr:cNvSpPr txBox="1"/>
      </cdr:nvSpPr>
      <cdr:spPr>
        <a:xfrm xmlns:a="http://schemas.openxmlformats.org/drawingml/2006/main">
          <a:off x="6184900" y="19653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0.00791</cdr:x>
      <cdr:y>0.07124</cdr:y>
    </cdr:from>
    <cdr:to>
      <cdr:x>0.32541</cdr:x>
      <cdr:y>0.12219</cdr:y>
    </cdr:to>
    <cdr:sp macro="" textlink="">
      <cdr:nvSpPr>
        <cdr:cNvPr id="6" name="TextBox 5">
          <a:extLst xmlns:a="http://schemas.openxmlformats.org/drawingml/2006/main">
            <a:ext uri="{FF2B5EF4-FFF2-40B4-BE49-F238E27FC236}">
              <a16:creationId xmlns:a16="http://schemas.microsoft.com/office/drawing/2014/main" id="{0A7D9372-32E3-B16A-CF00-B92A725F1DCD}"/>
            </a:ext>
          </a:extLst>
        </cdr:cNvPr>
        <cdr:cNvSpPr txBox="1"/>
      </cdr:nvSpPr>
      <cdr:spPr>
        <a:xfrm xmlns:a="http://schemas.openxmlformats.org/drawingml/2006/main">
          <a:off x="66675" y="479425"/>
          <a:ext cx="26765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Year to June, 000s </a:t>
          </a:r>
        </a:p>
      </cdr:txBody>
    </cdr:sp>
  </cdr:relSizeAnchor>
  <cdr:relSizeAnchor xmlns:cdr="http://schemas.openxmlformats.org/drawingml/2006/chartDrawing">
    <cdr:from>
      <cdr:x>0.36533</cdr:x>
      <cdr:y>0.72937</cdr:y>
    </cdr:from>
    <cdr:to>
      <cdr:x>0.51598</cdr:x>
      <cdr:y>0.8393</cdr:y>
    </cdr:to>
    <cdr:sp macro="" textlink="">
      <cdr:nvSpPr>
        <cdr:cNvPr id="7" name="TextBox 1">
          <a:extLst xmlns:a="http://schemas.openxmlformats.org/drawingml/2006/main">
            <a:ext uri="{FF2B5EF4-FFF2-40B4-BE49-F238E27FC236}">
              <a16:creationId xmlns:a16="http://schemas.microsoft.com/office/drawing/2014/main" id="{6835FD42-3C8D-4012-0BFC-92BE5A7C2B03}"/>
            </a:ext>
          </a:extLst>
        </cdr:cNvPr>
        <cdr:cNvSpPr txBox="1"/>
      </cdr:nvSpPr>
      <cdr:spPr>
        <a:xfrm xmlns:a="http://schemas.openxmlformats.org/drawingml/2006/main">
          <a:off x="3079750" y="4908550"/>
          <a:ext cx="1269991" cy="7397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2010-2019 average</a:t>
          </a:r>
        </a:p>
      </cdr:txBody>
    </cdr:sp>
  </cdr:relSizeAnchor>
  <cdr:relSizeAnchor xmlns:cdr="http://schemas.openxmlformats.org/drawingml/2006/chartDrawing">
    <cdr:from>
      <cdr:x>0.41241</cdr:x>
      <cdr:y>0.65106</cdr:y>
    </cdr:from>
    <cdr:to>
      <cdr:x>0.44517</cdr:x>
      <cdr:y>0.72466</cdr:y>
    </cdr:to>
    <cdr:cxnSp macro="">
      <cdr:nvCxnSpPr>
        <cdr:cNvPr id="9" name="Straight Arrow Connector 8">
          <a:extLst xmlns:a="http://schemas.openxmlformats.org/drawingml/2006/main">
            <a:ext uri="{FF2B5EF4-FFF2-40B4-BE49-F238E27FC236}">
              <a16:creationId xmlns:a16="http://schemas.microsoft.com/office/drawing/2014/main" id="{83E17F17-BD48-E691-19BD-895467B3A4A1}"/>
            </a:ext>
          </a:extLst>
        </cdr:cNvPr>
        <cdr:cNvCxnSpPr/>
      </cdr:nvCxnSpPr>
      <cdr:spPr>
        <a:xfrm xmlns:a="http://schemas.openxmlformats.org/drawingml/2006/main" flipH="1" flipV="1">
          <a:off x="3476625" y="4381500"/>
          <a:ext cx="276225" cy="4953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99AAA867-9857-8939-71F2-C8E3B5879FD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6CD05E84-8602-3422-2097-7E1F2AE2307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Working age population*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4C01EB0-2A42-0B12-93A5-4227205961DC}"/>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0.00452</cdr:x>
      <cdr:y>0.07124</cdr:y>
    </cdr:from>
    <cdr:to>
      <cdr:x>0.12203</cdr:x>
      <cdr:y>0.12219</cdr:y>
    </cdr:to>
    <cdr:sp macro="" textlink="">
      <cdr:nvSpPr>
        <cdr:cNvPr id="4" name="TextBox 3">
          <a:extLst xmlns:a="http://schemas.openxmlformats.org/drawingml/2006/main">
            <a:ext uri="{FF2B5EF4-FFF2-40B4-BE49-F238E27FC236}">
              <a16:creationId xmlns:a16="http://schemas.microsoft.com/office/drawing/2014/main" id="{A0DBA16F-F730-1DD8-6BF7-911F3FFC403A}"/>
            </a:ext>
          </a:extLst>
        </cdr:cNvPr>
        <cdr:cNvSpPr txBox="1"/>
      </cdr:nvSpPr>
      <cdr:spPr>
        <a:xfrm xmlns:a="http://schemas.openxmlformats.org/drawingml/2006/main">
          <a:off x="38100" y="479425"/>
          <a:ext cx="9906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0.36501</cdr:x>
      <cdr:y>0.06794</cdr:y>
    </cdr:from>
    <cdr:to>
      <cdr:x>1</cdr:x>
      <cdr:y>0.13587</cdr:y>
    </cdr:to>
    <cdr:sp macro="" textlink="">
      <cdr:nvSpPr>
        <cdr:cNvPr id="5" name="TextBox 4">
          <a:extLst xmlns:a="http://schemas.openxmlformats.org/drawingml/2006/main">
            <a:ext uri="{FF2B5EF4-FFF2-40B4-BE49-F238E27FC236}">
              <a16:creationId xmlns:a16="http://schemas.microsoft.com/office/drawing/2014/main" id="{BE029614-1F95-8FCE-3CC9-594B2D26E739}"/>
            </a:ext>
          </a:extLst>
        </cdr:cNvPr>
        <cdr:cNvSpPr txBox="1"/>
      </cdr:nvSpPr>
      <cdr:spPr>
        <a:xfrm xmlns:a="http://schemas.openxmlformats.org/drawingml/2006/main">
          <a:off x="3077020" y="457199"/>
          <a:ext cx="5353050" cy="4572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800">
              <a:solidFill>
                <a:srgbClr val="495057"/>
              </a:solidFill>
              <a:latin typeface="Segoe UI" panose="020B0502040204020203" pitchFamily="34" charset="0"/>
              <a:cs typeface="Segoe UI" panose="020B0502040204020203" pitchFamily="34" charset="0"/>
            </a:rPr>
            <a:t>* adjusted for changes in the</a:t>
          </a:r>
          <a:r>
            <a:rPr lang="en-GB" sz="1800" baseline="0">
              <a:solidFill>
                <a:srgbClr val="495057"/>
              </a:solidFill>
              <a:latin typeface="Segoe UI" panose="020B0502040204020203" pitchFamily="34" charset="0"/>
              <a:cs typeface="Segoe UI" panose="020B0502040204020203" pitchFamily="34" charset="0"/>
            </a:rPr>
            <a:t> state pension age</a:t>
          </a:r>
          <a:endParaRPr lang="en-GB" sz="180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0.69488</cdr:x>
      <cdr:y>0.20806</cdr:y>
    </cdr:from>
    <cdr:to>
      <cdr:x>0.69488</cdr:x>
      <cdr:y>0.86194</cdr:y>
    </cdr:to>
    <cdr:cxnSp macro="">
      <cdr:nvCxnSpPr>
        <cdr:cNvPr id="7" name="Straight Connector 6">
          <a:extLst xmlns:a="http://schemas.openxmlformats.org/drawingml/2006/main">
            <a:ext uri="{FF2B5EF4-FFF2-40B4-BE49-F238E27FC236}">
              <a16:creationId xmlns:a16="http://schemas.microsoft.com/office/drawing/2014/main" id="{A380A637-9081-9125-C1F7-8098A0465A3C}"/>
            </a:ext>
          </a:extLst>
        </cdr:cNvPr>
        <cdr:cNvCxnSpPr/>
      </cdr:nvCxnSpPr>
      <cdr:spPr>
        <a:xfrm xmlns:a="http://schemas.openxmlformats.org/drawingml/2006/main">
          <a:off x="5857875" y="1400175"/>
          <a:ext cx="0" cy="4400550"/>
        </a:xfrm>
        <a:prstGeom xmlns:a="http://schemas.openxmlformats.org/drawingml/2006/main" prst="line">
          <a:avLst/>
        </a:prstGeom>
        <a:ln xmlns:a="http://schemas.openxmlformats.org/drawingml/2006/main" w="12700">
          <a:solidFill>
            <a:srgbClr val="495057"/>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0.78527</cdr:x>
      <cdr:y>0.22834</cdr:y>
    </cdr:from>
    <cdr:to>
      <cdr:x>0.92801</cdr:x>
      <cdr:y>0.29628</cdr:y>
    </cdr:to>
    <cdr:sp macro="" textlink="">
      <cdr:nvSpPr>
        <cdr:cNvPr id="8" name="TextBox 1">
          <a:extLst xmlns:a="http://schemas.openxmlformats.org/drawingml/2006/main">
            <a:ext uri="{FF2B5EF4-FFF2-40B4-BE49-F238E27FC236}">
              <a16:creationId xmlns:a16="http://schemas.microsoft.com/office/drawing/2014/main" id="{4DBBC813-F39A-754B-2536-5C9E4A164210}"/>
            </a:ext>
          </a:extLst>
        </cdr:cNvPr>
        <cdr:cNvSpPr txBox="1"/>
      </cdr:nvSpPr>
      <cdr:spPr>
        <a:xfrm xmlns:a="http://schemas.openxmlformats.org/drawingml/2006/main">
          <a:off x="6619874" y="1536700"/>
          <a:ext cx="1203325" cy="4572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Forecast</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E8F5DD3-062C-B1F2-D124-AC93D78F28E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Projected age</a:t>
          </a:r>
          <a:r>
            <a:rPr lang="en-GB" sz="2400" b="0" baseline="0">
              <a:solidFill>
                <a:srgbClr val="495057"/>
              </a:solidFill>
              <a:latin typeface="Segoe UI" panose="020B0502040204020203" pitchFamily="34" charset="0"/>
              <a:cs typeface="Segoe UI" panose="020B0502040204020203" pitchFamily="34" charset="0"/>
            </a:rPr>
            <a:t> profile of population</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0.93712</cdr:y>
    </cdr:from>
    <cdr:to>
      <cdr:x>0.96116</cdr:x>
      <cdr:y>1</cdr:y>
    </cdr:to>
    <cdr:sp macro="" textlink="">
      <cdr:nvSpPr>
        <cdr:cNvPr id="3" name="Rectangle 2">
          <a:extLst xmlns:a="http://schemas.openxmlformats.org/drawingml/2006/main">
            <a:ext uri="{FF2B5EF4-FFF2-40B4-BE49-F238E27FC236}">
              <a16:creationId xmlns:a16="http://schemas.microsoft.com/office/drawing/2014/main" id="{4790728D-612A-4B9A-843A-EF1138D2A4B5}"/>
            </a:ext>
          </a:extLst>
        </cdr:cNvPr>
        <cdr:cNvSpPr/>
      </cdr:nvSpPr>
      <cdr:spPr>
        <a:xfrm xmlns:a="http://schemas.openxmlformats.org/drawingml/2006/main">
          <a:off x="50800" y="569751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0.00678</cdr:x>
      <cdr:y>0.07551</cdr:y>
    </cdr:from>
    <cdr:to>
      <cdr:x>0.19095</cdr:x>
      <cdr:y>0.12648</cdr:y>
    </cdr:to>
    <cdr:sp macro="" textlink="">
      <cdr:nvSpPr>
        <cdr:cNvPr id="4" name="TextBox 3">
          <a:extLst xmlns:a="http://schemas.openxmlformats.org/drawingml/2006/main">
            <a:ext uri="{FF2B5EF4-FFF2-40B4-BE49-F238E27FC236}">
              <a16:creationId xmlns:a16="http://schemas.microsoft.com/office/drawing/2014/main" id="{DB300F34-9BDF-4C95-A36F-EFD9A7AD9610}"/>
            </a:ext>
          </a:extLst>
        </cdr:cNvPr>
        <cdr:cNvSpPr txBox="1"/>
      </cdr:nvSpPr>
      <cdr:spPr>
        <a:xfrm xmlns:a="http://schemas.openxmlformats.org/drawingml/2006/main">
          <a:off x="57150" y="508168"/>
          <a:ext cx="1552575" cy="34301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Millions</a:t>
          </a:r>
        </a:p>
      </cdr:txBody>
    </cdr:sp>
  </cdr:relSizeAnchor>
  <cdr:relSizeAnchor xmlns:cdr="http://schemas.openxmlformats.org/drawingml/2006/chartDrawing">
    <cdr:from>
      <cdr:x>0</cdr:x>
      <cdr:y>0.93256</cdr:y>
    </cdr:from>
    <cdr:to>
      <cdr:x>1</cdr:x>
      <cdr:y>0.98353</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8940800" y="62738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Age at last</a:t>
          </a:r>
          <a:r>
            <a:rPr lang="en-GB" sz="1800" b="0" baseline="0">
              <a:solidFill>
                <a:srgbClr val="495057"/>
              </a:solidFill>
              <a:latin typeface="Segoe UI" panose="020B0502040204020203" pitchFamily="34" charset="0"/>
              <a:cs typeface="Segoe UI" panose="020B0502040204020203" pitchFamily="34" charset="0"/>
            </a:rPr>
            <a:t> birthday</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0DF10AB-C2F5-9E8D-AE5D-9541423F6C5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CDF87D7A-BB18-01C7-7567-58EDFBF7798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Projected age profile of population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F7297DE-BB97-09AE-63A8-EE15844D6E0B}"/>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0.74126</cdr:x>
      <cdr:y>0.93035</cdr:y>
    </cdr:from>
    <cdr:to>
      <cdr:x>1</cdr:x>
      <cdr:y>0.98131</cdr:y>
    </cdr:to>
    <cdr:sp macro="" textlink="">
      <cdr:nvSpPr>
        <cdr:cNvPr id="4" name="TextBox 3">
          <a:extLst xmlns:a="http://schemas.openxmlformats.org/drawingml/2006/main">
            <a:ext uri="{FF2B5EF4-FFF2-40B4-BE49-F238E27FC236}">
              <a16:creationId xmlns:a16="http://schemas.microsoft.com/office/drawing/2014/main" id="{56D1B4A4-1D6E-8E5E-F042-6D18D499FC47}"/>
            </a:ext>
          </a:extLst>
        </cdr:cNvPr>
        <cdr:cNvSpPr txBox="1"/>
      </cdr:nvSpPr>
      <cdr:spPr>
        <a:xfrm xmlns:a="http://schemas.openxmlformats.org/drawingml/2006/main">
          <a:off x="6248845" y="6261100"/>
          <a:ext cx="21812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total</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2874852A-94A2-7386-EA87-564560BAEC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22C0B2AE-F8A2-D187-51D9-AD1DBDD721D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Projected age profile of population</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F3086002-8FA7-3B9D-FFEA-21F0DBA0F0F5}"/>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ONS</a:t>
          </a:r>
        </a:p>
      </cdr:txBody>
    </cdr:sp>
  </cdr:relSizeAnchor>
  <cdr:relSizeAnchor xmlns:cdr="http://schemas.openxmlformats.org/drawingml/2006/chartDrawing">
    <cdr:from>
      <cdr:x>0.00565</cdr:x>
      <cdr:y>0.07124</cdr:y>
    </cdr:from>
    <cdr:to>
      <cdr:x>0.16722</cdr:x>
      <cdr:y>0.12219</cdr:y>
    </cdr:to>
    <cdr:sp macro="" textlink="">
      <cdr:nvSpPr>
        <cdr:cNvPr id="6" name="TextBox 5">
          <a:extLst xmlns:a="http://schemas.openxmlformats.org/drawingml/2006/main">
            <a:ext uri="{FF2B5EF4-FFF2-40B4-BE49-F238E27FC236}">
              <a16:creationId xmlns:a16="http://schemas.microsoft.com/office/drawing/2014/main" id="{4B8862D2-DEBD-1DF2-717B-59AFFABB6DC4}"/>
            </a:ext>
          </a:extLst>
        </cdr:cNvPr>
        <cdr:cNvSpPr txBox="1"/>
      </cdr:nvSpPr>
      <cdr:spPr>
        <a:xfrm xmlns:a="http://schemas.openxmlformats.org/drawingml/2006/main">
          <a:off x="47625" y="479425"/>
          <a:ext cx="13620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total</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C541F2F0-1C30-6726-3262-29DAEA94C3F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E3E8A56D-D46D-2F46-E116-64E12A075A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Output per worker</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8BFFECD-2711-B721-151E-1EE0F3D23E6F}"/>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0.26439</cdr:x>
      <cdr:y>0.12738</cdr:y>
    </cdr:from>
    <cdr:to>
      <cdr:x>0.47982</cdr:x>
      <cdr:y>0.25381</cdr:y>
    </cdr:to>
    <cdr:sp macro="" textlink="">
      <cdr:nvSpPr>
        <cdr:cNvPr id="5" name="TextBox 4">
          <a:extLst xmlns:a="http://schemas.openxmlformats.org/drawingml/2006/main">
            <a:ext uri="{FF2B5EF4-FFF2-40B4-BE49-F238E27FC236}">
              <a16:creationId xmlns:a16="http://schemas.microsoft.com/office/drawing/2014/main" id="{F590D79A-FDDA-DC4D-FBD4-056D3E7DE9C0}"/>
            </a:ext>
          </a:extLst>
        </cdr:cNvPr>
        <cdr:cNvSpPr txBox="1"/>
      </cdr:nvSpPr>
      <cdr:spPr>
        <a:xfrm xmlns:a="http://schemas.openxmlformats.org/drawingml/2006/main">
          <a:off x="2228828" y="857275"/>
          <a:ext cx="1816090" cy="8508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1972-2007 average</a:t>
          </a:r>
        </a:p>
      </cdr:txBody>
    </cdr:sp>
  </cdr:relSizeAnchor>
  <cdr:relSizeAnchor xmlns:cdr="http://schemas.openxmlformats.org/drawingml/2006/chartDrawing">
    <cdr:from>
      <cdr:x>0.00678</cdr:x>
      <cdr:y>0.07124</cdr:y>
    </cdr:from>
    <cdr:to>
      <cdr:x>0.42145</cdr:x>
      <cdr:y>0.12219</cdr:y>
    </cdr:to>
    <cdr:sp macro="" textlink="">
      <cdr:nvSpPr>
        <cdr:cNvPr id="6" name="TextBox 5">
          <a:extLst xmlns:a="http://schemas.openxmlformats.org/drawingml/2006/main">
            <a:ext uri="{FF2B5EF4-FFF2-40B4-BE49-F238E27FC236}">
              <a16:creationId xmlns:a16="http://schemas.microsoft.com/office/drawing/2014/main" id="{F80DD324-547A-CA0A-54E4-845B33719025}"/>
            </a:ext>
          </a:extLst>
        </cdr:cNvPr>
        <cdr:cNvSpPr txBox="1"/>
      </cdr:nvSpPr>
      <cdr:spPr>
        <a:xfrm xmlns:a="http://schemas.openxmlformats.org/drawingml/2006/main">
          <a:off x="57150" y="479425"/>
          <a:ext cx="34956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 (5yr moving average)</a:t>
          </a:r>
        </a:p>
      </cdr:txBody>
    </cdr:sp>
  </cdr:relSizeAnchor>
  <cdr:relSizeAnchor xmlns:cdr="http://schemas.openxmlformats.org/drawingml/2006/chartDrawing">
    <cdr:from>
      <cdr:x>0.65119</cdr:x>
      <cdr:y>0.31892</cdr:y>
    </cdr:from>
    <cdr:to>
      <cdr:x>0.86662</cdr:x>
      <cdr:y>0.44536</cdr:y>
    </cdr:to>
    <cdr:sp macro="" textlink="">
      <cdr:nvSpPr>
        <cdr:cNvPr id="7" name="TextBox 1">
          <a:extLst xmlns:a="http://schemas.openxmlformats.org/drawingml/2006/main">
            <a:ext uri="{FF2B5EF4-FFF2-40B4-BE49-F238E27FC236}">
              <a16:creationId xmlns:a16="http://schemas.microsoft.com/office/drawing/2014/main" id="{9F71F9AD-40E5-0F60-448F-020486B0CDE7}"/>
            </a:ext>
          </a:extLst>
        </cdr:cNvPr>
        <cdr:cNvSpPr txBox="1"/>
      </cdr:nvSpPr>
      <cdr:spPr>
        <a:xfrm xmlns:a="http://schemas.openxmlformats.org/drawingml/2006/main">
          <a:off x="5489552" y="2146276"/>
          <a:ext cx="1816090" cy="85091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2008-2019 average</a:t>
          </a:r>
        </a:p>
      </cdr:txBody>
    </cdr:sp>
  </cdr:relSizeAnchor>
  <cdr:relSizeAnchor xmlns:cdr="http://schemas.openxmlformats.org/drawingml/2006/chartDrawing">
    <cdr:from>
      <cdr:x>0.3706</cdr:x>
      <cdr:y>0.22646</cdr:y>
    </cdr:from>
    <cdr:to>
      <cdr:x>0.3706</cdr:x>
      <cdr:y>0.33879</cdr:y>
    </cdr:to>
    <cdr:cxnSp macro="">
      <cdr:nvCxnSpPr>
        <cdr:cNvPr id="9" name="Straight Arrow Connector 8">
          <a:extLst xmlns:a="http://schemas.openxmlformats.org/drawingml/2006/main">
            <a:ext uri="{FF2B5EF4-FFF2-40B4-BE49-F238E27FC236}">
              <a16:creationId xmlns:a16="http://schemas.microsoft.com/office/drawing/2014/main" id="{39AB2011-DE85-8C22-BF70-DDB2E98F271D}"/>
            </a:ext>
          </a:extLst>
        </cdr:cNvPr>
        <cdr:cNvCxnSpPr/>
      </cdr:nvCxnSpPr>
      <cdr:spPr>
        <a:xfrm xmlns:a="http://schemas.openxmlformats.org/drawingml/2006/main" flipH="1">
          <a:off x="3124186" y="1524025"/>
          <a:ext cx="0" cy="755959"/>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0.75627</cdr:x>
      <cdr:y>0.43074</cdr:y>
    </cdr:from>
    <cdr:to>
      <cdr:x>0.75627</cdr:x>
      <cdr:y>0.54308</cdr:y>
    </cdr:to>
    <cdr:cxnSp macro="">
      <cdr:nvCxnSpPr>
        <cdr:cNvPr id="10" name="Straight Arrow Connector 9">
          <a:extLst xmlns:a="http://schemas.openxmlformats.org/drawingml/2006/main">
            <a:ext uri="{FF2B5EF4-FFF2-40B4-BE49-F238E27FC236}">
              <a16:creationId xmlns:a16="http://schemas.microsoft.com/office/drawing/2014/main" id="{524302CF-084D-6226-316F-1F61440AFD68}"/>
            </a:ext>
          </a:extLst>
        </cdr:cNvPr>
        <cdr:cNvCxnSpPr/>
      </cdr:nvCxnSpPr>
      <cdr:spPr>
        <a:xfrm xmlns:a="http://schemas.openxmlformats.org/drawingml/2006/main" flipH="1">
          <a:off x="6375387" y="2898777"/>
          <a:ext cx="0" cy="75602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now\Feb24\Population%20Calculations.xlsx" TargetMode="External"/><Relationship Id="rId1" Type="http://schemas.openxmlformats.org/officeDocument/2006/relationships/externalLinkPath" Target="file:///C:\now\Feb24\Population%20Calcula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drew%20Goodwin\Downloads\a-millennium-of-macroeconomic-data-for-the-uk%20(6).xlsx" TargetMode="External"/><Relationship Id="rId1" Type="http://schemas.openxmlformats.org/officeDocument/2006/relationships/externalLinkPath" Target="file:///C:\Users\Andrew%20Goodwin\Downloads\a-millennium-of-macroeconomic-data-for-the-uk%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DATA"/>
      <sheetName val="COVID"/>
      <sheetName val="&gt;&gt;2021-BASED"/>
      <sheetName val="2021-based"/>
      <sheetName val="2021 calcs"/>
      <sheetName val="2021 popproj"/>
      <sheetName val="2021 popproj migration"/>
      <sheetName val="2022 estimation"/>
      <sheetName val="MYE2021UK - Females"/>
      <sheetName val="MYE2021UK - Males"/>
      <sheetName val="EW history"/>
      <sheetName val="NI history"/>
      <sheetName val="MYE2022EW - Females"/>
      <sheetName val="MYE2022EW - Males"/>
      <sheetName val="&gt;&gt;2020-BASED"/>
      <sheetName val="2020-based"/>
      <sheetName val="2020 calcs"/>
      <sheetName val="2020 PERSONS"/>
      <sheetName val="2020 MALES"/>
      <sheetName val="2020 FEMALES"/>
      <sheetName val="Pension calculations - females"/>
      <sheetName val="Pension calculations - Males"/>
    </sheetNames>
    <sheetDataSet>
      <sheetData sheetId="0" refreshError="1"/>
      <sheetData sheetId="1" refreshError="1"/>
      <sheetData sheetId="2" refreshError="1"/>
      <sheetData sheetId="3">
        <row r="7">
          <cell r="H7">
            <v>139.30000000000001</v>
          </cell>
        </row>
        <row r="8">
          <cell r="H8">
            <v>153.19999999999999</v>
          </cell>
        </row>
        <row r="9">
          <cell r="H9">
            <v>190.9</v>
          </cell>
        </row>
        <row r="10">
          <cell r="H10">
            <v>194.3</v>
          </cell>
        </row>
        <row r="11">
          <cell r="H11">
            <v>209.5</v>
          </cell>
        </row>
        <row r="12">
          <cell r="H12">
            <v>335.6</v>
          </cell>
        </row>
        <row r="13">
          <cell r="H13">
            <v>254.5</v>
          </cell>
        </row>
        <row r="14">
          <cell r="H14">
            <v>304.60000000000002</v>
          </cell>
        </row>
        <row r="15">
          <cell r="H15">
            <v>283.60000000000002</v>
          </cell>
        </row>
        <row r="16">
          <cell r="H16">
            <v>219.8</v>
          </cell>
        </row>
        <row r="17">
          <cell r="H17">
            <v>255.4</v>
          </cell>
        </row>
        <row r="18">
          <cell r="H18">
            <v>270.3</v>
          </cell>
        </row>
      </sheetData>
      <sheetData sheetId="4">
        <row r="33">
          <cell r="B33">
            <v>66</v>
          </cell>
          <cell r="C33">
            <v>66</v>
          </cell>
          <cell r="D33">
            <v>66</v>
          </cell>
          <cell r="E33">
            <v>66</v>
          </cell>
          <cell r="F33">
            <v>66</v>
          </cell>
          <cell r="G33">
            <v>66.15300546448087</v>
          </cell>
          <cell r="H33">
            <v>66.649315068493152</v>
          </cell>
          <cell r="I33">
            <v>67</v>
          </cell>
          <cell r="J33">
            <v>67</v>
          </cell>
          <cell r="K33">
            <v>67</v>
          </cell>
          <cell r="L33">
            <v>67</v>
          </cell>
          <cell r="M33">
            <v>67</v>
          </cell>
          <cell r="N33">
            <v>67</v>
          </cell>
          <cell r="O33">
            <v>67</v>
          </cell>
          <cell r="P33">
            <v>67</v>
          </cell>
          <cell r="Q33">
            <v>67</v>
          </cell>
          <cell r="R33">
            <v>67</v>
          </cell>
          <cell r="S33">
            <v>67</v>
          </cell>
          <cell r="T33">
            <v>67</v>
          </cell>
          <cell r="U33">
            <v>67</v>
          </cell>
          <cell r="V33">
            <v>67</v>
          </cell>
          <cell r="W33">
            <v>67</v>
          </cell>
          <cell r="X33">
            <v>67</v>
          </cell>
          <cell r="Y33">
            <v>67.153424657534245</v>
          </cell>
          <cell r="Z33">
            <v>67.649315068493152</v>
          </cell>
          <cell r="AA33">
            <v>68</v>
          </cell>
          <cell r="AB33">
            <v>68</v>
          </cell>
          <cell r="AC33">
            <v>68</v>
          </cell>
          <cell r="AD33">
            <v>68</v>
          </cell>
          <cell r="AE33">
            <v>68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laimer"/>
      <sheetName val="What's new in V3.1"/>
      <sheetName val="Front page"/>
      <sheetName val="A1. Headline series"/>
      <sheetName val="BEG Table of contents"/>
      <sheetName val="A2. Pop of Eng &amp; GB 1086-1870"/>
      <sheetName val="A3. Eng. Agriculture 1270-1870"/>
      <sheetName val="A4. Ind Production 1270-1870"/>
      <sheetName val="A5. Service Sector 1270-1870"/>
      <sheetName val="A6. English GDP(O) 1270-1700"/>
      <sheetName val="A7. GB GDP(O) 1700-1870"/>
      <sheetName val="Notes on GDP estimates"/>
      <sheetName val="A8. UK Real GDP(A)"/>
      <sheetName val="A9. Nominal GDP (A)"/>
      <sheetName val="A10. GNP and National Saving"/>
      <sheetName val="A11. GDP(E) components - values"/>
      <sheetName val="A12. GDP(E) components - vols"/>
      <sheetName val="A13. GDP(E) contributions"/>
      <sheetName val="A14. Real GDP(O) components"/>
      <sheetName val="A15. Factor incomes by SIC "/>
      <sheetName val="A16. Industry GVA shares by SIC"/>
      <sheetName val="A17. GDP(I) components"/>
      <sheetName val="A18. Population 1680+"/>
      <sheetName val="A19a. UK Migration flows"/>
      <sheetName val="A19b. GB and Irish Migration"/>
      <sheetName val="A19c. English Net Migration"/>
      <sheetName val="A20. Migration by citizenship"/>
      <sheetName val="A21. GDP per capita 1086+"/>
      <sheetName val="A22. Coin in circulation"/>
      <sheetName val="A23. Bank of England B'Sheet"/>
      <sheetName val="A24. Monetary aggregates"/>
      <sheetName val="A25. Credit aggregates"/>
      <sheetName val="A25a. Bills of Exchange"/>
      <sheetName val="A26. Central govt 1290-1689"/>
      <sheetName val="A27. Central govt borrowing "/>
      <sheetName val="A28. Public Sector Borrowing"/>
      <sheetName val="A28a. Public Sector Spending"/>
      <sheetName val="A29. The National Debt"/>
      <sheetName val="A30a. Nat Debt mkt vals 1727"/>
      <sheetName val="A30b. Nat Debt mkt vals 1900-"/>
      <sheetName val="A30c. Term Annuities 1694-1836"/>
      <sheetName val="A31. Interest rates &amp; asset ps "/>
      <sheetName val="A32. Property prices &amp; rent"/>
      <sheetName val="A33. Exchange rate data"/>
      <sheetName val="A34a. Export volumes 1280-1700"/>
      <sheetName val="A34b. Import volumes 1560-1700"/>
      <sheetName val="A34c. Off. trade values 1697-"/>
      <sheetName val="A35. Trade volumes and prices"/>
      <sheetName val="A36. Trade values and BOP"/>
      <sheetName val="A37a. Trade breakdown 1560-1640"/>
      <sheetName val="A37b. Trade breakdown 1663-1701"/>
      <sheetName val="A38. Trade breakdown 1699-1774"/>
      <sheetName val="A39. Trade - Goods trade 1784+"/>
      <sheetName val="A40. Trade by region 1710-1822"/>
      <sheetName val="A41. Trade by region 1784+"/>
      <sheetName val="A42. Regional Trade summary"/>
      <sheetName val="A43. Trade - by Trade Area"/>
      <sheetName val="A44. Trade by Country"/>
      <sheetName val="A45. UK Shares of world trade"/>
      <sheetName val="A46. Net external assets"/>
      <sheetName val="A47. Wages and prices"/>
      <sheetName val="A48. Real Earnings "/>
      <sheetName val="A49. GB Employment in C18th"/>
      <sheetName val="A50. Employment &amp; unemployment"/>
      <sheetName val="A51. Public Sector Employment"/>
      <sheetName val="A52a. Wages, Salaries and Comp"/>
      <sheetName val="A52b. Other labour statistics"/>
      <sheetName val="A53. Employment by industry"/>
      <sheetName val="A54. Hours worked"/>
      <sheetName val="A55. Capital Stock"/>
      <sheetName val="A56. Productivity"/>
      <sheetName val="A57. Household saving"/>
      <sheetName val="A58. BoE FoF 1952+"/>
      <sheetName val="A59. FoF pre-ESA95"/>
      <sheetName val="A60. FoF pre-ESA95 by inst"/>
      <sheetName val="A61. Financial accounts ESA10"/>
      <sheetName val="A62. Financial claims 1900-48"/>
      <sheetName val="A63. Solomou and Weale"/>
      <sheetName val="A64a. Sector balance sheets 57+"/>
      <sheetName val="A64b. Sector Balance Sheets"/>
      <sheetName val="A65. Personal Sector Wealth"/>
      <sheetName val="A66. Balance sheets ESA10"/>
      <sheetName val="Q1. Qrtly headline series"/>
      <sheetName val="Q2. Qtly GDP 1920+"/>
      <sheetName val="Q3. Qrtly money aggs 1870-2014 "/>
      <sheetName val="Q4. Corp borr. rates 1977+"/>
      <sheetName val="Q5. Qrtly ERI indices 1920-38"/>
      <sheetName val="Q6. Qrtly labour market Qs"/>
      <sheetName val="Q7. Qrtly inflation expectation"/>
      <sheetName val="M1. Mthly headline series"/>
      <sheetName val="M2. Monthly activity 1846+"/>
      <sheetName val="M3. M'thly  GDP 1920-1938"/>
      <sheetName val="M4. Monthly IP 1920+"/>
      <sheetName val="M5. Administrative unemp 1881+"/>
      <sheetName val="M6. Mthly prices and wages"/>
      <sheetName val="M7. Mthly money aggs 1870-"/>
      <sheetName val="M8. Mthly credit aggs 1921+"/>
      <sheetName val="M9. Mthly short-term rates"/>
      <sheetName val="M10. Mthly long-term rates"/>
      <sheetName val="M11. Mthly corp bond yields"/>
      <sheetName val="M12. Mthly HH loan rates 1939+"/>
      <sheetName val="M13. Mthly share prices 1709+ "/>
      <sheetName val="M14. Mthly Exchange rates 1963+"/>
      <sheetName val="M15. Mthly $-£ 1791-2015"/>
      <sheetName val="W1. Issue Department"/>
      <sheetName val="W2. Banking Department"/>
      <sheetName val="D1. Official Interest Rates"/>
      <sheetName val="D2. Bilaterals"/>
      <sheetName val="D3. ERI vint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9">
          <cell r="E9">
            <v>100</v>
          </cell>
        </row>
        <row r="10">
          <cell r="E10">
            <v>108.97205822904704</v>
          </cell>
        </row>
        <row r="11">
          <cell r="E11">
            <v>106.16158030914751</v>
          </cell>
        </row>
        <row r="12">
          <cell r="E12">
            <v>99.358022663290825</v>
          </cell>
        </row>
        <row r="13">
          <cell r="E13">
            <v>118.28590078136946</v>
          </cell>
        </row>
        <row r="14">
          <cell r="E14">
            <v>112.26784153982483</v>
          </cell>
        </row>
        <row r="15">
          <cell r="E15">
            <v>95.07338451802228</v>
          </cell>
        </row>
        <row r="16">
          <cell r="E16">
            <v>106.81427520290893</v>
          </cell>
        </row>
        <row r="17">
          <cell r="E17">
            <v>113.69470658216925</v>
          </cell>
        </row>
        <row r="18">
          <cell r="E18">
            <v>98.497766951873672</v>
          </cell>
        </row>
        <row r="19">
          <cell r="E19">
            <v>89.550510252966234</v>
          </cell>
        </row>
        <row r="20">
          <cell r="E20">
            <v>97.639014312988877</v>
          </cell>
        </row>
        <row r="21">
          <cell r="E21">
            <v>97.54912173027806</v>
          </cell>
        </row>
        <row r="22">
          <cell r="E22">
            <v>93.361678325180037</v>
          </cell>
        </row>
        <row r="23">
          <cell r="E23">
            <v>102.69851980433337</v>
          </cell>
        </row>
        <row r="24">
          <cell r="E24">
            <v>99.816470148484441</v>
          </cell>
        </row>
        <row r="25">
          <cell r="E25">
            <v>103.59236877521229</v>
          </cell>
        </row>
        <row r="26">
          <cell r="E26">
            <v>109.4329724678627</v>
          </cell>
        </row>
        <row r="27">
          <cell r="E27">
            <v>115.61282110450897</v>
          </cell>
        </row>
        <row r="28">
          <cell r="E28">
            <v>113.57604122492934</v>
          </cell>
        </row>
        <row r="29">
          <cell r="E29">
            <v>120.82021463046533</v>
          </cell>
        </row>
        <row r="30">
          <cell r="E30">
            <v>116.10676175553252</v>
          </cell>
        </row>
        <row r="31">
          <cell r="E31">
            <v>117.34497971718356</v>
          </cell>
        </row>
        <row r="32">
          <cell r="E32">
            <v>114.52612301565672</v>
          </cell>
        </row>
        <row r="33">
          <cell r="E33">
            <v>113.38270070708658</v>
          </cell>
        </row>
        <row r="34">
          <cell r="E34">
            <v>116.34080659906118</v>
          </cell>
        </row>
        <row r="35">
          <cell r="E35">
            <v>112.74950746229908</v>
          </cell>
        </row>
        <row r="36">
          <cell r="E36">
            <v>112.06540104586624</v>
          </cell>
        </row>
        <row r="37">
          <cell r="E37">
            <v>115.4849894382743</v>
          </cell>
        </row>
        <row r="38">
          <cell r="E38">
            <v>109.06706640972008</v>
          </cell>
        </row>
        <row r="39">
          <cell r="E39">
            <v>111.5634357697093</v>
          </cell>
        </row>
        <row r="40">
          <cell r="E40">
            <v>109.79111219356351</v>
          </cell>
        </row>
        <row r="41">
          <cell r="E41">
            <v>117.08574131547525</v>
          </cell>
        </row>
        <row r="42">
          <cell r="E42">
            <v>119.68150973671534</v>
          </cell>
        </row>
        <row r="43">
          <cell r="E43">
            <v>119.24928638077994</v>
          </cell>
        </row>
        <row r="44">
          <cell r="E44">
            <v>116.42019444931418</v>
          </cell>
        </row>
        <row r="45">
          <cell r="E45">
            <v>125.07375084640874</v>
          </cell>
        </row>
        <row r="46">
          <cell r="E46">
            <v>118.3750175616199</v>
          </cell>
        </row>
        <row r="47">
          <cell r="E47">
            <v>120.58646545239469</v>
          </cell>
        </row>
        <row r="48">
          <cell r="E48">
            <v>119.78074118966715</v>
          </cell>
        </row>
        <row r="49">
          <cell r="E49">
            <v>117.76847757412622</v>
          </cell>
        </row>
        <row r="50">
          <cell r="E50">
            <v>121.20722328797082</v>
          </cell>
        </row>
        <row r="51">
          <cell r="E51">
            <v>123.99775075550056</v>
          </cell>
        </row>
        <row r="52">
          <cell r="E52">
            <v>121.08145360692153</v>
          </cell>
        </row>
        <row r="53">
          <cell r="E53">
            <v>119.38899221791748</v>
          </cell>
        </row>
        <row r="54">
          <cell r="E54">
            <v>121.14788212848265</v>
          </cell>
        </row>
        <row r="55">
          <cell r="E55">
            <v>124.95365943521226</v>
          </cell>
        </row>
        <row r="56">
          <cell r="E56">
            <v>130.64746497118477</v>
          </cell>
        </row>
        <row r="57">
          <cell r="E57">
            <v>129.24964971419382</v>
          </cell>
        </row>
        <row r="58">
          <cell r="E58">
            <v>128.48290089034958</v>
          </cell>
        </row>
        <row r="59">
          <cell r="E59">
            <v>130.34523155254988</v>
          </cell>
        </row>
        <row r="60">
          <cell r="E60">
            <v>127.52509381271646</v>
          </cell>
        </row>
        <row r="61">
          <cell r="E61">
            <v>133.80600478989041</v>
          </cell>
        </row>
        <row r="62">
          <cell r="E62">
            <v>134.99349806716609</v>
          </cell>
        </row>
        <row r="63">
          <cell r="E63">
            <v>131.21125726806429</v>
          </cell>
        </row>
        <row r="64">
          <cell r="E64">
            <v>135.18819924338223</v>
          </cell>
        </row>
        <row r="65">
          <cell r="E65">
            <v>132.89789046819124</v>
          </cell>
        </row>
        <row r="66">
          <cell r="E66">
            <v>140.55262809891019</v>
          </cell>
        </row>
        <row r="67">
          <cell r="E67">
            <v>142.50773005140965</v>
          </cell>
        </row>
        <row r="68">
          <cell r="E68">
            <v>144.76207101184605</v>
          </cell>
        </row>
        <row r="69">
          <cell r="E69">
            <v>148.96890493718749</v>
          </cell>
        </row>
        <row r="70">
          <cell r="E70">
            <v>154.89884779753126</v>
          </cell>
        </row>
        <row r="71">
          <cell r="E71">
            <v>150.59009963608628</v>
          </cell>
        </row>
        <row r="72">
          <cell r="E72">
            <v>150.09565722404349</v>
          </cell>
        </row>
        <row r="73">
          <cell r="E73">
            <v>150.03183499014895</v>
          </cell>
        </row>
        <row r="74">
          <cell r="E74">
            <v>148.81534646685225</v>
          </cell>
        </row>
        <row r="75">
          <cell r="E75">
            <v>150.80335324008485</v>
          </cell>
        </row>
        <row r="76">
          <cell r="E76">
            <v>151.84202282068833</v>
          </cell>
        </row>
        <row r="77">
          <cell r="E77">
            <v>153.24055295813486</v>
          </cell>
        </row>
        <row r="78">
          <cell r="E78">
            <v>161.90004381689516</v>
          </cell>
        </row>
        <row r="79">
          <cell r="E79">
            <v>157.47652259081624</v>
          </cell>
        </row>
        <row r="80">
          <cell r="E80">
            <v>160.41839524057352</v>
          </cell>
        </row>
        <row r="81">
          <cell r="E81">
            <v>156.32051313278541</v>
          </cell>
        </row>
        <row r="82">
          <cell r="E82">
            <v>159.10773913947079</v>
          </cell>
        </row>
        <row r="83">
          <cell r="E83">
            <v>155.5684573228248</v>
          </cell>
        </row>
        <row r="84">
          <cell r="E84">
            <v>160.53882477792109</v>
          </cell>
        </row>
        <row r="85">
          <cell r="E85">
            <v>165.73876432523554</v>
          </cell>
        </row>
        <row r="86">
          <cell r="E86">
            <v>170.5332068990806</v>
          </cell>
        </row>
        <row r="87">
          <cell r="E87">
            <v>169.34378715569355</v>
          </cell>
        </row>
        <row r="88">
          <cell r="E88">
            <v>168.88026373305425</v>
          </cell>
        </row>
        <row r="89">
          <cell r="E89">
            <v>176.59574436623936</v>
          </cell>
        </row>
        <row r="90">
          <cell r="E90">
            <v>181.62651597566693</v>
          </cell>
        </row>
        <row r="91">
          <cell r="E91">
            <v>179.81693315793586</v>
          </cell>
        </row>
        <row r="92">
          <cell r="E92">
            <v>178.89136669658905</v>
          </cell>
        </row>
        <row r="93">
          <cell r="E93">
            <v>179.59711506419205</v>
          </cell>
        </row>
        <row r="94">
          <cell r="E94">
            <v>178.34544984693255</v>
          </cell>
        </row>
        <row r="95">
          <cell r="E95">
            <v>181.46502922967579</v>
          </cell>
        </row>
        <row r="96">
          <cell r="E96">
            <v>178.44409006244794</v>
          </cell>
        </row>
        <row r="97">
          <cell r="E97">
            <v>178.03538143144462</v>
          </cell>
        </row>
        <row r="98">
          <cell r="E98">
            <v>182.01986229353895</v>
          </cell>
        </row>
        <row r="99">
          <cell r="E99">
            <v>195.83409068902026</v>
          </cell>
        </row>
        <row r="100">
          <cell r="E100">
            <v>196.67299560395472</v>
          </cell>
        </row>
        <row r="101">
          <cell r="E101">
            <v>204.57670464311585</v>
          </cell>
        </row>
        <row r="102">
          <cell r="E102">
            <v>201.25941397760187</v>
          </cell>
        </row>
        <row r="103">
          <cell r="E103">
            <v>194.74583205461633</v>
          </cell>
        </row>
        <row r="104">
          <cell r="E104">
            <v>215.89882317695168</v>
          </cell>
        </row>
        <row r="105">
          <cell r="E105">
            <v>219.77329223545277</v>
          </cell>
        </row>
        <row r="106">
          <cell r="E106">
            <v>218.17816030656681</v>
          </cell>
        </row>
        <row r="107">
          <cell r="E107">
            <v>220.27513620653468</v>
          </cell>
        </row>
        <row r="108">
          <cell r="E108">
            <v>226.06424245456171</v>
          </cell>
        </row>
        <row r="109">
          <cell r="E109">
            <v>237.0825865347939</v>
          </cell>
        </row>
        <row r="110">
          <cell r="E110">
            <v>239.21400065005841</v>
          </cell>
        </row>
        <row r="111">
          <cell r="E111">
            <v>241.93177134572196</v>
          </cell>
        </row>
        <row r="112">
          <cell r="E112">
            <v>236.81045226238538</v>
          </cell>
        </row>
        <row r="113">
          <cell r="E113">
            <v>236.56567012290344</v>
          </cell>
        </row>
        <row r="114">
          <cell r="E114">
            <v>250.93207210653179</v>
          </cell>
        </row>
        <row r="115">
          <cell r="E115">
            <v>249.93405847111313</v>
          </cell>
        </row>
        <row r="116">
          <cell r="E116">
            <v>266.26914071417423</v>
          </cell>
        </row>
        <row r="117">
          <cell r="E117">
            <v>253.800756019234</v>
          </cell>
        </row>
        <row r="118">
          <cell r="E118">
            <v>261.75855152499685</v>
          </cell>
        </row>
        <row r="119">
          <cell r="E119">
            <v>278.62494851200364</v>
          </cell>
        </row>
        <row r="120">
          <cell r="E120">
            <v>275.69777495088181</v>
          </cell>
        </row>
        <row r="121">
          <cell r="E121">
            <v>264.30058613350565</v>
          </cell>
        </row>
        <row r="122">
          <cell r="E122">
            <v>278.67064600332588</v>
          </cell>
        </row>
        <row r="123">
          <cell r="E123">
            <v>272.47645664327052</v>
          </cell>
        </row>
        <row r="124">
          <cell r="E124">
            <v>301.63371612279508</v>
          </cell>
        </row>
        <row r="125">
          <cell r="E125">
            <v>285.79079497267043</v>
          </cell>
        </row>
        <row r="126">
          <cell r="E126">
            <v>290.58689624640834</v>
          </cell>
        </row>
        <row r="127">
          <cell r="E127">
            <v>290.27861290156352</v>
          </cell>
        </row>
        <row r="128">
          <cell r="E128">
            <v>285.4773034007784</v>
          </cell>
        </row>
        <row r="129">
          <cell r="E129">
            <v>308.69687921075541</v>
          </cell>
        </row>
        <row r="130">
          <cell r="E130">
            <v>313.99141436206884</v>
          </cell>
        </row>
        <row r="131">
          <cell r="E131">
            <v>320.09900369357797</v>
          </cell>
        </row>
        <row r="132">
          <cell r="E132">
            <v>329.57767451397342</v>
          </cell>
        </row>
        <row r="133">
          <cell r="E133">
            <v>347.70441581616558</v>
          </cell>
        </row>
        <row r="134">
          <cell r="E134">
            <v>355.56790933593709</v>
          </cell>
        </row>
        <row r="135">
          <cell r="E135">
            <v>336.52361253633995</v>
          </cell>
        </row>
        <row r="136">
          <cell r="E136">
            <v>362.49962110404709</v>
          </cell>
        </row>
        <row r="137">
          <cell r="E137">
            <v>363.614178000891</v>
          </cell>
        </row>
        <row r="138">
          <cell r="E138">
            <v>366.69947267382156</v>
          </cell>
        </row>
        <row r="139">
          <cell r="E139">
            <v>383.16665494839015</v>
          </cell>
        </row>
        <row r="140">
          <cell r="E140">
            <v>387.7915240388707</v>
          </cell>
        </row>
        <row r="141">
          <cell r="E141">
            <v>399.84948026130576</v>
          </cell>
        </row>
        <row r="142">
          <cell r="E142">
            <v>402.89860374736691</v>
          </cell>
        </row>
        <row r="143">
          <cell r="E143">
            <v>412.66809210006954</v>
          </cell>
        </row>
        <row r="144">
          <cell r="E144">
            <v>443.67306565520988</v>
          </cell>
        </row>
        <row r="145">
          <cell r="E145">
            <v>458.49549967299293</v>
          </cell>
        </row>
        <row r="146">
          <cell r="E146">
            <v>454.33638979120542</v>
          </cell>
        </row>
        <row r="147">
          <cell r="E147">
            <v>472.23742067452389</v>
          </cell>
        </row>
        <row r="148">
          <cell r="E148">
            <v>469.18766144207507</v>
          </cell>
        </row>
        <row r="149">
          <cell r="E149">
            <v>492.28979659612497</v>
          </cell>
        </row>
        <row r="150">
          <cell r="E150">
            <v>482.77583474005183</v>
          </cell>
        </row>
        <row r="151">
          <cell r="E151">
            <v>478.05927919004938</v>
          </cell>
        </row>
        <row r="152">
          <cell r="E152">
            <v>501.9039658271094</v>
          </cell>
        </row>
        <row r="153">
          <cell r="E153">
            <v>546.07231123675933</v>
          </cell>
        </row>
        <row r="154">
          <cell r="E154">
            <v>571.10410162253254</v>
          </cell>
        </row>
        <row r="155">
          <cell r="E155">
            <v>571.05067602911822</v>
          </cell>
        </row>
        <row r="156">
          <cell r="E156">
            <v>564.43299360014601</v>
          </cell>
        </row>
        <row r="157">
          <cell r="E157">
            <v>588.06860700800451</v>
          </cell>
        </row>
        <row r="158">
          <cell r="E158">
            <v>603.2259549309988</v>
          </cell>
        </row>
        <row r="159">
          <cell r="E159">
            <v>597.75127020810112</v>
          </cell>
        </row>
        <row r="160">
          <cell r="E160">
            <v>624.71099914104991</v>
          </cell>
        </row>
        <row r="161">
          <cell r="E161">
            <v>652.48252802449724</v>
          </cell>
        </row>
        <row r="162">
          <cell r="E162">
            <v>675.2302435402961</v>
          </cell>
        </row>
        <row r="163">
          <cell r="E163">
            <v>707.86856247325488</v>
          </cell>
        </row>
        <row r="164">
          <cell r="E164">
            <v>691.93921103051389</v>
          </cell>
        </row>
        <row r="165">
          <cell r="E165">
            <v>738.21780810280154</v>
          </cell>
        </row>
        <row r="166">
          <cell r="E166">
            <v>746.90577700212839</v>
          </cell>
        </row>
        <row r="167">
          <cell r="E167">
            <v>733.51403702626317</v>
          </cell>
        </row>
        <row r="168">
          <cell r="E168">
            <v>764.17301546130045</v>
          </cell>
        </row>
        <row r="169">
          <cell r="E169">
            <v>780.35969261827472</v>
          </cell>
        </row>
        <row r="170">
          <cell r="E170">
            <v>778.54087011530612</v>
          </cell>
        </row>
        <row r="171">
          <cell r="E171">
            <v>747.34676952049347</v>
          </cell>
        </row>
        <row r="172">
          <cell r="E172">
            <v>819.81527926926731</v>
          </cell>
        </row>
        <row r="173">
          <cell r="E173">
            <v>844.34028712025224</v>
          </cell>
        </row>
        <row r="174">
          <cell r="E174">
            <v>867.08771961566617</v>
          </cell>
        </row>
        <row r="175">
          <cell r="E175">
            <v>896.99205146547922</v>
          </cell>
        </row>
        <row r="176">
          <cell r="E176">
            <v>903.38586770680502</v>
          </cell>
        </row>
        <row r="177">
          <cell r="E177">
            <v>950.04638447878381</v>
          </cell>
        </row>
        <row r="178">
          <cell r="E178">
            <v>961.20199790829849</v>
          </cell>
        </row>
        <row r="179">
          <cell r="E179">
            <v>1006.5859179428799</v>
          </cell>
        </row>
      </sheetData>
      <sheetData sheetId="11" refreshError="1"/>
      <sheetData sheetId="12"/>
      <sheetData sheetId="13">
        <row r="18">
          <cell r="F18">
            <v>75.166143422165916</v>
          </cell>
          <cell r="AT18">
            <v>9.9021136379188288</v>
          </cell>
          <cell r="BK18">
            <v>75.166143422165916</v>
          </cell>
          <cell r="DH18">
            <v>65.192157574210668</v>
          </cell>
        </row>
        <row r="19">
          <cell r="F19">
            <v>78.248550655399356</v>
          </cell>
          <cell r="AT19">
            <v>10.081989634505788</v>
          </cell>
          <cell r="BK19">
            <v>78.248550655399356</v>
          </cell>
          <cell r="DH19">
            <v>67.850603468369854</v>
          </cell>
        </row>
        <row r="20">
          <cell r="F20">
            <v>74.983154997547672</v>
          </cell>
          <cell r="AT20">
            <v>9.7636401648281534</v>
          </cell>
          <cell r="BK20">
            <v>74.983154997547672</v>
          </cell>
          <cell r="DH20">
            <v>65.004800174889013</v>
          </cell>
        </row>
        <row r="21">
          <cell r="F21">
            <v>68.692246385164111</v>
          </cell>
          <cell r="AT21">
            <v>9.2026434472389589</v>
          </cell>
          <cell r="BK21">
            <v>68.692246385164111</v>
          </cell>
          <cell r="DH21">
            <v>59.537928587311207</v>
          </cell>
        </row>
        <row r="22">
          <cell r="F22">
            <v>84.584124130152333</v>
          </cell>
          <cell r="AT22">
            <v>10.420456046334314</v>
          </cell>
          <cell r="BK22">
            <v>84.584124130152333</v>
          </cell>
          <cell r="DH22">
            <v>73.295805404888682</v>
          </cell>
        </row>
        <row r="23">
          <cell r="F23">
            <v>78.481259369548283</v>
          </cell>
          <cell r="AT23">
            <v>9.9304632654566625</v>
          </cell>
          <cell r="BK23">
            <v>78.481259369548283</v>
          </cell>
          <cell r="DH23">
            <v>67.992415504386543</v>
          </cell>
        </row>
        <row r="24">
          <cell r="F24">
            <v>63.579843425223537</v>
          </cell>
          <cell r="AT24">
            <v>8.7608896555144486</v>
          </cell>
          <cell r="BK24">
            <v>63.579843425223537</v>
          </cell>
          <cell r="DH24">
            <v>55.070393747027012</v>
          </cell>
        </row>
        <row r="25">
          <cell r="F25">
            <v>70.879755063965703</v>
          </cell>
          <cell r="AT25">
            <v>9.5333507528273724</v>
          </cell>
          <cell r="BK25">
            <v>70.879755063965703</v>
          </cell>
          <cell r="DH25">
            <v>61.379752847106005</v>
          </cell>
        </row>
        <row r="26">
          <cell r="F26">
            <v>78.692365735560045</v>
          </cell>
          <cell r="AT26">
            <v>10.348523718666961</v>
          </cell>
          <cell r="BK26">
            <v>78.692365735560045</v>
          </cell>
          <cell r="DH26">
            <v>68.130206853249561</v>
          </cell>
        </row>
        <row r="27">
          <cell r="F27">
            <v>74.102697802972799</v>
          </cell>
          <cell r="AT27">
            <v>10.176111917645841</v>
          </cell>
          <cell r="BK27">
            <v>74.102697802972799</v>
          </cell>
          <cell r="DH27">
            <v>64.142411327331871</v>
          </cell>
        </row>
        <row r="28">
          <cell r="F28">
            <v>69.140551988983049</v>
          </cell>
          <cell r="AT28">
            <v>9.9495713182344829</v>
          </cell>
          <cell r="BK28">
            <v>69.140551988983049</v>
          </cell>
          <cell r="DH28">
            <v>59.834028207389423</v>
          </cell>
        </row>
        <row r="29">
          <cell r="F29">
            <v>69.945223159985844</v>
          </cell>
          <cell r="AT29">
            <v>10.230197461756477</v>
          </cell>
          <cell r="BK29">
            <v>69.945223159985844</v>
          </cell>
          <cell r="DH29">
            <v>60.517025628247936</v>
          </cell>
        </row>
        <row r="30">
          <cell r="F30">
            <v>67.656366867985042</v>
          </cell>
          <cell r="AT30">
            <v>10.245235484505983</v>
          </cell>
          <cell r="BK30">
            <v>67.656366867985042</v>
          </cell>
          <cell r="DH30">
            <v>58.523768121279311</v>
          </cell>
        </row>
        <row r="31">
          <cell r="F31">
            <v>66.477310606628222</v>
          </cell>
          <cell r="AT31">
            <v>10.203889884243626</v>
          </cell>
          <cell r="BK31">
            <v>66.477310606628222</v>
          </cell>
          <cell r="DH31">
            <v>57.491166745214379</v>
          </cell>
        </row>
        <row r="32">
          <cell r="F32">
            <v>74.914842020177304</v>
          </cell>
          <cell r="AT32">
            <v>11.038358405668607</v>
          </cell>
          <cell r="BK32">
            <v>74.914842020177304</v>
          </cell>
          <cell r="DH32">
            <v>64.773833498527765</v>
          </cell>
        </row>
        <row r="33">
          <cell r="F33">
            <v>69.298269564307574</v>
          </cell>
          <cell r="AT33">
            <v>10.614034670612721</v>
          </cell>
          <cell r="BK33">
            <v>69.298269564307574</v>
          </cell>
          <cell r="DH33">
            <v>59.904321416204475</v>
          </cell>
        </row>
        <row r="34">
          <cell r="F34">
            <v>72.179460107664596</v>
          </cell>
          <cell r="AT34">
            <v>10.920087361892096</v>
          </cell>
          <cell r="BK34">
            <v>72.179460107664596</v>
          </cell>
          <cell r="DH34">
            <v>62.381153521227333</v>
          </cell>
        </row>
        <row r="35">
          <cell r="F35">
            <v>77.109298732780942</v>
          </cell>
          <cell r="AT35">
            <v>11.405244426468705</v>
          </cell>
          <cell r="BK35">
            <v>77.109298732780942</v>
          </cell>
          <cell r="DH35">
            <v>66.627039044768694</v>
          </cell>
        </row>
        <row r="36">
          <cell r="F36">
            <v>81.727322036970207</v>
          </cell>
          <cell r="AT36">
            <v>11.854655781982006</v>
          </cell>
          <cell r="BK36">
            <v>81.727322036970207</v>
          </cell>
          <cell r="DH36">
            <v>70.60167344726969</v>
          </cell>
        </row>
        <row r="37">
          <cell r="F37">
            <v>78.521239856331988</v>
          </cell>
          <cell r="AT37">
            <v>11.616528388917677</v>
          </cell>
          <cell r="BK37">
            <v>78.521239856331988</v>
          </cell>
          <cell r="DH37">
            <v>67.817038463989647</v>
          </cell>
        </row>
        <row r="38">
          <cell r="F38">
            <v>86.91517301532916</v>
          </cell>
          <cell r="AT38">
            <v>12.480593292542643</v>
          </cell>
          <cell r="BK38">
            <v>86.91517301532916</v>
          </cell>
          <cell r="DH38">
            <v>75.050086146880417</v>
          </cell>
        </row>
        <row r="39">
          <cell r="F39">
            <v>79.727555691871132</v>
          </cell>
          <cell r="AT39">
            <v>11.958212673355609</v>
          </cell>
          <cell r="BK39">
            <v>79.727555691871132</v>
          </cell>
          <cell r="DH39">
            <v>68.828443516624191</v>
          </cell>
        </row>
        <row r="40">
          <cell r="F40">
            <v>78.736309472241516</v>
          </cell>
          <cell r="AT40">
            <v>11.951515126516798</v>
          </cell>
          <cell r="BK40">
            <v>78.736309472241516</v>
          </cell>
          <cell r="DH40">
            <v>67.957662968941548</v>
          </cell>
        </row>
        <row r="41">
          <cell r="F41">
            <v>78.759003941607972</v>
          </cell>
          <cell r="AT41">
            <v>12.016476161675277</v>
          </cell>
          <cell r="BK41">
            <v>78.759003941607972</v>
          </cell>
          <cell r="DH41">
            <v>67.962204228075294</v>
          </cell>
        </row>
        <row r="42">
          <cell r="F42">
            <v>78.019335714505345</v>
          </cell>
          <cell r="AT42">
            <v>12.01314467458131</v>
          </cell>
          <cell r="BK42">
            <v>78.019335714505345</v>
          </cell>
          <cell r="DH42">
            <v>67.309029432173062</v>
          </cell>
        </row>
        <row r="43">
          <cell r="F43">
            <v>81.843434396694136</v>
          </cell>
          <cell r="AT43">
            <v>12.431130228683571</v>
          </cell>
          <cell r="BK43">
            <v>81.843434396694136</v>
          </cell>
          <cell r="DH43">
            <v>70.592529366561166</v>
          </cell>
        </row>
        <row r="44">
          <cell r="F44">
            <v>81.247408740625346</v>
          </cell>
          <cell r="AT44">
            <v>12.29552088556837</v>
          </cell>
          <cell r="BK44">
            <v>81.247408740625346</v>
          </cell>
          <cell r="DH44">
            <v>70.062916708114969</v>
          </cell>
        </row>
        <row r="45">
          <cell r="F45">
            <v>78.912923277731153</v>
          </cell>
          <cell r="AT45">
            <v>12.023302359912512</v>
          </cell>
          <cell r="BK45">
            <v>78.912923277731153</v>
          </cell>
          <cell r="DH45">
            <v>68.034719914803333</v>
          </cell>
        </row>
        <row r="46">
          <cell r="F46">
            <v>86.166914642270228</v>
          </cell>
          <cell r="AT46">
            <v>12.743858029000735</v>
          </cell>
          <cell r="BK46">
            <v>86.166914642270228</v>
          </cell>
          <cell r="DH46">
            <v>74.272281663480783</v>
          </cell>
        </row>
        <row r="47">
          <cell r="F47">
            <v>79.47403856880203</v>
          </cell>
          <cell r="AT47">
            <v>12.246187070987682</v>
          </cell>
          <cell r="BK47">
            <v>79.47403856880203</v>
          </cell>
          <cell r="DH47">
            <v>68.488118973282894</v>
          </cell>
        </row>
        <row r="48">
          <cell r="F48">
            <v>75.883845262551006</v>
          </cell>
          <cell r="AT48">
            <v>11.982507199919048</v>
          </cell>
          <cell r="BK48">
            <v>75.883845262551006</v>
          </cell>
          <cell r="DH48">
            <v>65.379711015165185</v>
          </cell>
        </row>
        <row r="49">
          <cell r="F49">
            <v>74.029000114968113</v>
          </cell>
          <cell r="AT49">
            <v>11.794119217754981</v>
          </cell>
          <cell r="BK49">
            <v>74.029000114968113</v>
          </cell>
          <cell r="DH49">
            <v>63.76747787939253</v>
          </cell>
        </row>
        <row r="50">
          <cell r="F50">
            <v>76.675756268696503</v>
          </cell>
          <cell r="AT50">
            <v>11.996923446558055</v>
          </cell>
          <cell r="BK50">
            <v>76.675756268696503</v>
          </cell>
          <cell r="DH50">
            <v>66.032705753739577</v>
          </cell>
        </row>
        <row r="51">
          <cell r="F51">
            <v>79.43580459797306</v>
          </cell>
          <cell r="AT51">
            <v>12.090251187075719</v>
          </cell>
          <cell r="BK51">
            <v>79.43580459797306</v>
          </cell>
          <cell r="DH51">
            <v>68.394467238725468</v>
          </cell>
        </row>
        <row r="52">
          <cell r="F52">
            <v>79.422985232431913</v>
          </cell>
          <cell r="AT52">
            <v>11.890316173088593</v>
          </cell>
          <cell r="BK52">
            <v>79.422985232431913</v>
          </cell>
          <cell r="DH52">
            <v>68.368256437181785</v>
          </cell>
        </row>
        <row r="53">
          <cell r="F53">
            <v>78.829334773664158</v>
          </cell>
          <cell r="AT53">
            <v>11.652233507487859</v>
          </cell>
          <cell r="BK53">
            <v>78.829334773664158</v>
          </cell>
          <cell r="DH53">
            <v>67.842175140085644</v>
          </cell>
        </row>
        <row r="54">
          <cell r="F54">
            <v>84.326936878296891</v>
          </cell>
          <cell r="AT54">
            <v>11.955675299240704</v>
          </cell>
          <cell r="BK54">
            <v>84.326936878296891</v>
          </cell>
          <cell r="DH54">
            <v>72.557416397751879</v>
          </cell>
        </row>
        <row r="55">
          <cell r="F55">
            <v>78.12676561601026</v>
          </cell>
          <cell r="AT55">
            <v>11.270265283756403</v>
          </cell>
          <cell r="BK55">
            <v>78.12676561601026</v>
          </cell>
          <cell r="DH55">
            <v>67.207678112362771</v>
          </cell>
        </row>
        <row r="56">
          <cell r="F56">
            <v>78.688134344495495</v>
          </cell>
          <cell r="AT56">
            <v>11.170963569075658</v>
          </cell>
          <cell r="BK56">
            <v>78.688134344495495</v>
          </cell>
          <cell r="DH56">
            <v>67.675556395075347</v>
          </cell>
        </row>
        <row r="57">
          <cell r="F57">
            <v>78.604180144158676</v>
          </cell>
          <cell r="AT57">
            <v>11.006246016780743</v>
          </cell>
          <cell r="BK57">
            <v>78.604180144158676</v>
          </cell>
          <cell r="DH57">
            <v>67.588334908916892</v>
          </cell>
        </row>
        <row r="58">
          <cell r="F58">
            <v>83.775433119784438</v>
          </cell>
          <cell r="AT58">
            <v>11.284570709079963</v>
          </cell>
          <cell r="BK58">
            <v>83.775433119784438</v>
          </cell>
          <cell r="DH58">
            <v>72.018866889727008</v>
          </cell>
        </row>
        <row r="59">
          <cell r="F59">
            <v>87.135272347824184</v>
          </cell>
          <cell r="AT59">
            <v>11.420076262132884</v>
          </cell>
          <cell r="BK59">
            <v>87.135272347824184</v>
          </cell>
          <cell r="DH59">
            <v>74.890558777233721</v>
          </cell>
        </row>
        <row r="60">
          <cell r="F60">
            <v>86.890390104579723</v>
          </cell>
          <cell r="AT60">
            <v>11.353735527207666</v>
          </cell>
          <cell r="BK60">
            <v>86.890390104579723</v>
          </cell>
          <cell r="DH60">
            <v>74.663488801440081</v>
          </cell>
        </row>
        <row r="61">
          <cell r="F61">
            <v>83.493711684695086</v>
          </cell>
          <cell r="AT61">
            <v>10.974875107300834</v>
          </cell>
          <cell r="BK61">
            <v>83.493711684695086</v>
          </cell>
          <cell r="DH61">
            <v>71.728827701468092</v>
          </cell>
        </row>
        <row r="62">
          <cell r="F62">
            <v>81.603565030250167</v>
          </cell>
          <cell r="AT62">
            <v>10.669978002374185</v>
          </cell>
          <cell r="BK62">
            <v>81.603565030250167</v>
          </cell>
          <cell r="DH62">
            <v>70.089426870496041</v>
          </cell>
        </row>
        <row r="63">
          <cell r="F63">
            <v>80.773453231989791</v>
          </cell>
          <cell r="AT63">
            <v>10.58555215467506</v>
          </cell>
          <cell r="BK63">
            <v>80.773453231989791</v>
          </cell>
          <cell r="DH63">
            <v>69.361011288723034</v>
          </cell>
        </row>
        <row r="64">
          <cell r="F64">
            <v>85.95450169010428</v>
          </cell>
          <cell r="AT64">
            <v>10.999056542467031</v>
          </cell>
          <cell r="BK64">
            <v>85.95450169010428</v>
          </cell>
          <cell r="DH64">
            <v>73.79361083213675</v>
          </cell>
        </row>
        <row r="65">
          <cell r="F65">
            <v>88.132334720492267</v>
          </cell>
          <cell r="AT65">
            <v>11.184034485804826</v>
          </cell>
          <cell r="BK65">
            <v>88.132334720492267</v>
          </cell>
          <cell r="DH65">
            <v>75.64648567164113</v>
          </cell>
        </row>
        <row r="66">
          <cell r="F66">
            <v>88.680999962418525</v>
          </cell>
          <cell r="AT66">
            <v>11.258296975863937</v>
          </cell>
          <cell r="BK66">
            <v>88.680999962418525</v>
          </cell>
          <cell r="DH66">
            <v>76.100478651934282</v>
          </cell>
        </row>
        <row r="67">
          <cell r="F67">
            <v>88.902152854392256</v>
          </cell>
          <cell r="AT67">
            <v>11.280452981506107</v>
          </cell>
          <cell r="BK67">
            <v>88.902152854392256</v>
          </cell>
          <cell r="DH67">
            <v>76.273273981680632</v>
          </cell>
        </row>
        <row r="68">
          <cell r="F68">
            <v>90.043597191376918</v>
          </cell>
          <cell r="AT68">
            <v>11.666795325849291</v>
          </cell>
          <cell r="BK68">
            <v>90.043597191376918</v>
          </cell>
          <cell r="DH68">
            <v>77.235369644586811</v>
          </cell>
        </row>
        <row r="69">
          <cell r="F69">
            <v>88.718256480195052</v>
          </cell>
          <cell r="AT69">
            <v>11.872847680620533</v>
          </cell>
          <cell r="BK69">
            <v>88.718256480195052</v>
          </cell>
          <cell r="DH69">
            <v>76.081602575082684</v>
          </cell>
        </row>
        <row r="70">
          <cell r="F70">
            <v>96.094597660991752</v>
          </cell>
          <cell r="AT70">
            <v>12.796008975806556</v>
          </cell>
          <cell r="BK70">
            <v>96.094597660991752</v>
          </cell>
          <cell r="DH70">
            <v>82.388930557681832</v>
          </cell>
        </row>
        <row r="71">
          <cell r="F71">
            <v>95.077667929285269</v>
          </cell>
          <cell r="AT71">
            <v>13.046377407135219</v>
          </cell>
          <cell r="BK71">
            <v>95.077667929285269</v>
          </cell>
          <cell r="DH71">
            <v>81.498878258868686</v>
          </cell>
        </row>
        <row r="72">
          <cell r="F72">
            <v>91.764219790850973</v>
          </cell>
          <cell r="AT72">
            <v>12.929380280275247</v>
          </cell>
          <cell r="BK72">
            <v>91.764219790850973</v>
          </cell>
          <cell r="DH72">
            <v>78.641118705139647</v>
          </cell>
        </row>
        <row r="73">
          <cell r="F73">
            <v>92.837590997186382</v>
          </cell>
          <cell r="AT73">
            <v>13.179655972460488</v>
          </cell>
          <cell r="BK73">
            <v>92.837590997186382</v>
          </cell>
          <cell r="DH73">
            <v>79.54325219495756</v>
          </cell>
        </row>
        <row r="74">
          <cell r="F74">
            <v>95.5568919343457</v>
          </cell>
          <cell r="AT74">
            <v>13.566056130505206</v>
          </cell>
          <cell r="BK74">
            <v>95.5568919343457</v>
          </cell>
          <cell r="DH74">
            <v>81.854893785648343</v>
          </cell>
        </row>
        <row r="75">
          <cell r="F75">
            <v>108.13511492814382</v>
          </cell>
          <cell r="AT75">
            <v>14.838380646870156</v>
          </cell>
          <cell r="BK75">
            <v>108.13511492814382</v>
          </cell>
          <cell r="DH75">
            <v>92.608854254068703</v>
          </cell>
        </row>
        <row r="76">
          <cell r="F76">
            <v>108.77569796206488</v>
          </cell>
          <cell r="AT76">
            <v>15.112441178952345</v>
          </cell>
          <cell r="BK76">
            <v>108.77569796206488</v>
          </cell>
          <cell r="DH76">
            <v>93.136680117115773</v>
          </cell>
        </row>
        <row r="77">
          <cell r="F77">
            <v>102.30862589906685</v>
          </cell>
          <cell r="AT77">
            <v>14.782050106003588</v>
          </cell>
          <cell r="BK77">
            <v>102.30862589906685</v>
          </cell>
          <cell r="DH77">
            <v>87.579853511229445</v>
          </cell>
        </row>
        <row r="78">
          <cell r="F78">
            <v>105.27115387600458</v>
          </cell>
          <cell r="AT78">
            <v>15.230515292185835</v>
          </cell>
          <cell r="BK78">
            <v>105.27115387600458</v>
          </cell>
          <cell r="DH78">
            <v>90.095772295255415</v>
          </cell>
        </row>
        <row r="79">
          <cell r="F79">
            <v>107.0678267319507</v>
          </cell>
          <cell r="AT79">
            <v>15.574012711551783</v>
          </cell>
          <cell r="BK79">
            <v>107.0678267319507</v>
          </cell>
          <cell r="DH79">
            <v>91.612990789937072</v>
          </cell>
        </row>
        <row r="80">
          <cell r="F80">
            <v>106.10235661726507</v>
          </cell>
          <cell r="AT80">
            <v>15.708474543904908</v>
          </cell>
          <cell r="BK80">
            <v>106.10235661726507</v>
          </cell>
          <cell r="DH80">
            <v>90.766612411191943</v>
          </cell>
        </row>
        <row r="81">
          <cell r="F81">
            <v>111.6044226966461</v>
          </cell>
          <cell r="AT81">
            <v>16.485517640237802</v>
          </cell>
          <cell r="BK81">
            <v>111.6044226966461</v>
          </cell>
          <cell r="DH81">
            <v>95.452103558030956</v>
          </cell>
        </row>
        <row r="82">
          <cell r="F82">
            <v>112.25863039959005</v>
          </cell>
          <cell r="AT82">
            <v>16.76557874306738</v>
          </cell>
          <cell r="BK82">
            <v>112.25863039959005</v>
          </cell>
          <cell r="DH82">
            <v>95.990182543802305</v>
          </cell>
        </row>
        <row r="83">
          <cell r="F83">
            <v>112.1875172545312</v>
          </cell>
          <cell r="AT83">
            <v>16.955283314707266</v>
          </cell>
          <cell r="BK83">
            <v>112.1875172545312</v>
          </cell>
          <cell r="DH83">
            <v>95.907942311343447</v>
          </cell>
        </row>
        <row r="84">
          <cell r="F84">
            <v>115.71434004754647</v>
          </cell>
          <cell r="AT84">
            <v>17.510609821299287</v>
          </cell>
          <cell r="BK84">
            <v>115.71434004754647</v>
          </cell>
          <cell r="DH84">
            <v>98.900879919005689</v>
          </cell>
        </row>
        <row r="85">
          <cell r="F85">
            <v>120.77721909091157</v>
          </cell>
          <cell r="AT85">
            <v>18.238235726978818</v>
          </cell>
          <cell r="BK85">
            <v>120.77721909091157</v>
          </cell>
          <cell r="DH85">
            <v>103.20504158189733</v>
          </cell>
        </row>
        <row r="86">
          <cell r="F86">
            <v>117.16385908078637</v>
          </cell>
          <cell r="AT86">
            <v>18.177024467302399</v>
          </cell>
          <cell r="BK86">
            <v>117.16385908078637</v>
          </cell>
          <cell r="DH86">
            <v>100.09501483327854</v>
          </cell>
        </row>
        <row r="87">
          <cell r="F87">
            <v>118.45499032171122</v>
          </cell>
          <cell r="AT87">
            <v>18.524797777847695</v>
          </cell>
          <cell r="BK87">
            <v>118.45499032171122</v>
          </cell>
          <cell r="DH87">
            <v>101.17541939929296</v>
          </cell>
        </row>
        <row r="88">
          <cell r="F88">
            <v>115.74015213014971</v>
          </cell>
          <cell r="AT88">
            <v>18.493663970543469</v>
          </cell>
          <cell r="BK88">
            <v>115.74015213014971</v>
          </cell>
          <cell r="DH88">
            <v>98.834495596866986</v>
          </cell>
        </row>
        <row r="89">
          <cell r="F89">
            <v>124.23764377119686</v>
          </cell>
          <cell r="AT89">
            <v>19.549727710649027</v>
          </cell>
          <cell r="BK89">
            <v>124.23764377119686</v>
          </cell>
          <cell r="DH89">
            <v>106.06706102978343</v>
          </cell>
        </row>
        <row r="90">
          <cell r="F90">
            <v>125.10930863519322</v>
          </cell>
          <cell r="AT90">
            <v>19.865168636257298</v>
          </cell>
          <cell r="BK90">
            <v>125.10930863519322</v>
          </cell>
          <cell r="DH90">
            <v>106.78733771306342</v>
          </cell>
        </row>
        <row r="91">
          <cell r="F91">
            <v>127.99236929136744</v>
          </cell>
          <cell r="AT91">
            <v>20.375431837402889</v>
          </cell>
          <cell r="BK91">
            <v>127.99236929136744</v>
          </cell>
          <cell r="DH91">
            <v>109.22372857616273</v>
          </cell>
        </row>
        <row r="92">
          <cell r="F92">
            <v>127.11522101383622</v>
          </cell>
          <cell r="AT92">
            <v>20.5364887223529</v>
          </cell>
          <cell r="BK92">
            <v>127.11522101383622</v>
          </cell>
          <cell r="DH92">
            <v>108.45091961608583</v>
          </cell>
        </row>
        <row r="93">
          <cell r="F93">
            <v>132.20645104015244</v>
          </cell>
          <cell r="AT93">
            <v>21.240178962780401</v>
          </cell>
          <cell r="BK93">
            <v>132.20645104015244</v>
          </cell>
          <cell r="DH93">
            <v>112.76934814265242</v>
          </cell>
        </row>
        <row r="94">
          <cell r="F94">
            <v>134.30520067028925</v>
          </cell>
          <cell r="AT94">
            <v>21.671140236936228</v>
          </cell>
          <cell r="BK94">
            <v>134.30520067028925</v>
          </cell>
          <cell r="DH94">
            <v>114.53387963839415</v>
          </cell>
        </row>
        <row r="95">
          <cell r="F95">
            <v>142.04218758516214</v>
          </cell>
          <cell r="AT95">
            <v>22.65448398930749</v>
          </cell>
          <cell r="BK95">
            <v>142.04218758516214</v>
          </cell>
          <cell r="DH95">
            <v>121.10475385151193</v>
          </cell>
        </row>
        <row r="96">
          <cell r="F96">
            <v>140.86899772766364</v>
          </cell>
          <cell r="AT96">
            <v>22.770630174412588</v>
          </cell>
          <cell r="BK96">
            <v>140.86899772766364</v>
          </cell>
          <cell r="DH96">
            <v>120.07758342446026</v>
          </cell>
        </row>
        <row r="97">
          <cell r="F97">
            <v>135.39730732303451</v>
          </cell>
          <cell r="AT97">
            <v>22.481876054783786</v>
          </cell>
          <cell r="BK97">
            <v>135.39730732303451</v>
          </cell>
          <cell r="DH97">
            <v>115.38761466614143</v>
          </cell>
        </row>
        <row r="98">
          <cell r="F98">
            <v>140.80358384632783</v>
          </cell>
          <cell r="AT98">
            <v>23.322733005165961</v>
          </cell>
          <cell r="BK98">
            <v>140.80358384632783</v>
          </cell>
          <cell r="DH98">
            <v>119.96802486215876</v>
          </cell>
        </row>
        <row r="99">
          <cell r="F99">
            <v>163.76480920165611</v>
          </cell>
          <cell r="AT99">
            <v>25.844722896728275</v>
          </cell>
          <cell r="BK99">
            <v>163.76480920165611</v>
          </cell>
          <cell r="DH99">
            <v>139.50025235917502</v>
          </cell>
        </row>
        <row r="100">
          <cell r="F100">
            <v>162.68198984816607</v>
          </cell>
          <cell r="AT100">
            <v>26.045981124465452</v>
          </cell>
          <cell r="BK100">
            <v>162.68198984816607</v>
          </cell>
          <cell r="DH100">
            <v>138.54679178196068</v>
          </cell>
        </row>
        <row r="101">
          <cell r="F101">
            <v>159.02369418152929</v>
          </cell>
          <cell r="AT101">
            <v>26.085814474795363</v>
          </cell>
          <cell r="BK101">
            <v>159.02369418152929</v>
          </cell>
          <cell r="DH101">
            <v>135.40085353901645</v>
          </cell>
        </row>
        <row r="102">
          <cell r="F102">
            <v>152.06697184328769</v>
          </cell>
          <cell r="AT102">
            <v>25.674631614512904</v>
          </cell>
          <cell r="BK102">
            <v>152.06697184328769</v>
          </cell>
          <cell r="DH102">
            <v>129.44849516427726</v>
          </cell>
        </row>
        <row r="103">
          <cell r="F103">
            <v>149.77968976513299</v>
          </cell>
          <cell r="AT103">
            <v>25.716657880083272</v>
          </cell>
          <cell r="BK103">
            <v>149.77968976513299</v>
          </cell>
          <cell r="DH103">
            <v>127.47280943388805</v>
          </cell>
        </row>
        <row r="104">
          <cell r="F104">
            <v>162.16996923972135</v>
          </cell>
          <cell r="AT104">
            <v>27.25655280844099</v>
          </cell>
          <cell r="BK104">
            <v>162.16996923972135</v>
          </cell>
          <cell r="DH104">
            <v>137.98680716649966</v>
          </cell>
        </row>
        <row r="105">
          <cell r="F105">
            <v>157.23622487012975</v>
          </cell>
          <cell r="AT105">
            <v>27.010441443069553</v>
          </cell>
          <cell r="BK105">
            <v>157.23622487012975</v>
          </cell>
          <cell r="DH105">
            <v>133.75875515837058</v>
          </cell>
        </row>
        <row r="106">
          <cell r="F106">
            <v>150.96252207462967</v>
          </cell>
          <cell r="AT106">
            <v>26.635291530881645</v>
          </cell>
          <cell r="BK106">
            <v>150.96252207462967</v>
          </cell>
          <cell r="DH106">
            <v>128.39295954096661</v>
          </cell>
        </row>
        <row r="107">
          <cell r="F107">
            <v>152.14911541979777</v>
          </cell>
          <cell r="AT107">
            <v>26.984241283165762</v>
          </cell>
          <cell r="BK107">
            <v>152.14911541979777</v>
          </cell>
          <cell r="DH107">
            <v>129.37308476622181</v>
          </cell>
        </row>
        <row r="108">
          <cell r="F108">
            <v>168.91962514560473</v>
          </cell>
          <cell r="AT108">
            <v>29.03378643779951</v>
          </cell>
          <cell r="BK108">
            <v>168.91962514560473</v>
          </cell>
          <cell r="DH108">
            <v>143.60085436273704</v>
          </cell>
        </row>
        <row r="109">
          <cell r="F109">
            <v>169.47505985425622</v>
          </cell>
          <cell r="AT109">
            <v>29.347051561425548</v>
          </cell>
          <cell r="BK109">
            <v>169.47505985425622</v>
          </cell>
          <cell r="DH109">
            <v>144.0406597062713</v>
          </cell>
        </row>
        <row r="110">
          <cell r="F110">
            <v>188.51549458321929</v>
          </cell>
          <cell r="AT110">
            <v>31.615519581059441</v>
          </cell>
          <cell r="BK110">
            <v>188.51549458321929</v>
          </cell>
          <cell r="DH110">
            <v>160.18753805776947</v>
          </cell>
        </row>
        <row r="111">
          <cell r="F111">
            <v>183.26597412529119</v>
          </cell>
          <cell r="AT111">
            <v>31.405574479166038</v>
          </cell>
          <cell r="BK111">
            <v>183.26597412529119</v>
          </cell>
          <cell r="DH111">
            <v>155.69184373345016</v>
          </cell>
        </row>
        <row r="112">
          <cell r="F112">
            <v>178.15053952105941</v>
          </cell>
          <cell r="AT112">
            <v>31.225257591574191</v>
          </cell>
          <cell r="BK112">
            <v>178.15053952105941</v>
          </cell>
          <cell r="DH112">
            <v>151.31204091813265</v>
          </cell>
        </row>
        <row r="113">
          <cell r="F113">
            <v>220.97320743198756</v>
          </cell>
          <cell r="AT113">
            <v>36.052429049897349</v>
          </cell>
          <cell r="BK113">
            <v>220.97320743198756</v>
          </cell>
          <cell r="DH113">
            <v>187.64122948813463</v>
          </cell>
        </row>
        <row r="114">
          <cell r="F114">
            <v>231.60428194285649</v>
          </cell>
          <cell r="AT114">
            <v>37.476475659578171</v>
          </cell>
          <cell r="BK114">
            <v>231.60428194285649</v>
          </cell>
          <cell r="DH114">
            <v>196.62444784869794</v>
          </cell>
        </row>
        <row r="115">
          <cell r="F115">
            <v>229.33385329436288</v>
          </cell>
          <cell r="AT115">
            <v>37.576565448347246</v>
          </cell>
          <cell r="BK115">
            <v>229.33385329436288</v>
          </cell>
          <cell r="DH115">
            <v>194.65311543768132</v>
          </cell>
        </row>
        <row r="116">
          <cell r="F116">
            <v>237.63502267760401</v>
          </cell>
          <cell r="AT116">
            <v>38.754829574522816</v>
          </cell>
          <cell r="BK116">
            <v>237.63502267760401</v>
          </cell>
          <cell r="DH116">
            <v>201.65355164442514</v>
          </cell>
        </row>
        <row r="117">
          <cell r="F117">
            <v>260.6714255823731</v>
          </cell>
          <cell r="AT117">
            <v>41.384132078422724</v>
          </cell>
          <cell r="BK117">
            <v>260.6714255823731</v>
          </cell>
          <cell r="DH117">
            <v>221.15210135981408</v>
          </cell>
        </row>
        <row r="118">
          <cell r="F118">
            <v>304.23010194897819</v>
          </cell>
          <cell r="AT118">
            <v>46.104393573391931</v>
          </cell>
          <cell r="BK118">
            <v>304.23010194897819</v>
          </cell>
          <cell r="DH118">
            <v>258.04890435102863</v>
          </cell>
        </row>
        <row r="119">
          <cell r="F119">
            <v>325.73286874778518</v>
          </cell>
          <cell r="AT119">
            <v>48.649021803856975</v>
          </cell>
          <cell r="BF119">
            <v>374.38189055164213</v>
          </cell>
          <cell r="BK119">
            <v>325.73286874778518</v>
          </cell>
          <cell r="DH119">
            <v>276.22538768612424</v>
          </cell>
          <cell r="DX119">
            <v>9.9876723713599738</v>
          </cell>
          <cell r="EF119">
            <v>335.72054111914514</v>
          </cell>
        </row>
        <row r="120">
          <cell r="F120">
            <v>272.73997395166072</v>
          </cell>
          <cell r="AT120">
            <v>44.424146927058253</v>
          </cell>
          <cell r="BF120">
            <v>317.16412087871896</v>
          </cell>
          <cell r="BK120">
            <v>272.73997395166072</v>
          </cell>
          <cell r="DH120">
            <v>231.23467062604468</v>
          </cell>
          <cell r="DX120">
            <v>9.1203031105846204</v>
          </cell>
          <cell r="EF120">
            <v>281.86027706224536</v>
          </cell>
        </row>
        <row r="121">
          <cell r="F121">
            <v>264.4497302715219</v>
          </cell>
          <cell r="AT121">
            <v>44.034824992884801</v>
          </cell>
          <cell r="BF121">
            <v>308.48455526440671</v>
          </cell>
          <cell r="BK121">
            <v>264.4497302715219</v>
          </cell>
          <cell r="DH121">
            <v>224.15550659766384</v>
          </cell>
          <cell r="DX121">
            <v>9.0403750918633854</v>
          </cell>
          <cell r="EF121">
            <v>273.49010536338528</v>
          </cell>
        </row>
        <row r="122">
          <cell r="F122">
            <v>279.6438483123826</v>
          </cell>
          <cell r="AT122">
            <v>45.914929769951932</v>
          </cell>
          <cell r="BF122">
            <v>325.55877808233453</v>
          </cell>
          <cell r="BK122">
            <v>279.6438483123826</v>
          </cell>
          <cell r="DH122">
            <v>236.98107152802757</v>
          </cell>
          <cell r="DX122">
            <v>9.4263616922288325</v>
          </cell>
          <cell r="EF122">
            <v>289.07021000461145</v>
          </cell>
        </row>
        <row r="123">
          <cell r="F123">
            <v>306.02278348859875</v>
          </cell>
          <cell r="AT123">
            <v>48.85834670077805</v>
          </cell>
          <cell r="BF123">
            <v>354.88113018937679</v>
          </cell>
          <cell r="BK123">
            <v>306.02278348859875</v>
          </cell>
          <cell r="DH123">
            <v>259.27714315651826</v>
          </cell>
          <cell r="DX123">
            <v>10.030646894014216</v>
          </cell>
          <cell r="EF123">
            <v>316.05343038261299</v>
          </cell>
        </row>
        <row r="124">
          <cell r="F124">
            <v>307.36071869714976</v>
          </cell>
          <cell r="AT124">
            <v>49.365453143296207</v>
          </cell>
          <cell r="BF124">
            <v>356.72617184044594</v>
          </cell>
          <cell r="BK124">
            <v>307.36071869714976</v>
          </cell>
          <cell r="DH124">
            <v>260.35198643768871</v>
          </cell>
          <cell r="DX124">
            <v>10.134756140561816</v>
          </cell>
          <cell r="EF124">
            <v>317.49547483771158</v>
          </cell>
        </row>
        <row r="125">
          <cell r="F125">
            <v>331.79713084983251</v>
          </cell>
          <cell r="AT125">
            <v>52.126551159988146</v>
          </cell>
          <cell r="BF125">
            <v>383.92368200982065</v>
          </cell>
          <cell r="BK125">
            <v>331.79713084983251</v>
          </cell>
          <cell r="DH125">
            <v>280.9876276190621</v>
          </cell>
          <cell r="DX125">
            <v>10.701611163610693</v>
          </cell>
          <cell r="EF125">
            <v>342.49874201344323</v>
          </cell>
        </row>
        <row r="126">
          <cell r="F126">
            <v>320.45269657154279</v>
          </cell>
          <cell r="AT126">
            <v>51.505695507905386</v>
          </cell>
          <cell r="BF126">
            <v>371.95839207944817</v>
          </cell>
          <cell r="BK126">
            <v>320.45269657154279</v>
          </cell>
          <cell r="DH126">
            <v>271.31919413990278</v>
          </cell>
          <cell r="DX126">
            <v>10.574149138414986</v>
          </cell>
          <cell r="EF126">
            <v>331.0268457099578</v>
          </cell>
        </row>
        <row r="127">
          <cell r="F127">
            <v>355.74858641269338</v>
          </cell>
          <cell r="AT127">
            <v>55.362186275448892</v>
          </cell>
          <cell r="BF127">
            <v>411.11077268814228</v>
          </cell>
          <cell r="BK127">
            <v>355.74858641269338</v>
          </cell>
          <cell r="DH127">
            <v>301.13536780500436</v>
          </cell>
          <cell r="DX127">
            <v>11.36588892805954</v>
          </cell>
          <cell r="EF127">
            <v>367.1144753407529</v>
          </cell>
        </row>
        <row r="128">
          <cell r="F128">
            <v>395.28189761409351</v>
          </cell>
          <cell r="AT128">
            <v>59.555708494294237</v>
          </cell>
          <cell r="BF128">
            <v>454.83760610838772</v>
          </cell>
          <cell r="BK128">
            <v>395.28189761409351</v>
          </cell>
          <cell r="DH128">
            <v>334.52415376594172</v>
          </cell>
          <cell r="DX128">
            <v>12.226821469986319</v>
          </cell>
          <cell r="EF128">
            <v>407.50871908407981</v>
          </cell>
        </row>
        <row r="129">
          <cell r="F129">
            <v>377.04059321104239</v>
          </cell>
          <cell r="AT129">
            <v>58.414717421648326</v>
          </cell>
          <cell r="BF129">
            <v>435.45531063269073</v>
          </cell>
          <cell r="BK129">
            <v>377.04059321104239</v>
          </cell>
          <cell r="DH129">
            <v>319.01464106066709</v>
          </cell>
          <cell r="DX129">
            <v>11.992575341499304</v>
          </cell>
          <cell r="EF129">
            <v>389.03316855254172</v>
          </cell>
        </row>
        <row r="130">
          <cell r="F130">
            <v>385.05097852593809</v>
          </cell>
          <cell r="AT130">
            <v>59.588522995294959</v>
          </cell>
          <cell r="BF130">
            <v>444.63950152123306</v>
          </cell>
          <cell r="BK130">
            <v>385.05097852593809</v>
          </cell>
          <cell r="DH130">
            <v>325.71867901935042</v>
          </cell>
          <cell r="DX130">
            <v>12.233558306059743</v>
          </cell>
          <cell r="EF130">
            <v>397.28453683199785</v>
          </cell>
        </row>
        <row r="131">
          <cell r="F131">
            <v>415.55512405277148</v>
          </cell>
          <cell r="AT131">
            <v>62.831696182420266</v>
          </cell>
          <cell r="BF131">
            <v>478.38682023519175</v>
          </cell>
          <cell r="BK131">
            <v>415.55512405277148</v>
          </cell>
          <cell r="DH131">
            <v>351.44306772761661</v>
          </cell>
          <cell r="DX131">
            <v>12.899383640990093</v>
          </cell>
          <cell r="EF131">
            <v>428.45450769376157</v>
          </cell>
        </row>
        <row r="132">
          <cell r="F132">
            <v>390.98379241149235</v>
          </cell>
          <cell r="AT132">
            <v>61.044999071988535</v>
          </cell>
          <cell r="BF132">
            <v>452.02879148348086</v>
          </cell>
          <cell r="BK132">
            <v>390.98379241149235</v>
          </cell>
          <cell r="DH132">
            <v>330.58791852547853</v>
          </cell>
          <cell r="DX132">
            <v>12.532573688720241</v>
          </cell>
          <cell r="EF132">
            <v>403.51636610021257</v>
          </cell>
        </row>
        <row r="133">
          <cell r="F133">
            <v>404.41871363918199</v>
          </cell>
          <cell r="AT133">
            <v>62.699018181646323</v>
          </cell>
          <cell r="BF133">
            <v>467.11773182082828</v>
          </cell>
          <cell r="BK133">
            <v>404.41871363918199</v>
          </cell>
          <cell r="DH133">
            <v>341.87026480626167</v>
          </cell>
          <cell r="DX133">
            <v>12.872144770536337</v>
          </cell>
          <cell r="EF133">
            <v>417.29085840971834</v>
          </cell>
        </row>
        <row r="134">
          <cell r="F134">
            <v>358.95438003628186</v>
          </cell>
          <cell r="AT134">
            <v>58.874064278825003</v>
          </cell>
          <cell r="BF134">
            <v>417.82844431510688</v>
          </cell>
          <cell r="BK134">
            <v>358.95438003628186</v>
          </cell>
          <cell r="DH134">
            <v>303.36898704331901</v>
          </cell>
          <cell r="DX134">
            <v>12.086879517496754</v>
          </cell>
          <cell r="EF134">
            <v>371.04125955377862</v>
          </cell>
        </row>
        <row r="135">
          <cell r="F135">
            <v>376.80602812936894</v>
          </cell>
          <cell r="AT135">
            <v>61.039980102526009</v>
          </cell>
          <cell r="BF135">
            <v>437.84600823189493</v>
          </cell>
          <cell r="BK135">
            <v>376.80602812936894</v>
          </cell>
          <cell r="DH135">
            <v>318.38425586525364</v>
          </cell>
          <cell r="DX135">
            <v>12.531543291380791</v>
          </cell>
          <cell r="EF135">
            <v>389.33757142074973</v>
          </cell>
        </row>
        <row r="136">
          <cell r="F136">
            <v>390.12454583904935</v>
          </cell>
          <cell r="AT136">
            <v>62.779205001180436</v>
          </cell>
          <cell r="BF136">
            <v>452.9037508402298</v>
          </cell>
          <cell r="BK136">
            <v>390.12454583904935</v>
          </cell>
          <cell r="DH136">
            <v>329.56327720519852</v>
          </cell>
          <cell r="DX136">
            <v>12.888607171059766</v>
          </cell>
          <cell r="EF136">
            <v>403.01315301010914</v>
          </cell>
        </row>
        <row r="137">
          <cell r="F137">
            <v>361.12959706929144</v>
          </cell>
          <cell r="AT137">
            <v>60.465818901668484</v>
          </cell>
          <cell r="BF137">
            <v>421.59541597095995</v>
          </cell>
          <cell r="BK137">
            <v>361.12959706929144</v>
          </cell>
          <cell r="DH137">
            <v>305.00038880913382</v>
          </cell>
          <cell r="DX137">
            <v>12.413667664083862</v>
          </cell>
          <cell r="EF137">
            <v>373.54326473337528</v>
          </cell>
        </row>
        <row r="138">
          <cell r="F138">
            <v>365.15888224871281</v>
          </cell>
          <cell r="AT138">
            <v>61.316370322866156</v>
          </cell>
          <cell r="BF138">
            <v>426.47525257157895</v>
          </cell>
          <cell r="BK138">
            <v>365.15888224871281</v>
          </cell>
          <cell r="DH138">
            <v>308.33365375807</v>
          </cell>
          <cell r="DX138">
            <v>12.588286363801343</v>
          </cell>
          <cell r="EF138">
            <v>377.74716861251414</v>
          </cell>
        </row>
        <row r="139">
          <cell r="F139">
            <v>345.57007557540624</v>
          </cell>
          <cell r="AT139">
            <v>59.595144486635306</v>
          </cell>
          <cell r="BF139">
            <v>405.16522006204156</v>
          </cell>
          <cell r="BK139">
            <v>345.57007557540624</v>
          </cell>
          <cell r="DH139">
            <v>291.72719532856649</v>
          </cell>
          <cell r="DX139">
            <v>12.234917702069465</v>
          </cell>
          <cell r="EF139">
            <v>357.80499327747572</v>
          </cell>
        </row>
        <row r="140">
          <cell r="F140">
            <v>327.78702108086947</v>
          </cell>
          <cell r="AT140">
            <v>57.724989065822413</v>
          </cell>
          <cell r="BF140">
            <v>385.51201014669186</v>
          </cell>
          <cell r="BK140">
            <v>327.78702108086947</v>
          </cell>
          <cell r="DH140">
            <v>276.65227655755035</v>
          </cell>
          <cell r="DX140">
            <v>11.896421263520583</v>
          </cell>
          <cell r="EF140">
            <v>339.68344234439007</v>
          </cell>
        </row>
        <row r="141">
          <cell r="F141">
            <v>346.69522418773079</v>
          </cell>
          <cell r="AT141">
            <v>59.688475959603174</v>
          </cell>
          <cell r="BF141">
            <v>406.38370014733397</v>
          </cell>
          <cell r="BK141">
            <v>346.69522418773079</v>
          </cell>
          <cell r="DH141">
            <v>292.5445676929134</v>
          </cell>
          <cell r="DX141">
            <v>12.347611909213331</v>
          </cell>
          <cell r="EF141">
            <v>359.04283609694414</v>
          </cell>
        </row>
        <row r="142">
          <cell r="F142">
            <v>376.0927928103884</v>
          </cell>
          <cell r="AT142">
            <v>62.728382559621707</v>
          </cell>
          <cell r="BF142">
            <v>438.82117537001011</v>
          </cell>
          <cell r="BK142">
            <v>376.0927928103884</v>
          </cell>
          <cell r="DH142">
            <v>317.27865184667661</v>
          </cell>
          <cell r="DX142">
            <v>13.026684736908976</v>
          </cell>
          <cell r="EF142">
            <v>389.11947754729738</v>
          </cell>
        </row>
        <row r="143">
          <cell r="F143">
            <v>423.92267797787429</v>
          </cell>
          <cell r="AT143">
            <v>67.551620656653014</v>
          </cell>
          <cell r="BF143">
            <v>491.47429863452732</v>
          </cell>
          <cell r="BK143">
            <v>423.92267797787429</v>
          </cell>
          <cell r="DH143">
            <v>357.54781627935728</v>
          </cell>
          <cell r="DX143">
            <v>14.0819058349065</v>
          </cell>
          <cell r="EF143">
            <v>438.00458381278077</v>
          </cell>
        </row>
        <row r="144">
          <cell r="F144">
            <v>366.57910698296723</v>
          </cell>
          <cell r="AT144">
            <v>62.194090374368614</v>
          </cell>
          <cell r="BF144">
            <v>428.77319735733585</v>
          </cell>
          <cell r="BK144">
            <v>366.57910698296723</v>
          </cell>
          <cell r="DH144">
            <v>309.11266966342794</v>
          </cell>
          <cell r="DX144">
            <v>13.013978419802166</v>
          </cell>
          <cell r="EF144">
            <v>379.59308540276942</v>
          </cell>
        </row>
        <row r="145">
          <cell r="F145">
            <v>384.09484985422068</v>
          </cell>
          <cell r="AT145">
            <v>64.063392441142369</v>
          </cell>
          <cell r="BF145">
            <v>448.15824229536304</v>
          </cell>
          <cell r="BK145">
            <v>384.09484985422068</v>
          </cell>
          <cell r="DH145">
            <v>323.80919413891564</v>
          </cell>
          <cell r="DX145">
            <v>13.45685604891011</v>
          </cell>
          <cell r="EF145">
            <v>397.55170590313077</v>
          </cell>
        </row>
        <row r="146">
          <cell r="F146">
            <v>382.03931393464927</v>
          </cell>
          <cell r="AT146">
            <v>63.913654427522673</v>
          </cell>
          <cell r="BF146">
            <v>445.95296836217199</v>
          </cell>
          <cell r="BK146">
            <v>382.03931393464933</v>
          </cell>
          <cell r="DH146">
            <v>322.0032987797224</v>
          </cell>
          <cell r="DX146">
            <v>13.476596769907445</v>
          </cell>
          <cell r="EF146">
            <v>395.51591070455675</v>
          </cell>
        </row>
        <row r="147">
          <cell r="F147">
            <v>368.77718998458704</v>
          </cell>
          <cell r="AT147">
            <v>62.665920126625316</v>
          </cell>
          <cell r="BF147">
            <v>431.44311011121238</v>
          </cell>
          <cell r="BK147">
            <v>368.77718998458704</v>
          </cell>
          <cell r="DH147">
            <v>310.75481413095343</v>
          </cell>
          <cell r="DX147">
            <v>13.263312414366107</v>
          </cell>
          <cell r="EF147">
            <v>382.04050239895315</v>
          </cell>
        </row>
        <row r="148">
          <cell r="F148">
            <v>385.54949108252708</v>
          </cell>
          <cell r="AT148">
            <v>64.45919243076402</v>
          </cell>
          <cell r="AZ148">
            <v>439.6</v>
          </cell>
          <cell r="BF148">
            <v>450.00868351329109</v>
          </cell>
          <cell r="BK148">
            <v>385.54949108252708</v>
          </cell>
          <cell r="DH148">
            <v>324.81455115470794</v>
          </cell>
          <cell r="DX148">
            <v>13.695467788327448</v>
          </cell>
          <cell r="EF148">
            <v>399.24495887085453</v>
          </cell>
        </row>
        <row r="149">
          <cell r="F149">
            <v>383.14239589908135</v>
          </cell>
          <cell r="AT149">
            <v>63.769699852633757</v>
          </cell>
          <cell r="AZ149">
            <v>441.9</v>
          </cell>
          <cell r="BF149">
            <v>446.91209575171513</v>
          </cell>
          <cell r="BK149">
            <v>383.14239589908135</v>
          </cell>
          <cell r="DH149">
            <v>322.71344440676808</v>
          </cell>
          <cell r="DX149">
            <v>13.6006476520774</v>
          </cell>
          <cell r="EF149">
            <v>396.74304355115873</v>
          </cell>
        </row>
        <row r="150">
          <cell r="F150">
            <v>379.76064117073975</v>
          </cell>
          <cell r="AT150">
            <v>65.522869152117664</v>
          </cell>
          <cell r="AZ150">
            <v>418.7</v>
          </cell>
          <cell r="BF150">
            <v>445.28351032285741</v>
          </cell>
          <cell r="BK150">
            <v>379.76064117073975</v>
          </cell>
          <cell r="DH150">
            <v>319.79250666302431</v>
          </cell>
          <cell r="DX150">
            <v>13.952409203888076</v>
          </cell>
          <cell r="EF150">
            <v>393.71305037462781</v>
          </cell>
        </row>
        <row r="151">
          <cell r="F151">
            <v>369.68371645207026</v>
          </cell>
          <cell r="AT151">
            <v>64.024276057329402</v>
          </cell>
          <cell r="AZ151">
            <v>412</v>
          </cell>
          <cell r="BF151">
            <v>433.70799250939967</v>
          </cell>
          <cell r="BK151">
            <v>369.68371645207026</v>
          </cell>
          <cell r="DH151">
            <v>311.23620674399302</v>
          </cell>
          <cell r="DX151">
            <v>13.612207477775245</v>
          </cell>
          <cell r="EF151">
            <v>383.29592392984551</v>
          </cell>
        </row>
        <row r="152">
          <cell r="F152">
            <v>393.66112483303306</v>
          </cell>
          <cell r="AT152">
            <v>66.081725887753052</v>
          </cell>
          <cell r="AZ152">
            <v>440.2</v>
          </cell>
          <cell r="BF152">
            <v>459.74285072078612</v>
          </cell>
          <cell r="BK152">
            <v>393.66112483303306</v>
          </cell>
          <cell r="DH152">
            <v>331.34754689576943</v>
          </cell>
          <cell r="DX152">
            <v>14.028432499449684</v>
          </cell>
          <cell r="EF152">
            <v>407.68955733248276</v>
          </cell>
        </row>
        <row r="153">
          <cell r="F153">
            <v>420.92854051906016</v>
          </cell>
          <cell r="AT153">
            <v>68.478721362566546</v>
          </cell>
          <cell r="AZ153">
            <v>471</v>
          </cell>
          <cell r="BF153">
            <v>489.40726188162671</v>
          </cell>
          <cell r="BK153">
            <v>420.92854051906016</v>
          </cell>
          <cell r="DH153">
            <v>354.21832106677886</v>
          </cell>
          <cell r="DX153">
            <v>14.515881083646123</v>
          </cell>
          <cell r="EF153">
            <v>435.44442160270631</v>
          </cell>
        </row>
        <row r="154">
          <cell r="F154">
            <v>460.92192320123115</v>
          </cell>
          <cell r="AT154">
            <v>72.855139531761196</v>
          </cell>
          <cell r="AZ154">
            <v>507.6</v>
          </cell>
          <cell r="BF154">
            <v>533.77706273299236</v>
          </cell>
          <cell r="BK154">
            <v>460.92192320123115</v>
          </cell>
          <cell r="DH154">
            <v>387.78535693687695</v>
          </cell>
          <cell r="DX154">
            <v>15.419508646738553</v>
          </cell>
          <cell r="EF154">
            <v>476.34143184796972</v>
          </cell>
        </row>
        <row r="155">
          <cell r="F155">
            <v>444.9588308056039</v>
          </cell>
          <cell r="AT155">
            <v>71.945593704359055</v>
          </cell>
          <cell r="AZ155">
            <v>484.2</v>
          </cell>
          <cell r="BF155">
            <v>516.90442450996295</v>
          </cell>
          <cell r="BK155">
            <v>444.9588308056039</v>
          </cell>
          <cell r="DH155">
            <v>374.27019387196958</v>
          </cell>
          <cell r="DX155">
            <v>15.203846806873074</v>
          </cell>
          <cell r="EF155">
            <v>460.16267761247695</v>
          </cell>
        </row>
        <row r="156">
          <cell r="F156">
            <v>472.20125231389244</v>
          </cell>
          <cell r="AT156">
            <v>73.799036713948624</v>
          </cell>
          <cell r="AZ156">
            <v>519.5</v>
          </cell>
          <cell r="BF156">
            <v>546.00028902784106</v>
          </cell>
          <cell r="BK156">
            <v>472.20125231389244</v>
          </cell>
          <cell r="DH156">
            <v>397.0945213996888</v>
          </cell>
          <cell r="DX156">
            <v>15.570495026588707</v>
          </cell>
          <cell r="EF156">
            <v>487.77174734048117</v>
          </cell>
        </row>
        <row r="157">
          <cell r="F157">
            <v>492.44004763429433</v>
          </cell>
          <cell r="AT157">
            <v>74.654116761756242</v>
          </cell>
          <cell r="AZ157">
            <v>549.4</v>
          </cell>
          <cell r="BF157">
            <v>567.09416439605059</v>
          </cell>
          <cell r="BK157">
            <v>492.44004763429433</v>
          </cell>
          <cell r="DH157">
            <v>414.0201247816405</v>
          </cell>
          <cell r="DX157">
            <v>15.726227008816432</v>
          </cell>
          <cell r="EF157">
            <v>508.16627464311074</v>
          </cell>
        </row>
        <row r="158">
          <cell r="F158">
            <v>469.19030716478198</v>
          </cell>
          <cell r="AT158">
            <v>73.822321298351099</v>
          </cell>
          <cell r="AZ158">
            <v>509.9</v>
          </cell>
          <cell r="BF158">
            <v>543.01262846313307</v>
          </cell>
          <cell r="BK158">
            <v>469.19030716478198</v>
          </cell>
          <cell r="DH158">
            <v>394.38321494420313</v>
          </cell>
          <cell r="DX158">
            <v>15.527228103367792</v>
          </cell>
          <cell r="EF158">
            <v>484.71753526814979</v>
          </cell>
        </row>
        <row r="159">
          <cell r="F159">
            <v>454.67477560758704</v>
          </cell>
          <cell r="AT159">
            <v>71.75044878482602</v>
          </cell>
          <cell r="AZ159">
            <v>481.3</v>
          </cell>
          <cell r="BF159">
            <v>526.42522439241304</v>
          </cell>
          <cell r="BK159">
            <v>454.67477560758704</v>
          </cell>
          <cell r="DH159">
            <v>382.09515794284891</v>
          </cell>
          <cell r="DO159">
            <v>15.068933640092846</v>
          </cell>
          <cell r="DX159">
            <v>15.068933640092846</v>
          </cell>
          <cell r="EF159">
            <v>469.74370924767987</v>
          </cell>
        </row>
        <row r="160">
          <cell r="F160">
            <v>427.82111065690498</v>
          </cell>
          <cell r="AT160">
            <v>68.236192112811963</v>
          </cell>
          <cell r="AZ160">
            <v>459.3</v>
          </cell>
          <cell r="BF160">
            <v>496.05730276971696</v>
          </cell>
          <cell r="BK160">
            <v>427.82111065690498</v>
          </cell>
          <cell r="DH160">
            <v>359.44640395209746</v>
          </cell>
          <cell r="DO160">
            <v>14.121242139342813</v>
          </cell>
          <cell r="DX160">
            <v>14.121242139342813</v>
          </cell>
          <cell r="EF160">
            <v>441.9423527962478</v>
          </cell>
        </row>
        <row r="161">
          <cell r="F161">
            <v>426.86509038520364</v>
          </cell>
          <cell r="AT161">
            <v>74.35955587765531</v>
          </cell>
          <cell r="AZ161">
            <v>458.7</v>
          </cell>
          <cell r="BF161">
            <v>501.22464626285898</v>
          </cell>
          <cell r="BK161">
            <v>426.86509038520364</v>
          </cell>
          <cell r="DH161">
            <v>358.56162555500094</v>
          </cell>
          <cell r="DO161">
            <v>15.168841384268031</v>
          </cell>
          <cell r="DX161">
            <v>15.168841384268031</v>
          </cell>
          <cell r="EF161">
            <v>442.03393176947168</v>
          </cell>
        </row>
        <row r="162">
          <cell r="F162">
            <v>466.75041274575932</v>
          </cell>
          <cell r="AT162">
            <v>75.400924643186116</v>
          </cell>
          <cell r="AZ162">
            <v>505.9</v>
          </cell>
          <cell r="BF162">
            <v>542.15133738894542</v>
          </cell>
          <cell r="BK162">
            <v>466.75041274575932</v>
          </cell>
          <cell r="DH162">
            <v>391.97565455112641</v>
          </cell>
          <cell r="DO162">
            <v>15.127868084634281</v>
          </cell>
          <cell r="DX162">
            <v>15.127868084634281</v>
          </cell>
          <cell r="EF162">
            <v>481.87828083039358</v>
          </cell>
        </row>
        <row r="163">
          <cell r="F163">
            <v>497.58702130494157</v>
          </cell>
          <cell r="AT163">
            <v>82.254278174800248</v>
          </cell>
          <cell r="AZ163">
            <v>536.9</v>
          </cell>
          <cell r="BF163">
            <v>579.84129947974179</v>
          </cell>
          <cell r="BK163">
            <v>497.58702130494157</v>
          </cell>
          <cell r="DH163">
            <v>417.77708871064971</v>
          </cell>
          <cell r="DO163">
            <v>16.269519956498343</v>
          </cell>
          <cell r="DX163">
            <v>16.269519956498343</v>
          </cell>
          <cell r="EF163">
            <v>513.85654126143993</v>
          </cell>
        </row>
        <row r="164">
          <cell r="F164">
            <v>529.8197368596135</v>
          </cell>
          <cell r="AT164">
            <v>62.278971216477906</v>
          </cell>
          <cell r="AZ164">
            <v>580.1</v>
          </cell>
          <cell r="BF164">
            <v>592.09870807609138</v>
          </cell>
          <cell r="BK164">
            <v>529.8197368596135</v>
          </cell>
          <cell r="DH164">
            <v>444.7386537733114</v>
          </cell>
          <cell r="DO164">
            <v>12.180125707905322</v>
          </cell>
          <cell r="DX164">
            <v>12.180125707905322</v>
          </cell>
          <cell r="EF164">
            <v>541.99986256751879</v>
          </cell>
        </row>
        <row r="165">
          <cell r="F165">
            <v>562.82082870115482</v>
          </cell>
          <cell r="AT165">
            <v>56.752247622057368</v>
          </cell>
          <cell r="AZ165">
            <v>603.6</v>
          </cell>
          <cell r="BF165">
            <v>619.57307632321215</v>
          </cell>
          <cell r="BK165">
            <v>562.82082870115482</v>
          </cell>
          <cell r="DH165">
            <v>472.33274291379536</v>
          </cell>
          <cell r="DO165">
            <v>11.346415440157966</v>
          </cell>
          <cell r="DX165">
            <v>11.346415440157966</v>
          </cell>
          <cell r="EF165">
            <v>574.16724414131284</v>
          </cell>
        </row>
        <row r="166">
          <cell r="F166">
            <v>522.07114083785689</v>
          </cell>
          <cell r="AT166">
            <v>68.343036291845422</v>
          </cell>
          <cell r="AZ166">
            <v>579.70000000000005</v>
          </cell>
          <cell r="BF166">
            <v>590.41417712970235</v>
          </cell>
          <cell r="BK166">
            <v>522.07114083785689</v>
          </cell>
          <cell r="DH166">
            <v>438.03488858503573</v>
          </cell>
          <cell r="DO166">
            <v>14.497438673929793</v>
          </cell>
          <cell r="DX166">
            <v>14.497438673929793</v>
          </cell>
          <cell r="EF166">
            <v>536.56857951178665</v>
          </cell>
        </row>
        <row r="167">
          <cell r="F167">
            <v>517.54208245978634</v>
          </cell>
          <cell r="AT167">
            <v>82.48657032846927</v>
          </cell>
          <cell r="AZ167">
            <v>587.70000000000005</v>
          </cell>
          <cell r="BF167">
            <v>600.02865278825561</v>
          </cell>
          <cell r="BK167">
            <v>517.54208245978634</v>
          </cell>
          <cell r="DH167">
            <v>434.13598604238382</v>
          </cell>
          <cell r="DO167">
            <v>18.201723440525107</v>
          </cell>
          <cell r="DX167">
            <v>18.201723440525107</v>
          </cell>
          <cell r="EF167">
            <v>535.74380590031149</v>
          </cell>
        </row>
        <row r="168">
          <cell r="F168">
            <v>476.31308330296406</v>
          </cell>
          <cell r="AT168">
            <v>75.517781142130616</v>
          </cell>
          <cell r="AZ168">
            <v>534.29999999999995</v>
          </cell>
          <cell r="BF168">
            <v>551.83086444509468</v>
          </cell>
          <cell r="BK168">
            <v>476.31308330296406</v>
          </cell>
          <cell r="DH168">
            <v>399.46037709146748</v>
          </cell>
          <cell r="DO168">
            <v>17.367997887101389</v>
          </cell>
          <cell r="DX168">
            <v>17.367997887101389</v>
          </cell>
          <cell r="EF168">
            <v>493.68108119006547</v>
          </cell>
        </row>
        <row r="169">
          <cell r="F169">
            <v>489.35965573913478</v>
          </cell>
          <cell r="AT169">
            <v>80.572733653388767</v>
          </cell>
          <cell r="AZ169">
            <v>565.1</v>
          </cell>
          <cell r="BF169">
            <v>569.93238939252353</v>
          </cell>
          <cell r="BK169">
            <v>489.35965573913478</v>
          </cell>
          <cell r="DH169">
            <v>410.30840703620248</v>
          </cell>
          <cell r="DO169">
            <v>19.33032792629961</v>
          </cell>
          <cell r="DX169">
            <v>19.33032792629961</v>
          </cell>
          <cell r="EF169">
            <v>508.6899836654344</v>
          </cell>
        </row>
        <row r="170">
          <cell r="F170">
            <v>510.22089827800914</v>
          </cell>
          <cell r="AT170">
            <v>83.016126251164479</v>
          </cell>
          <cell r="AZ170">
            <v>572</v>
          </cell>
          <cell r="BF170">
            <v>593.2370245291736</v>
          </cell>
          <cell r="BK170">
            <v>510.22089827800914</v>
          </cell>
          <cell r="DH170">
            <v>427.7022459529129</v>
          </cell>
          <cell r="DO170">
            <v>20.384109602462924</v>
          </cell>
          <cell r="DX170">
            <v>20.384109602462924</v>
          </cell>
          <cell r="EF170">
            <v>530.60500788047204</v>
          </cell>
        </row>
        <row r="171">
          <cell r="F171">
            <v>581.89236183123694</v>
          </cell>
          <cell r="AT171">
            <v>88.1156557163809</v>
          </cell>
          <cell r="AZ171">
            <v>646</v>
          </cell>
          <cell r="BF171">
            <v>670.00801754761778</v>
          </cell>
          <cell r="BK171">
            <v>581.89236183123694</v>
          </cell>
          <cell r="DH171">
            <v>487.67102863139803</v>
          </cell>
          <cell r="DO171">
            <v>22.022090405894303</v>
          </cell>
          <cell r="DX171">
            <v>22.022090405894303</v>
          </cell>
          <cell r="EF171">
            <v>603.91445223713129</v>
          </cell>
        </row>
        <row r="172">
          <cell r="F172">
            <v>643.28858692660845</v>
          </cell>
          <cell r="AT172">
            <v>80.410616769546408</v>
          </cell>
          <cell r="AZ172">
            <v>686.3</v>
          </cell>
          <cell r="BF172">
            <v>723.69920369615488</v>
          </cell>
          <cell r="BK172">
            <v>643.28858692660845</v>
          </cell>
          <cell r="DH172">
            <v>539.00294101608301</v>
          </cell>
          <cell r="DO172">
            <v>20.390918479226141</v>
          </cell>
          <cell r="DX172">
            <v>20.390918479226141</v>
          </cell>
          <cell r="EF172">
            <v>663.67950540583456</v>
          </cell>
        </row>
        <row r="173">
          <cell r="F173">
            <v>638.29041248437352</v>
          </cell>
          <cell r="AT173">
            <v>91.083746160337398</v>
          </cell>
          <cell r="AZ173">
            <v>706.8</v>
          </cell>
          <cell r="BF173">
            <v>729.37415864471086</v>
          </cell>
          <cell r="BK173">
            <v>638.29041248437352</v>
          </cell>
          <cell r="DH173">
            <v>534.69309561743</v>
          </cell>
          <cell r="DO173">
            <v>23.257368581955937</v>
          </cell>
          <cell r="DX173">
            <v>23.257368581955937</v>
          </cell>
          <cell r="EF173">
            <v>661.54778106632943</v>
          </cell>
        </row>
        <row r="174">
          <cell r="F174">
            <v>665.29672686212075</v>
          </cell>
          <cell r="AT174">
            <v>101.41219327415297</v>
          </cell>
          <cell r="AZ174">
            <v>734.1</v>
          </cell>
          <cell r="BF174">
            <v>766.70892013627372</v>
          </cell>
          <cell r="BK174">
            <v>665.29672686212075</v>
          </cell>
          <cell r="DH174">
            <v>557.18906644068386</v>
          </cell>
          <cell r="DO174">
            <v>25.963730652122461</v>
          </cell>
          <cell r="DX174">
            <v>25.963730652122461</v>
          </cell>
          <cell r="EF174">
            <v>691.26045751424317</v>
          </cell>
        </row>
        <row r="175">
          <cell r="F175">
            <v>663.73942147747596</v>
          </cell>
          <cell r="AT175">
            <v>92.869501324488198</v>
          </cell>
          <cell r="AZ175">
            <v>740.8</v>
          </cell>
          <cell r="BF175">
            <v>756.60892280196413</v>
          </cell>
          <cell r="BK175">
            <v>663.73942147747596</v>
          </cell>
          <cell r="DH175">
            <v>555.75801255309557</v>
          </cell>
          <cell r="DO175">
            <v>23.889569266769325</v>
          </cell>
          <cell r="DX175">
            <v>23.889569266769325</v>
          </cell>
          <cell r="EF175">
            <v>687.62899074424524</v>
          </cell>
        </row>
        <row r="176">
          <cell r="F176">
            <v>630.9337586317489</v>
          </cell>
          <cell r="AT176">
            <v>89.767126449048035</v>
          </cell>
          <cell r="AZ176">
            <v>705.2</v>
          </cell>
          <cell r="BF176">
            <v>720.70088508079698</v>
          </cell>
          <cell r="BK176">
            <v>630.9337586317489</v>
          </cell>
          <cell r="DH176">
            <v>528.16885032859386</v>
          </cell>
          <cell r="DO176">
            <v>23.100743484966056</v>
          </cell>
          <cell r="DX176">
            <v>23.100743484966056</v>
          </cell>
          <cell r="EF176">
            <v>654.03450211671498</v>
          </cell>
        </row>
        <row r="177">
          <cell r="F177">
            <v>674.91169396194073</v>
          </cell>
          <cell r="AT177">
            <v>99.742173242375955</v>
          </cell>
          <cell r="AZ177">
            <v>765.4</v>
          </cell>
          <cell r="BF177">
            <v>774.65386720431673</v>
          </cell>
          <cell r="BK177">
            <v>674.91169396194073</v>
          </cell>
          <cell r="DH177">
            <v>564.8548319765174</v>
          </cell>
          <cell r="DO177">
            <v>25.682942604961767</v>
          </cell>
          <cell r="DX177">
            <v>25.682942604961767</v>
          </cell>
          <cell r="EF177">
            <v>700.59463656690252</v>
          </cell>
        </row>
        <row r="178">
          <cell r="F178">
            <v>697.10159804086311</v>
          </cell>
          <cell r="AT178">
            <v>92.536394201102453</v>
          </cell>
          <cell r="AZ178">
            <v>761.1</v>
          </cell>
          <cell r="BF178">
            <v>789.63799224196555</v>
          </cell>
          <cell r="BK178">
            <v>697.10159804086311</v>
          </cell>
          <cell r="DH178">
            <v>583.29308376321251</v>
          </cell>
          <cell r="DO178">
            <v>23.89135895957385</v>
          </cell>
          <cell r="DX178">
            <v>23.89135895957385</v>
          </cell>
          <cell r="EF178">
            <v>720.99295700043695</v>
          </cell>
        </row>
        <row r="179">
          <cell r="F179">
            <v>726.87611059405469</v>
          </cell>
          <cell r="AT179">
            <v>96.89140746327233</v>
          </cell>
          <cell r="AZ179">
            <v>820.5</v>
          </cell>
          <cell r="BF179">
            <v>823.76751805732704</v>
          </cell>
          <cell r="BK179">
            <v>726.87611059405469</v>
          </cell>
          <cell r="DH179">
            <v>608.0677565355486</v>
          </cell>
          <cell r="DO179">
            <v>25.049365730820583</v>
          </cell>
          <cell r="DX179">
            <v>25.049365730820583</v>
          </cell>
          <cell r="EF179">
            <v>751.92547632487526</v>
          </cell>
        </row>
        <row r="180">
          <cell r="F180">
            <v>732.60584864185876</v>
          </cell>
          <cell r="AT180">
            <v>93.018308096586352</v>
          </cell>
          <cell r="AZ180">
            <v>827.6</v>
          </cell>
          <cell r="BF180">
            <v>825.62415673844509</v>
          </cell>
          <cell r="BK180">
            <v>732.60584864185876</v>
          </cell>
          <cell r="DH180">
            <v>613.36758785373411</v>
          </cell>
          <cell r="DO180">
            <v>24.031647657577004</v>
          </cell>
          <cell r="DX180">
            <v>24.031647657577004</v>
          </cell>
          <cell r="EF180">
            <v>756.63749629943572</v>
          </cell>
        </row>
        <row r="181">
          <cell r="F181">
            <v>805.64482503241493</v>
          </cell>
          <cell r="AT181">
            <v>91.55447821493938</v>
          </cell>
          <cell r="AZ181">
            <v>882</v>
          </cell>
          <cell r="BF181">
            <v>897.19930324735435</v>
          </cell>
          <cell r="BK181">
            <v>805.64482503241493</v>
          </cell>
          <cell r="DH181">
            <v>675.07354574935846</v>
          </cell>
          <cell r="DO181">
            <v>23.827585823011198</v>
          </cell>
          <cell r="DX181">
            <v>23.827585823011198</v>
          </cell>
          <cell r="EF181">
            <v>829.47241085542612</v>
          </cell>
        </row>
        <row r="182">
          <cell r="F182">
            <v>853.14020635107522</v>
          </cell>
          <cell r="AT182">
            <v>92.686721685693797</v>
          </cell>
          <cell r="AZ182">
            <v>934.6</v>
          </cell>
          <cell r="BF182">
            <v>945.826928036769</v>
          </cell>
          <cell r="BK182">
            <v>853.14020635107522</v>
          </cell>
          <cell r="DH182">
            <v>715.4562506401935</v>
          </cell>
          <cell r="DO182">
            <v>24.384189709209458</v>
          </cell>
          <cell r="DX182">
            <v>24.384189709209458</v>
          </cell>
          <cell r="EF182">
            <v>877.52439606028463</v>
          </cell>
        </row>
        <row r="183">
          <cell r="F183">
            <v>864.18422322893059</v>
          </cell>
          <cell r="AT183">
            <v>98.727883666880189</v>
          </cell>
          <cell r="AZ183">
            <v>974.6</v>
          </cell>
          <cell r="BF183">
            <v>962.91210689581078</v>
          </cell>
          <cell r="BK183">
            <v>864.18422322893059</v>
          </cell>
          <cell r="DH183">
            <v>725.3078929598654</v>
          </cell>
          <cell r="DO183">
            <v>26.114934955283992</v>
          </cell>
          <cell r="DX183">
            <v>26.114934955283992</v>
          </cell>
          <cell r="EF183">
            <v>890.29915818421455</v>
          </cell>
        </row>
        <row r="184">
          <cell r="F184">
            <v>893.79741853314783</v>
          </cell>
          <cell r="AT184">
            <v>101.52832483925373</v>
          </cell>
          <cell r="AZ184">
            <v>1019.1</v>
          </cell>
          <cell r="BF184">
            <v>995.32574337240158</v>
          </cell>
          <cell r="BK184">
            <v>893.79741853314783</v>
          </cell>
          <cell r="DH184">
            <v>750.76975751015664</v>
          </cell>
          <cell r="DO184">
            <v>27.130868364387307</v>
          </cell>
          <cell r="DX184">
            <v>27.130868364387307</v>
          </cell>
          <cell r="EF184">
            <v>920.92828689753514</v>
          </cell>
        </row>
        <row r="185">
          <cell r="F185">
            <v>876.98053481477405</v>
          </cell>
          <cell r="AT185">
            <v>107.76793273699005</v>
          </cell>
          <cell r="AZ185">
            <v>1009</v>
          </cell>
          <cell r="BF185">
            <v>984.74846755176407</v>
          </cell>
          <cell r="BK185">
            <v>876.98053481477405</v>
          </cell>
          <cell r="DH185">
            <v>737.23755851416786</v>
          </cell>
          <cell r="DO185">
            <v>28.907358852124432</v>
          </cell>
          <cell r="DX185">
            <v>28.907358852124432</v>
          </cell>
          <cell r="EF185">
            <v>905.88789366689844</v>
          </cell>
        </row>
        <row r="186">
          <cell r="F186">
            <v>886.64108955596339</v>
          </cell>
          <cell r="AT186">
            <v>106.81897645084126</v>
          </cell>
          <cell r="AZ186">
            <v>1008.6</v>
          </cell>
          <cell r="BF186">
            <v>993.4600660068046</v>
          </cell>
          <cell r="BK186">
            <v>886.64108955596339</v>
          </cell>
          <cell r="DH186">
            <v>745.95634102863323</v>
          </cell>
          <cell r="DO186">
            <v>28.683682840572018</v>
          </cell>
          <cell r="DX186">
            <v>28.683682840572018</v>
          </cell>
          <cell r="EF186">
            <v>915.32477239653542</v>
          </cell>
        </row>
        <row r="187">
          <cell r="F187">
            <v>913.99384694590401</v>
          </cell>
          <cell r="AT187">
            <v>101.4309338932287</v>
          </cell>
          <cell r="AZ187">
            <v>1015.4</v>
          </cell>
          <cell r="BF187">
            <v>1015.4247808391327</v>
          </cell>
          <cell r="BK187">
            <v>913.99384694590401</v>
          </cell>
          <cell r="DH187">
            <v>769.58241118654189</v>
          </cell>
          <cell r="DO187">
            <v>27.246583199834518</v>
          </cell>
          <cell r="DX187">
            <v>27.246583199834518</v>
          </cell>
          <cell r="EF187">
            <v>941.24043014573851</v>
          </cell>
        </row>
        <row r="188">
          <cell r="F188">
            <v>980.70230542519369</v>
          </cell>
          <cell r="AT188">
            <v>105.19626617085881</v>
          </cell>
          <cell r="AZ188">
            <v>1079</v>
          </cell>
          <cell r="BF188">
            <v>1085.8985715960525</v>
          </cell>
          <cell r="BK188">
            <v>980.70230542519369</v>
          </cell>
          <cell r="DH188">
            <v>826.40630747777107</v>
          </cell>
          <cell r="DO188">
            <v>28.336219716465319</v>
          </cell>
          <cell r="DX188">
            <v>28.336219716465319</v>
          </cell>
          <cell r="EF188">
            <v>1009.038525141659</v>
          </cell>
        </row>
        <row r="189">
          <cell r="F189">
            <v>1056.0444971950012</v>
          </cell>
          <cell r="AT189">
            <v>111.85407440105142</v>
          </cell>
          <cell r="AZ189">
            <v>1133</v>
          </cell>
          <cell r="BF189">
            <v>1167.8985715960525</v>
          </cell>
          <cell r="BK189">
            <v>1056.0444971950012</v>
          </cell>
          <cell r="DH189">
            <v>890.59752596778435</v>
          </cell>
          <cell r="DO189">
            <v>30.163516467579093</v>
          </cell>
          <cell r="DX189">
            <v>30.163516467579093</v>
          </cell>
          <cell r="EF189">
            <v>1086.2080136625802</v>
          </cell>
        </row>
        <row r="190">
          <cell r="F190">
            <v>1115.1921245600993</v>
          </cell>
          <cell r="AT190">
            <v>118.70644703595347</v>
          </cell>
          <cell r="AZ190">
            <v>1194</v>
          </cell>
          <cell r="BF190">
            <v>1233.8985715960525</v>
          </cell>
          <cell r="BK190">
            <v>1115.192124560099</v>
          </cell>
          <cell r="DH190">
            <v>940.11921858386074</v>
          </cell>
          <cell r="DO190">
            <v>32.030197276036802</v>
          </cell>
          <cell r="DX190">
            <v>32.030197276036802</v>
          </cell>
          <cell r="EF190">
            <v>1147.222321836136</v>
          </cell>
        </row>
        <row r="191">
          <cell r="F191">
            <v>1170.0983145660978</v>
          </cell>
          <cell r="AT191">
            <v>120.80025702995479</v>
          </cell>
          <cell r="AZ191">
            <v>1262</v>
          </cell>
          <cell r="BF191">
            <v>1290.8985715960525</v>
          </cell>
          <cell r="BK191">
            <v>1170.0983145660978</v>
          </cell>
          <cell r="DH191">
            <v>986.02915436477463</v>
          </cell>
          <cell r="DO191">
            <v>32.737453556343155</v>
          </cell>
          <cell r="DX191">
            <v>32.737453556343155</v>
          </cell>
          <cell r="EF191">
            <v>1202.8357681224409</v>
          </cell>
        </row>
        <row r="192">
          <cell r="F192">
            <v>1169.1452635712558</v>
          </cell>
          <cell r="AT192">
            <v>117.75330802479678</v>
          </cell>
          <cell r="AZ192">
            <v>1312</v>
          </cell>
          <cell r="BF192">
            <v>1286.8985715960525</v>
          </cell>
          <cell r="BK192">
            <v>1169.1452635712558</v>
          </cell>
          <cell r="DH192">
            <v>984.85033343065868</v>
          </cell>
          <cell r="DO192">
            <v>31.956525608095632</v>
          </cell>
          <cell r="DX192">
            <v>31.956525608095632</v>
          </cell>
          <cell r="EF192">
            <v>1201.1017891793515</v>
          </cell>
        </row>
        <row r="193">
          <cell r="F193">
            <v>1138.1976134878719</v>
          </cell>
          <cell r="AT193">
            <v>118.70095810818067</v>
          </cell>
          <cell r="AZ193">
            <v>1236</v>
          </cell>
          <cell r="BF193">
            <v>1256.8985715960525</v>
          </cell>
          <cell r="BK193">
            <v>1138.1976134878719</v>
          </cell>
          <cell r="DH193">
            <v>958.41584600518365</v>
          </cell>
          <cell r="DO193">
            <v>32.204905308244889</v>
          </cell>
          <cell r="DX193">
            <v>32.204905308244889</v>
          </cell>
          <cell r="EF193">
            <v>1170.4025187961167</v>
          </cell>
        </row>
        <row r="194">
          <cell r="F194">
            <v>1120.3970001995631</v>
          </cell>
          <cell r="AT194">
            <v>117.50157139648937</v>
          </cell>
          <cell r="AZ194">
            <v>1201</v>
          </cell>
          <cell r="BF194">
            <v>1237.8985715960525</v>
          </cell>
          <cell r="BK194">
            <v>1120.3970001995631</v>
          </cell>
          <cell r="DH194">
            <v>943.06797858524396</v>
          </cell>
          <cell r="DO194">
            <v>31.756516610564802</v>
          </cell>
          <cell r="DX194">
            <v>31.756516610564802</v>
          </cell>
          <cell r="EF194">
            <v>1152.1535168101279</v>
          </cell>
        </row>
        <row r="195">
          <cell r="F195">
            <v>1102.2764552631074</v>
          </cell>
          <cell r="AT195">
            <v>119.62211633294501</v>
          </cell>
          <cell r="AZ195">
            <v>1157</v>
          </cell>
          <cell r="BF195">
            <v>1221.8985715960525</v>
          </cell>
          <cell r="BK195">
            <v>1102.2764552631074</v>
          </cell>
          <cell r="DH195">
            <v>927.46287012184507</v>
          </cell>
          <cell r="DO195">
            <v>32.150075557155823</v>
          </cell>
          <cell r="DX195">
            <v>32.150075557155823</v>
          </cell>
          <cell r="EF195">
            <v>1134.4265308202632</v>
          </cell>
        </row>
        <row r="196">
          <cell r="F196">
            <v>1080.7763922931742</v>
          </cell>
          <cell r="AT196">
            <v>115.12217930287835</v>
          </cell>
          <cell r="AZ196">
            <v>1226</v>
          </cell>
          <cell r="BF196">
            <v>1195.8985715960525</v>
          </cell>
          <cell r="BK196">
            <v>1080.7763922931742</v>
          </cell>
          <cell r="DH196">
            <v>909.02741979703262</v>
          </cell>
          <cell r="DO196">
            <v>30.838794010310952</v>
          </cell>
          <cell r="DX196">
            <v>30.838794010310952</v>
          </cell>
          <cell r="EF196">
            <v>1111.6151863034852</v>
          </cell>
        </row>
        <row r="197">
          <cell r="F197">
            <v>1037.2048569142084</v>
          </cell>
          <cell r="AT197">
            <v>113.69371468184418</v>
          </cell>
          <cell r="AZ197">
            <v>1078</v>
          </cell>
          <cell r="BF197">
            <v>1150.8985715960525</v>
          </cell>
          <cell r="BK197">
            <v>1037.2048569142084</v>
          </cell>
          <cell r="DH197">
            <v>872.0492248834787</v>
          </cell>
          <cell r="DO197">
            <v>30.425063100717416</v>
          </cell>
          <cell r="DX197">
            <v>30.425063100717416</v>
          </cell>
          <cell r="EF197">
            <v>1067.6299200149258</v>
          </cell>
        </row>
        <row r="198">
          <cell r="F198">
            <v>1122.9268041776381</v>
          </cell>
          <cell r="AT198">
            <v>110.9717674184143</v>
          </cell>
          <cell r="AZ198">
            <v>1297</v>
          </cell>
          <cell r="BF198">
            <v>1233.8985715960525</v>
          </cell>
          <cell r="BK198">
            <v>1122.9268041776381</v>
          </cell>
          <cell r="DH198">
            <v>943.76403700993831</v>
          </cell>
          <cell r="DO198">
            <v>29.934614433389804</v>
          </cell>
          <cell r="DX198">
            <v>29.934614433389804</v>
          </cell>
          <cell r="EF198">
            <v>1152.8614186110278</v>
          </cell>
        </row>
        <row r="199">
          <cell r="F199">
            <v>1136.7267644000895</v>
          </cell>
          <cell r="AT199">
            <v>113.17180719596317</v>
          </cell>
          <cell r="AZ199">
            <v>1222</v>
          </cell>
          <cell r="BF199">
            <v>1249.8985715960525</v>
          </cell>
          <cell r="BK199">
            <v>1136.7267644000895</v>
          </cell>
          <cell r="DH199">
            <v>955.00087593480498</v>
          </cell>
          <cell r="DO199">
            <v>30.741323858846631</v>
          </cell>
          <cell r="DX199">
            <v>30.741323858846631</v>
          </cell>
          <cell r="EF199">
            <v>1167.4680882589362</v>
          </cell>
        </row>
        <row r="200">
          <cell r="F200">
            <v>1170.6006956254319</v>
          </cell>
          <cell r="AT200">
            <v>116.29787597062068</v>
          </cell>
          <cell r="AZ200">
            <v>1244</v>
          </cell>
          <cell r="BF200">
            <v>1286.8985715960525</v>
          </cell>
          <cell r="BK200">
            <v>1170.6006956254319</v>
          </cell>
          <cell r="DH200">
            <v>983.55192154728445</v>
          </cell>
          <cell r="DO200">
            <v>31.69393778850668</v>
          </cell>
          <cell r="DX200">
            <v>31.69393778850668</v>
          </cell>
          <cell r="EF200">
            <v>1202.2946334139385</v>
          </cell>
        </row>
        <row r="201">
          <cell r="F201">
            <v>1177.1312112853223</v>
          </cell>
          <cell r="AT201">
            <v>115.76736031073038</v>
          </cell>
          <cell r="AZ201">
            <v>1315</v>
          </cell>
          <cell r="BF201">
            <v>1292.8985715960525</v>
          </cell>
          <cell r="BK201">
            <v>1177.1312112853223</v>
          </cell>
          <cell r="DH201">
            <v>989.13156484322451</v>
          </cell>
          <cell r="DO201">
            <v>31.85678073122293</v>
          </cell>
          <cell r="DX201">
            <v>31.85678073122293</v>
          </cell>
          <cell r="EF201">
            <v>1208.9879920165451</v>
          </cell>
        </row>
        <row r="202">
          <cell r="F202">
            <v>1143.1742139891985</v>
          </cell>
          <cell r="AT202">
            <v>109.72435760685397</v>
          </cell>
          <cell r="AZ202">
            <v>1287</v>
          </cell>
          <cell r="BF202">
            <v>1252.8985715960525</v>
          </cell>
          <cell r="BK202">
            <v>1143.1742139891985</v>
          </cell>
          <cell r="DH202">
            <v>960.68746302238821</v>
          </cell>
          <cell r="DO202">
            <v>30.323616301549798</v>
          </cell>
          <cell r="DX202">
            <v>30.323616301549798</v>
          </cell>
          <cell r="EF202">
            <v>1173.4978302907482</v>
          </cell>
        </row>
        <row r="203">
          <cell r="F203">
            <v>1120.1351517270907</v>
          </cell>
          <cell r="AT203">
            <v>104.76341986896189</v>
          </cell>
          <cell r="AZ203">
            <v>1228</v>
          </cell>
          <cell r="BF203">
            <v>1224.8985715960525</v>
          </cell>
          <cell r="BK203">
            <v>1120.1351517270907</v>
          </cell>
          <cell r="DH203">
            <v>941.41365345415352</v>
          </cell>
          <cell r="DO203">
            <v>29.003293419406216</v>
          </cell>
          <cell r="DX203">
            <v>29.003293419406216</v>
          </cell>
          <cell r="EF203">
            <v>1149.1384451464969</v>
          </cell>
        </row>
        <row r="204">
          <cell r="F204">
            <v>1130.4576826568989</v>
          </cell>
          <cell r="AT204">
            <v>102.44088893915369</v>
          </cell>
          <cell r="AZ204">
            <v>1228</v>
          </cell>
          <cell r="BF204">
            <v>1232.8985715960525</v>
          </cell>
          <cell r="BK204">
            <v>1130.4576826568989</v>
          </cell>
          <cell r="DH204">
            <v>950.177156531386</v>
          </cell>
          <cell r="DO204">
            <v>28.394100463332055</v>
          </cell>
          <cell r="DX204">
            <v>28.394100463332055</v>
          </cell>
          <cell r="EF204">
            <v>1158.8517831202309</v>
          </cell>
        </row>
        <row r="205">
          <cell r="F205">
            <v>1179.9868017180104</v>
          </cell>
          <cell r="AT205">
            <v>102.91176987804214</v>
          </cell>
          <cell r="AZ205">
            <v>1262</v>
          </cell>
          <cell r="BF205">
            <v>1282.8985715960525</v>
          </cell>
          <cell r="BK205">
            <v>1179.9868017180104</v>
          </cell>
          <cell r="DH205">
            <v>991.89906686064762</v>
          </cell>
          <cell r="DO205">
            <v>28.653977031400416</v>
          </cell>
          <cell r="DX205">
            <v>28.653977031400416</v>
          </cell>
          <cell r="EF205">
            <v>1208.6407787494109</v>
          </cell>
        </row>
        <row r="206">
          <cell r="F206">
            <v>1221.8960265812957</v>
          </cell>
          <cell r="AT206">
            <v>110.00254501475683</v>
          </cell>
          <cell r="AZ206">
            <v>1272</v>
          </cell>
          <cell r="BF206">
            <v>1331.8985715960525</v>
          </cell>
          <cell r="BK206">
            <v>1221.8960265812957</v>
          </cell>
          <cell r="DH206">
            <v>1027.2224186897927</v>
          </cell>
          <cell r="DO206">
            <v>30.815174851906374</v>
          </cell>
          <cell r="DX206">
            <v>30.815174851906374</v>
          </cell>
          <cell r="EF206">
            <v>1252.7112014332022</v>
          </cell>
        </row>
        <row r="207">
          <cell r="F207">
            <v>1289.7878231163259</v>
          </cell>
          <cell r="AT207">
            <v>112.11074847972678</v>
          </cell>
          <cell r="AZ207">
            <v>1330</v>
          </cell>
          <cell r="BF207">
            <v>1401.8985715960525</v>
          </cell>
          <cell r="BK207">
            <v>1289.7878231163259</v>
          </cell>
          <cell r="DH207">
            <v>1084.3968879991701</v>
          </cell>
          <cell r="DO207">
            <v>31.521970222401734</v>
          </cell>
          <cell r="DX207">
            <v>31.521970222401734</v>
          </cell>
          <cell r="EF207">
            <v>1321.3097933387276</v>
          </cell>
        </row>
        <row r="208">
          <cell r="F208">
            <v>1321.2772962604379</v>
          </cell>
          <cell r="AT208">
            <v>113.62127533561475</v>
          </cell>
          <cell r="AZ208">
            <v>1373</v>
          </cell>
          <cell r="BF208">
            <v>1434.8985715960525</v>
          </cell>
          <cell r="BK208">
            <v>1321.2772962604379</v>
          </cell>
          <cell r="DH208">
            <v>1110.9731575951093</v>
          </cell>
          <cell r="DO208">
            <v>32.033664411525869</v>
          </cell>
          <cell r="DX208">
            <v>32.033664411525869</v>
          </cell>
          <cell r="EF208">
            <v>1353.3109606719638</v>
          </cell>
        </row>
        <row r="209">
          <cell r="F209">
            <v>1317.2695976449261</v>
          </cell>
          <cell r="AT209">
            <v>119.62897395112644</v>
          </cell>
          <cell r="AZ209">
            <v>1399</v>
          </cell>
          <cell r="BF209">
            <v>1436.8985715960525</v>
          </cell>
          <cell r="BK209">
            <v>1317.2695976449261</v>
          </cell>
          <cell r="DH209">
            <v>1107.7039798377787</v>
          </cell>
          <cell r="DO209">
            <v>33.841731926243618</v>
          </cell>
          <cell r="DX209">
            <v>33.841731926243618</v>
          </cell>
          <cell r="EF209">
            <v>1351.1113295711698</v>
          </cell>
        </row>
        <row r="210">
          <cell r="F210">
            <v>1285.5239612385067</v>
          </cell>
          <cell r="AT210">
            <v>114.3746103575459</v>
          </cell>
          <cell r="AZ210">
            <v>1392</v>
          </cell>
          <cell r="BF210">
            <v>1399.8985715960525</v>
          </cell>
          <cell r="BK210">
            <v>1285.5239612385067</v>
          </cell>
          <cell r="DH210">
            <v>1081.8807299220689</v>
          </cell>
          <cell r="DO210">
            <v>32.679151907272711</v>
          </cell>
          <cell r="DX210">
            <v>32.679151907272711</v>
          </cell>
          <cell r="EF210">
            <v>1318.2031131457793</v>
          </cell>
        </row>
        <row r="211">
          <cell r="F211">
            <v>1285.8743761805986</v>
          </cell>
          <cell r="AT211">
            <v>112.02419541545396</v>
          </cell>
          <cell r="AZ211">
            <v>1357</v>
          </cell>
          <cell r="BF211">
            <v>1397.8985715960525</v>
          </cell>
          <cell r="BK211">
            <v>1285.8743761805986</v>
          </cell>
          <cell r="DH211">
            <v>1083.0463090648168</v>
          </cell>
          <cell r="DO211">
            <v>32.197779588640017</v>
          </cell>
          <cell r="DX211">
            <v>32.197779588640017</v>
          </cell>
          <cell r="EF211">
            <v>1318.0721557692386</v>
          </cell>
        </row>
        <row r="212">
          <cell r="F212">
            <v>1359.4818879600853</v>
          </cell>
          <cell r="AT212">
            <v>111.41668363596739</v>
          </cell>
          <cell r="AZ212">
            <v>1434</v>
          </cell>
          <cell r="BF212">
            <v>1470.8985715960525</v>
          </cell>
          <cell r="BK212">
            <v>1359.4818879600853</v>
          </cell>
          <cell r="DH212">
            <v>1145.9622261528825</v>
          </cell>
          <cell r="DO212">
            <v>32.151378227797643</v>
          </cell>
          <cell r="DX212">
            <v>32.151378227797643</v>
          </cell>
          <cell r="EF212">
            <v>1391.633266187883</v>
          </cell>
        </row>
        <row r="213">
          <cell r="F213">
            <v>1384.6073584292064</v>
          </cell>
          <cell r="AT213">
            <v>116.29121316684618</v>
          </cell>
          <cell r="AZ213">
            <v>1439</v>
          </cell>
          <cell r="BF213">
            <v>1500.8985715960525</v>
          </cell>
          <cell r="BK213">
            <v>1384.6073584292064</v>
          </cell>
          <cell r="DH213">
            <v>1168.0757935324903</v>
          </cell>
          <cell r="DO213">
            <v>33.774163869700729</v>
          </cell>
          <cell r="DX213">
            <v>33.774163869700729</v>
          </cell>
          <cell r="EF213">
            <v>1418.3815222989072</v>
          </cell>
        </row>
        <row r="214">
          <cell r="F214">
            <v>1432.6733168654021</v>
          </cell>
          <cell r="AT214">
            <v>115.22525473065045</v>
          </cell>
          <cell r="AZ214">
            <v>1520</v>
          </cell>
          <cell r="BF214">
            <v>1547.8985715960525</v>
          </cell>
          <cell r="BK214">
            <v>1432.6733168654021</v>
          </cell>
          <cell r="DH214">
            <v>1209.5900256078041</v>
          </cell>
          <cell r="DO214">
            <v>33.599918008736459</v>
          </cell>
          <cell r="DX214">
            <v>33.599918008736459</v>
          </cell>
          <cell r="EF214">
            <v>1466.2732348741386</v>
          </cell>
        </row>
        <row r="215">
          <cell r="F215">
            <v>1469.1958039579956</v>
          </cell>
          <cell r="AT215">
            <v>117.70276763805697</v>
          </cell>
          <cell r="AZ215">
            <v>1506</v>
          </cell>
          <cell r="BF215">
            <v>1586.8985715960525</v>
          </cell>
          <cell r="BK215">
            <v>1469.1958039579956</v>
          </cell>
          <cell r="DH215">
            <v>1241.4135087707091</v>
          </cell>
          <cell r="DO215">
            <v>34.41606920563494</v>
          </cell>
          <cell r="DX215">
            <v>34.41606920563494</v>
          </cell>
          <cell r="EF215">
            <v>1503.6118731636307</v>
          </cell>
        </row>
        <row r="216">
          <cell r="F216">
            <v>1555.7978431131203</v>
          </cell>
          <cell r="AT216">
            <v>119.10072848293231</v>
          </cell>
          <cell r="AZ216">
            <v>1616</v>
          </cell>
          <cell r="BF216">
            <v>1674.8985715960525</v>
          </cell>
          <cell r="BK216">
            <v>1555.7978431131203</v>
          </cell>
          <cell r="DH216">
            <v>1315.6332664277363</v>
          </cell>
          <cell r="DO216">
            <v>34.920150570862944</v>
          </cell>
          <cell r="DX216">
            <v>34.920150570862944</v>
          </cell>
          <cell r="EF216">
            <v>1590.7179936839832</v>
          </cell>
        </row>
        <row r="217">
          <cell r="F217">
            <v>1654.4081689796833</v>
          </cell>
          <cell r="AT217">
            <v>119.49040261636932</v>
          </cell>
          <cell r="AZ217">
            <v>1750</v>
          </cell>
          <cell r="BF217">
            <v>1773.8985715960525</v>
          </cell>
          <cell r="BK217">
            <v>1654.4081689796833</v>
          </cell>
          <cell r="DH217">
            <v>1400.1300432659095</v>
          </cell>
          <cell r="DO217">
            <v>35.161757390960467</v>
          </cell>
          <cell r="DX217">
            <v>35.161757390960467</v>
          </cell>
          <cell r="EF217">
            <v>1689.5699263706438</v>
          </cell>
        </row>
        <row r="218">
          <cell r="F218">
            <v>1716.1501841715494</v>
          </cell>
          <cell r="AT218">
            <v>124.74838742450299</v>
          </cell>
          <cell r="AZ218">
            <v>1794</v>
          </cell>
          <cell r="BF218">
            <v>1840.8985715960525</v>
          </cell>
          <cell r="BK218">
            <v>1716.1501841715494</v>
          </cell>
          <cell r="DH218">
            <v>1453.530552250967</v>
          </cell>
          <cell r="DO218">
            <v>36.983051975735009</v>
          </cell>
          <cell r="DX218">
            <v>36.983051975735009</v>
          </cell>
          <cell r="EF218">
            <v>1753.1332361472844</v>
          </cell>
        </row>
        <row r="219">
          <cell r="F219">
            <v>1723.7971901797862</v>
          </cell>
          <cell r="AT219">
            <v>124.10138141626642</v>
          </cell>
          <cell r="AZ219">
            <v>1913</v>
          </cell>
          <cell r="BF219">
            <v>1847.8985715960525</v>
          </cell>
          <cell r="BK219">
            <v>1723.7971901797862</v>
          </cell>
          <cell r="DH219">
            <v>1461.1585624914496</v>
          </cell>
          <cell r="DO219">
            <v>36.976242077400933</v>
          </cell>
          <cell r="DX219">
            <v>36.976242077400933</v>
          </cell>
          <cell r="EF219">
            <v>1760.7734322571871</v>
          </cell>
        </row>
        <row r="220">
          <cell r="F220">
            <v>1722.6018800460824</v>
          </cell>
          <cell r="AT220">
            <v>125.29669154997001</v>
          </cell>
          <cell r="AZ220">
            <v>1854</v>
          </cell>
          <cell r="BF220">
            <v>1847.8985715960525</v>
          </cell>
          <cell r="BK220">
            <v>1722.6018800460824</v>
          </cell>
          <cell r="DH220">
            <v>1460.9805655739174</v>
          </cell>
          <cell r="DO220">
            <v>36.411578593846535</v>
          </cell>
          <cell r="DX220">
            <v>36.411578593846535</v>
          </cell>
          <cell r="EF220">
            <v>1759.013458639929</v>
          </cell>
        </row>
        <row r="221">
          <cell r="F221">
            <v>1696.521040958148</v>
          </cell>
          <cell r="AT221">
            <v>127.37753063790458</v>
          </cell>
          <cell r="AZ221">
            <v>1842</v>
          </cell>
          <cell r="BF221">
            <v>1823.8985715960525</v>
          </cell>
          <cell r="BK221">
            <v>1696.521040958148</v>
          </cell>
          <cell r="DH221">
            <v>1439.6815600250834</v>
          </cell>
          <cell r="DO221">
            <v>35.329756263317911</v>
          </cell>
          <cell r="DX221">
            <v>35.329756263317911</v>
          </cell>
          <cell r="EF221">
            <v>1731.8507972214659</v>
          </cell>
        </row>
        <row r="222">
          <cell r="F222">
            <v>1695.8586868705622</v>
          </cell>
          <cell r="AT222">
            <v>126.03988472549037</v>
          </cell>
          <cell r="AZ222">
            <v>1876</v>
          </cell>
          <cell r="BF222">
            <v>1821.8985715960525</v>
          </cell>
          <cell r="BK222">
            <v>1695.8586868705622</v>
          </cell>
          <cell r="DH222">
            <v>1439.9381941246411</v>
          </cell>
          <cell r="DO222">
            <v>34.785957348809376</v>
          </cell>
          <cell r="DX222">
            <v>34.785957348809376</v>
          </cell>
          <cell r="EF222">
            <v>1730.6446442193717</v>
          </cell>
        </row>
        <row r="223">
          <cell r="F223">
            <v>1763.619499840953</v>
          </cell>
          <cell r="AT223">
            <v>124.27907175509949</v>
          </cell>
          <cell r="AZ223">
            <v>1936</v>
          </cell>
          <cell r="BF223">
            <v>1887.8985715960525</v>
          </cell>
          <cell r="BK223">
            <v>1763.619499840953</v>
          </cell>
          <cell r="DH223">
            <v>1498.3228913178693</v>
          </cell>
          <cell r="DO223">
            <v>35.625041927005583</v>
          </cell>
          <cell r="DX223">
            <v>35.625041927005583</v>
          </cell>
          <cell r="EF223">
            <v>1799.2445417679587</v>
          </cell>
        </row>
        <row r="224">
          <cell r="F224">
            <v>1838.961597125153</v>
          </cell>
          <cell r="AT224">
            <v>125.93697447089947</v>
          </cell>
          <cell r="AZ224">
            <v>1957</v>
          </cell>
          <cell r="BF224">
            <v>1964.8985715960525</v>
          </cell>
          <cell r="BK224">
            <v>1838.961597125153</v>
          </cell>
          <cell r="DH224">
            <v>1563.2154878443805</v>
          </cell>
          <cell r="DO224">
            <v>36.572923145273322</v>
          </cell>
          <cell r="DX224">
            <v>36.572923145273322</v>
          </cell>
          <cell r="EF224">
            <v>1875.5345202704264</v>
          </cell>
        </row>
        <row r="225">
          <cell r="F225">
            <v>1909.1995820998886</v>
          </cell>
          <cell r="AT225">
            <v>130.6989894961639</v>
          </cell>
          <cell r="AZ225">
            <v>1997</v>
          </cell>
          <cell r="BF225">
            <v>2039.8985715960525</v>
          </cell>
          <cell r="BK225">
            <v>1909.1995820998886</v>
          </cell>
          <cell r="DH225">
            <v>1623.8373417902892</v>
          </cell>
          <cell r="DO225">
            <v>37.374216941596522</v>
          </cell>
          <cell r="DX225">
            <v>37.374216941596522</v>
          </cell>
          <cell r="EF225">
            <v>1946.5737990414852</v>
          </cell>
        </row>
        <row r="226">
          <cell r="F226">
            <v>1815.5504026893295</v>
          </cell>
          <cell r="AT226">
            <v>133.34816890672312</v>
          </cell>
          <cell r="AZ226">
            <v>1977</v>
          </cell>
          <cell r="BF226">
            <v>1948.8985715960525</v>
          </cell>
          <cell r="BK226">
            <v>1815.5504026893295</v>
          </cell>
          <cell r="DH226">
            <v>1545.0546611171924</v>
          </cell>
          <cell r="DO226">
            <v>34.974928764476942</v>
          </cell>
          <cell r="DX226">
            <v>34.974928764476942</v>
          </cell>
          <cell r="EF226">
            <v>1850.5253314538065</v>
          </cell>
        </row>
        <row r="227">
          <cell r="F227">
            <v>1856.2593258205643</v>
          </cell>
          <cell r="AT227">
            <v>131.63924577548815</v>
          </cell>
          <cell r="AZ227">
            <v>2011</v>
          </cell>
          <cell r="BF227">
            <v>1987.8985715960525</v>
          </cell>
          <cell r="BK227">
            <v>1856.2593258205643</v>
          </cell>
          <cell r="DH227">
            <v>1580.5850684965742</v>
          </cell>
          <cell r="DO227">
            <v>35.180786081376091</v>
          </cell>
          <cell r="DX227">
            <v>35.180786081376091</v>
          </cell>
          <cell r="EF227">
            <v>1891.4401119019403</v>
          </cell>
        </row>
        <row r="228">
          <cell r="F228">
            <v>1929.49131094941</v>
          </cell>
          <cell r="AT228">
            <v>130.40726064664253</v>
          </cell>
          <cell r="AZ228">
            <v>2052</v>
          </cell>
          <cell r="BF228">
            <v>2059.8985715960525</v>
          </cell>
          <cell r="BK228">
            <v>1929.49131094941</v>
          </cell>
          <cell r="DH228">
            <v>1643.8609819215117</v>
          </cell>
          <cell r="DO228">
            <v>35.967903626743613</v>
          </cell>
          <cell r="DX228">
            <v>35.967903626743613</v>
          </cell>
          <cell r="EF228">
            <v>1965.4592145761537</v>
          </cell>
        </row>
        <row r="229">
          <cell r="F229">
            <v>2012.0437899739347</v>
          </cell>
          <cell r="AT229">
            <v>132.85478162211786</v>
          </cell>
          <cell r="AZ229">
            <v>2163</v>
          </cell>
          <cell r="BF229">
            <v>2144.8985715960525</v>
          </cell>
          <cell r="BK229">
            <v>2012.0437899739347</v>
          </cell>
          <cell r="DH229">
            <v>1708.8029743770483</v>
          </cell>
          <cell r="DO229">
            <v>36.880639734756443</v>
          </cell>
          <cell r="DX229">
            <v>36.880639734756443</v>
          </cell>
          <cell r="EF229">
            <v>2048.9244297086912</v>
          </cell>
        </row>
        <row r="230">
          <cell r="F230">
            <v>2099.6503940334319</v>
          </cell>
          <cell r="AT230">
            <v>135.24817756262053</v>
          </cell>
          <cell r="AZ230">
            <v>2206</v>
          </cell>
          <cell r="BF230">
            <v>2234.8985715960525</v>
          </cell>
          <cell r="BK230">
            <v>2099.6503940334319</v>
          </cell>
          <cell r="DH230">
            <v>1782.4354862959033</v>
          </cell>
          <cell r="DO230">
            <v>39.35774984740744</v>
          </cell>
          <cell r="DX230">
            <v>39.35774984740744</v>
          </cell>
          <cell r="EF230">
            <v>2139.0081438808393</v>
          </cell>
        </row>
        <row r="231">
          <cell r="F231">
            <v>2194.3701168726502</v>
          </cell>
          <cell r="AT231">
            <v>133.52845472340209</v>
          </cell>
          <cell r="AZ231">
            <v>2354</v>
          </cell>
          <cell r="BF231">
            <v>2327.8985715960525</v>
          </cell>
          <cell r="BK231">
            <v>2194.3701168726502</v>
          </cell>
          <cell r="DH231">
            <v>1862.0388904486028</v>
          </cell>
          <cell r="DO231">
            <v>42.044596613540385</v>
          </cell>
          <cell r="DX231">
            <v>42.044596613540385</v>
          </cell>
          <cell r="EF231">
            <v>2236.4147134861905</v>
          </cell>
        </row>
        <row r="232">
          <cell r="F232">
            <v>2225.9468982889571</v>
          </cell>
          <cell r="AT232">
            <v>135.67894603436829</v>
          </cell>
          <cell r="AZ232">
            <v>2383</v>
          </cell>
          <cell r="BF232">
            <v>2361.6258443233255</v>
          </cell>
          <cell r="BK232">
            <v>2225.9468982889571</v>
          </cell>
          <cell r="DH232">
            <v>1888.0151148925195</v>
          </cell>
          <cell r="DO232">
            <v>43.574816932247117</v>
          </cell>
          <cell r="DX232">
            <v>43.574816932247117</v>
          </cell>
          <cell r="EF232">
            <v>2269.521715221204</v>
          </cell>
        </row>
        <row r="233">
          <cell r="F233">
            <v>2663.2629273524572</v>
          </cell>
          <cell r="AT233">
            <v>162.60890627568043</v>
          </cell>
          <cell r="AZ233">
            <v>2975</v>
          </cell>
          <cell r="BF233">
            <v>2825.8718336281377</v>
          </cell>
          <cell r="BK233">
            <v>2663.2629273524572</v>
          </cell>
          <cell r="DH233">
            <v>2257.9601644383542</v>
          </cell>
          <cell r="DO233">
            <v>53.243526495418351</v>
          </cell>
          <cell r="DX233">
            <v>53.243526495418351</v>
          </cell>
          <cell r="EF233">
            <v>2716.5064538478755</v>
          </cell>
        </row>
        <row r="234">
          <cell r="F234">
            <v>3104.2333030346012</v>
          </cell>
          <cell r="AT234">
            <v>189.85243433685162</v>
          </cell>
          <cell r="AZ234">
            <v>3449</v>
          </cell>
          <cell r="BF234">
            <v>3294.085737371453</v>
          </cell>
          <cell r="BK234">
            <v>3104.2333030346012</v>
          </cell>
          <cell r="DH234">
            <v>2630.6793450716705</v>
          </cell>
          <cell r="DO234">
            <v>63.351700061930643</v>
          </cell>
          <cell r="DX234">
            <v>63.351700061930643</v>
          </cell>
          <cell r="EF234">
            <v>3167.5850030965321</v>
          </cell>
        </row>
        <row r="235">
          <cell r="F235">
            <v>3911.5267065840835</v>
          </cell>
          <cell r="AT235">
            <v>239.62854950394728</v>
          </cell>
          <cell r="AZ235">
            <v>4399</v>
          </cell>
          <cell r="BF235">
            <v>4151.1552560880309</v>
          </cell>
          <cell r="BK235">
            <v>3911.5267065840835</v>
          </cell>
          <cell r="DH235">
            <v>3313.3777675821489</v>
          </cell>
          <cell r="DO235">
            <v>81.456864857406401</v>
          </cell>
          <cell r="DX235">
            <v>81.456864857406401</v>
          </cell>
          <cell r="EF235">
            <v>3992.9835714414899</v>
          </cell>
        </row>
        <row r="236">
          <cell r="F236">
            <v>4694.3631534693122</v>
          </cell>
          <cell r="AT236">
            <v>288.07017748502972</v>
          </cell>
          <cell r="AZ236">
            <v>5225</v>
          </cell>
          <cell r="BF236">
            <v>4982.4333309543417</v>
          </cell>
          <cell r="BK236">
            <v>4694.3631534693122</v>
          </cell>
          <cell r="DH236">
            <v>3974.7717427914708</v>
          </cell>
          <cell r="DO236">
            <v>99.716864371080163</v>
          </cell>
          <cell r="DX236">
            <v>99.716864371080163</v>
          </cell>
          <cell r="EF236">
            <v>4794.0800178403924</v>
          </cell>
        </row>
        <row r="237">
          <cell r="F237">
            <v>4957.4464141250346</v>
          </cell>
          <cell r="AT237">
            <v>304.72488474374552</v>
          </cell>
          <cell r="AZ237">
            <v>5546</v>
          </cell>
          <cell r="BF237">
            <v>5262.1712988687805</v>
          </cell>
          <cell r="BK237">
            <v>4957.4464141250346</v>
          </cell>
          <cell r="DH237">
            <v>4195.6973942186132</v>
          </cell>
          <cell r="DO237">
            <v>107.3741969548945</v>
          </cell>
          <cell r="DX237">
            <v>107.3741969548945</v>
          </cell>
          <cell r="EF237">
            <v>5064.8206110799292</v>
          </cell>
        </row>
        <row r="238">
          <cell r="F238">
            <v>5354.4896979687201</v>
          </cell>
          <cell r="AT238">
            <v>332.53494602957653</v>
          </cell>
          <cell r="AZ238">
            <v>5970</v>
          </cell>
          <cell r="BF238">
            <v>5733.3611384409742</v>
          </cell>
          <cell r="BK238">
            <v>5400.8261924113976</v>
          </cell>
          <cell r="DH238">
            <v>4530.6005127596427</v>
          </cell>
          <cell r="DO238">
            <v>119.23328470572996</v>
          </cell>
          <cell r="DX238">
            <v>119.23328470572996</v>
          </cell>
          <cell r="EF238">
            <v>5473.7229826744497</v>
          </cell>
        </row>
        <row r="239">
          <cell r="F239">
            <v>4299.3426526275471</v>
          </cell>
          <cell r="DH239">
            <v>3636.7380017229816</v>
          </cell>
          <cell r="DO239">
            <v>98.164000000000016</v>
          </cell>
          <cell r="DX239">
            <v>98.164000000000016</v>
          </cell>
          <cell r="EF239">
            <v>4397.5066526275468</v>
          </cell>
        </row>
        <row r="240">
          <cell r="F240">
            <v>3836.1074373504339</v>
          </cell>
          <cell r="DH240">
            <v>3246.6312640949541</v>
          </cell>
          <cell r="DO240">
            <v>86.366000000000014</v>
          </cell>
          <cell r="DX240">
            <v>86.366000000000014</v>
          </cell>
          <cell r="EF240">
            <v>3922.4734373504339</v>
          </cell>
        </row>
        <row r="241">
          <cell r="F241">
            <v>3627.1175897769681</v>
          </cell>
          <cell r="DH241">
            <v>3071.3960444912404</v>
          </cell>
          <cell r="DO241">
            <v>80.506800000000013</v>
          </cell>
          <cell r="DX241">
            <v>80.506800000000013</v>
          </cell>
          <cell r="EF241">
            <v>3707.6243897769682</v>
          </cell>
        </row>
        <row r="242">
          <cell r="F242">
            <v>3760.3753040777242</v>
          </cell>
          <cell r="DH242">
            <v>3185.936309600841</v>
          </cell>
          <cell r="DO242">
            <v>82.268900000000016</v>
          </cell>
          <cell r="DX242">
            <v>82.268900000000016</v>
          </cell>
          <cell r="EF242">
            <v>3842.6442040777242</v>
          </cell>
        </row>
        <row r="243">
          <cell r="F243">
            <v>3897.5742027376264</v>
          </cell>
          <cell r="DH243">
            <v>3303.9368270316818</v>
          </cell>
          <cell r="DO243">
            <v>84.031999999999996</v>
          </cell>
          <cell r="DX243">
            <v>84.031999999999996</v>
          </cell>
          <cell r="EF243">
            <v>3981.6062027376265</v>
          </cell>
        </row>
        <row r="244">
          <cell r="F244">
            <v>3727.0079987556223</v>
          </cell>
          <cell r="DH244">
            <v>3161.0316584665434</v>
          </cell>
          <cell r="DO244">
            <v>79.171000000000021</v>
          </cell>
          <cell r="DX244">
            <v>79.171000000000021</v>
          </cell>
          <cell r="EF244">
            <v>3806.1789987556222</v>
          </cell>
        </row>
        <row r="245">
          <cell r="F245">
            <v>3938.6120463290881</v>
          </cell>
          <cell r="DH245">
            <v>3342.2785121087372</v>
          </cell>
          <cell r="DO245">
            <v>82.415999999999997</v>
          </cell>
          <cell r="DX245">
            <v>82.415999999999997</v>
          </cell>
          <cell r="EF245">
            <v>4021.0280463290883</v>
          </cell>
        </row>
        <row r="246">
          <cell r="F246">
            <v>3926.3170010720769</v>
          </cell>
          <cell r="DH246">
            <v>3333.6149706518604</v>
          </cell>
          <cell r="DO246">
            <v>80.91340000000001</v>
          </cell>
          <cell r="DX246">
            <v>80.91340000000001</v>
          </cell>
          <cell r="EF246">
            <v>4007.2304010720768</v>
          </cell>
        </row>
        <row r="247">
          <cell r="F247">
            <v>4032.8249248588099</v>
          </cell>
          <cell r="DH247">
            <v>3425.8616904374453</v>
          </cell>
          <cell r="DO247">
            <v>81.830000000000013</v>
          </cell>
          <cell r="DX247">
            <v>81.830000000000013</v>
          </cell>
          <cell r="EF247">
            <v>4114.6549248588099</v>
          </cell>
        </row>
        <row r="248">
          <cell r="F248">
            <v>3979.0013977409767</v>
          </cell>
          <cell r="DH248">
            <v>3381.9303821575554</v>
          </cell>
          <cell r="DO248">
            <v>79.477400000000003</v>
          </cell>
          <cell r="DX248">
            <v>79.477400000000003</v>
          </cell>
          <cell r="EF248">
            <v>4058.4787977409769</v>
          </cell>
        </row>
        <row r="249">
          <cell r="F249">
            <v>3692.2060629845878</v>
          </cell>
          <cell r="DH249">
            <v>3139.8315765291463</v>
          </cell>
          <cell r="DO249">
            <v>72.580000000000013</v>
          </cell>
          <cell r="DX249">
            <v>72.580000000000013</v>
          </cell>
          <cell r="EF249">
            <v>3764.7860629845877</v>
          </cell>
        </row>
        <row r="250">
          <cell r="F250">
            <v>3571.2030517612702</v>
          </cell>
          <cell r="DH250">
            <v>3038.7271134296921</v>
          </cell>
          <cell r="DO250">
            <v>70.389750000000006</v>
          </cell>
          <cell r="DX250">
            <v>70.389750000000006</v>
          </cell>
          <cell r="EF250">
            <v>3641.59280176127</v>
          </cell>
        </row>
        <row r="251">
          <cell r="F251">
            <v>3648.3339889441932</v>
          </cell>
          <cell r="DH251">
            <v>3106.1924246195072</v>
          </cell>
          <cell r="DO251">
            <v>72.102500000000006</v>
          </cell>
          <cell r="DX251">
            <v>72.102500000000006</v>
          </cell>
          <cell r="EF251">
            <v>3720.4364889441931</v>
          </cell>
        </row>
        <row r="252">
          <cell r="F252">
            <v>3837.5588725423554</v>
          </cell>
          <cell r="DH252">
            <v>3269.2287025557562</v>
          </cell>
          <cell r="DO252">
            <v>76.044650000000004</v>
          </cell>
          <cell r="DX252">
            <v>76.044650000000004</v>
          </cell>
          <cell r="EF252">
            <v>3913.6035225423552</v>
          </cell>
        </row>
        <row r="253">
          <cell r="F253">
            <v>4017.1006952426515</v>
          </cell>
          <cell r="DH253">
            <v>3424.2016366038083</v>
          </cell>
          <cell r="DO253">
            <v>79.814400000000006</v>
          </cell>
          <cell r="DX253">
            <v>79.814400000000006</v>
          </cell>
          <cell r="EF253">
            <v>4096.9150952426517</v>
          </cell>
        </row>
        <row r="254">
          <cell r="F254">
            <v>4240.1072419833426</v>
          </cell>
          <cell r="DH254">
            <v>3616.4268823585694</v>
          </cell>
          <cell r="DO254">
            <v>84.468999999999994</v>
          </cell>
          <cell r="DX254">
            <v>84.468999999999994</v>
          </cell>
          <cell r="EF254">
            <v>4324.5762419833427</v>
          </cell>
        </row>
        <row r="255">
          <cell r="F255">
            <v>4547.1540985354632</v>
          </cell>
          <cell r="DH255">
            <v>3880.5977811046214</v>
          </cell>
          <cell r="DO255">
            <v>90.825800000000001</v>
          </cell>
          <cell r="DX255">
            <v>90.825800000000001</v>
          </cell>
          <cell r="EF255">
            <v>4637.9798985354628</v>
          </cell>
        </row>
        <row r="256">
          <cell r="F256">
            <v>4702.476368991096</v>
          </cell>
          <cell r="DH256">
            <v>4015.5179074183952</v>
          </cell>
          <cell r="DO256">
            <v>94.176450000000003</v>
          </cell>
          <cell r="DX256">
            <v>94.176450000000003</v>
          </cell>
          <cell r="EF256">
            <v>4796.652818991096</v>
          </cell>
        </row>
        <row r="257">
          <cell r="F257">
            <v>5048.1133191346771</v>
          </cell>
          <cell r="DH257">
            <v>4313.2030401072052</v>
          </cell>
          <cell r="DO257">
            <v>101.36500000000001</v>
          </cell>
          <cell r="DX257">
            <v>101.36500000000001</v>
          </cell>
          <cell r="EF257">
            <v>5149.4783191346769</v>
          </cell>
        </row>
        <row r="258">
          <cell r="F258">
            <v>6096.0663265530738</v>
          </cell>
          <cell r="DH258">
            <v>5211.6618424428025</v>
          </cell>
          <cell r="DO258">
            <v>122.72950000000002</v>
          </cell>
          <cell r="DX258">
            <v>122.72950000000002</v>
          </cell>
          <cell r="EF258">
            <v>6218.7958265530742</v>
          </cell>
        </row>
        <row r="259">
          <cell r="F259">
            <v>7263.7005491050031</v>
          </cell>
          <cell r="DH259">
            <v>6213.5541996745442</v>
          </cell>
          <cell r="DO259">
            <v>146.62049999999999</v>
          </cell>
          <cell r="DX259">
            <v>146.62049999999999</v>
          </cell>
          <cell r="EF259">
            <v>7410.3210491050031</v>
          </cell>
        </row>
        <row r="260">
          <cell r="F260">
            <v>7960.7737759308857</v>
          </cell>
          <cell r="DH260">
            <v>6813.855694189715</v>
          </cell>
          <cell r="DO260">
            <v>161.11155000000002</v>
          </cell>
          <cell r="DX260">
            <v>161.11155000000002</v>
          </cell>
          <cell r="EF260">
            <v>8121.8853259308853</v>
          </cell>
        </row>
        <row r="261">
          <cell r="F261">
            <v>8481.0066683258319</v>
          </cell>
          <cell r="DH261">
            <v>7263.4076645927007</v>
          </cell>
          <cell r="DO261">
            <v>172.08799999999999</v>
          </cell>
          <cell r="DX261">
            <v>172.08799999999999</v>
          </cell>
          <cell r="EF261">
            <v>8653.0946683258317</v>
          </cell>
        </row>
        <row r="262">
          <cell r="F262">
            <v>8573.2936929453408</v>
          </cell>
          <cell r="DH262">
            <v>7346.7618020101418</v>
          </cell>
          <cell r="DO262">
            <v>174.4134</v>
          </cell>
          <cell r="DX262">
            <v>174.4134</v>
          </cell>
          <cell r="EF262">
            <v>8747.7070929453403</v>
          </cell>
        </row>
        <row r="263">
          <cell r="F263">
            <v>8370.9880601799541</v>
          </cell>
          <cell r="DH263">
            <v>7177.6140049392134</v>
          </cell>
          <cell r="DO263">
            <v>170.73989999999998</v>
          </cell>
          <cell r="DX263">
            <v>170.73989999999998</v>
          </cell>
          <cell r="EF263">
            <v>8541.7279601799546</v>
          </cell>
        </row>
        <row r="264">
          <cell r="F264">
            <v>8402.425981142911</v>
          </cell>
          <cell r="DH264">
            <v>7208.8015123959012</v>
          </cell>
          <cell r="DO264">
            <v>171.82499999999999</v>
          </cell>
          <cell r="DX264">
            <v>171.82499999999999</v>
          </cell>
          <cell r="EF264">
            <v>8574.2509811429118</v>
          </cell>
        </row>
        <row r="265">
          <cell r="F265">
            <v>9018.1369864267253</v>
          </cell>
          <cell r="DH265">
            <v>7741.5883198621586</v>
          </cell>
          <cell r="DO265">
            <v>184.89239999999998</v>
          </cell>
          <cell r="DX265">
            <v>184.89239999999998</v>
          </cell>
          <cell r="EF265">
            <v>9203.029386426726</v>
          </cell>
        </row>
        <row r="266">
          <cell r="F266">
            <v>10091.624400000001</v>
          </cell>
          <cell r="DH266">
            <v>8665.628399999996</v>
          </cell>
          <cell r="DO266">
            <v>204.37559999999999</v>
          </cell>
          <cell r="DX266">
            <v>204.37559999999999</v>
          </cell>
          <cell r="DZ266">
            <v>207.35585654385039</v>
          </cell>
          <cell r="EB266">
            <v>228.00875186425478</v>
          </cell>
          <cell r="EF266">
            <v>10296</v>
          </cell>
          <cell r="FM266">
            <v>10296</v>
          </cell>
          <cell r="FN266">
            <v>10532</v>
          </cell>
          <cell r="FO266">
            <v>11581</v>
          </cell>
        </row>
        <row r="267">
          <cell r="F267">
            <v>10817.3637</v>
          </cell>
          <cell r="DH267">
            <v>9294.2576999999983</v>
          </cell>
          <cell r="DX267">
            <v>219.63630000000001</v>
          </cell>
          <cell r="DZ267">
            <v>222.83909192008289</v>
          </cell>
          <cell r="EB267">
            <v>243.4504258779946</v>
          </cell>
          <cell r="EF267">
            <v>11037</v>
          </cell>
          <cell r="FM267">
            <v>11037</v>
          </cell>
          <cell r="FN267">
            <v>11298</v>
          </cell>
          <cell r="FO267">
            <v>12343</v>
          </cell>
        </row>
        <row r="268">
          <cell r="F268">
            <v>11271.555050000001</v>
          </cell>
          <cell r="DH268">
            <v>9690.1675499999965</v>
          </cell>
          <cell r="DX268">
            <v>229.44494999999998</v>
          </cell>
          <cell r="DZ268">
            <v>232.79077412817833</v>
          </cell>
          <cell r="EB268">
            <v>255.75312939932516</v>
          </cell>
          <cell r="EF268">
            <v>11501</v>
          </cell>
          <cell r="FM268">
            <v>11501</v>
          </cell>
          <cell r="FN268">
            <v>11760</v>
          </cell>
          <cell r="FO268">
            <v>12920</v>
          </cell>
        </row>
        <row r="269">
          <cell r="F269">
            <v>12634.16</v>
          </cell>
          <cell r="DH269">
            <v>10867.956</v>
          </cell>
          <cell r="DX269">
            <v>257.84000000000003</v>
          </cell>
          <cell r="DZ269">
            <v>261.59988790866618</v>
          </cell>
          <cell r="EB269">
            <v>288.33025706745644</v>
          </cell>
          <cell r="EF269">
            <v>12892</v>
          </cell>
          <cell r="FM269">
            <v>12892</v>
          </cell>
          <cell r="FN269">
            <v>13163</v>
          </cell>
          <cell r="FO269">
            <v>14508</v>
          </cell>
        </row>
        <row r="270">
          <cell r="F270">
            <v>13803.3</v>
          </cell>
          <cell r="DH270">
            <v>11880.697499999998</v>
          </cell>
          <cell r="DX270">
            <v>281.7</v>
          </cell>
          <cell r="DZ270">
            <v>285.80782044628938</v>
          </cell>
          <cell r="EB270">
            <v>313.36849943735297</v>
          </cell>
          <cell r="EF270">
            <v>14085</v>
          </cell>
          <cell r="FM270">
            <v>14085</v>
          </cell>
          <cell r="FN270">
            <v>14373</v>
          </cell>
          <cell r="FO270">
            <v>15759</v>
          </cell>
        </row>
        <row r="271">
          <cell r="F271">
            <v>14818.58</v>
          </cell>
          <cell r="DH271">
            <v>12762.123999999996</v>
          </cell>
          <cell r="DX271">
            <v>302.42</v>
          </cell>
          <cell r="DZ271">
            <v>306.82996471198737</v>
          </cell>
          <cell r="EB271">
            <v>336.18635467211527</v>
          </cell>
          <cell r="EF271">
            <v>15121</v>
          </cell>
          <cell r="FM271">
            <v>15121</v>
          </cell>
          <cell r="FN271">
            <v>15427</v>
          </cell>
          <cell r="FO271">
            <v>16903</v>
          </cell>
        </row>
        <row r="272">
          <cell r="F272">
            <v>15666.28</v>
          </cell>
          <cell r="DH272">
            <v>13500.176999999998</v>
          </cell>
          <cell r="DX272">
            <v>319.72000000000003</v>
          </cell>
          <cell r="DZ272">
            <v>324.38223767514256</v>
          </cell>
          <cell r="EB272">
            <v>354.02132463040499</v>
          </cell>
          <cell r="EF272">
            <v>15986</v>
          </cell>
          <cell r="FM272">
            <v>15986</v>
          </cell>
          <cell r="FN272">
            <v>16340</v>
          </cell>
          <cell r="FO272">
            <v>17833</v>
          </cell>
        </row>
        <row r="273">
          <cell r="F273">
            <v>17011.82</v>
          </cell>
          <cell r="DH273">
            <v>14668.354999999998</v>
          </cell>
          <cell r="DX273">
            <v>347.18</v>
          </cell>
          <cell r="DZ273">
            <v>352.24266632070555</v>
          </cell>
          <cell r="EB273">
            <v>385.61721144132349</v>
          </cell>
          <cell r="EF273">
            <v>17359</v>
          </cell>
          <cell r="FM273">
            <v>17359</v>
          </cell>
          <cell r="FN273">
            <v>17710</v>
          </cell>
          <cell r="FO273">
            <v>19388</v>
          </cell>
        </row>
        <row r="274">
          <cell r="F274">
            <v>18519.060000000001</v>
          </cell>
          <cell r="DH274">
            <v>15977.413499999997</v>
          </cell>
          <cell r="DX274">
            <v>377.94</v>
          </cell>
          <cell r="DZ274">
            <v>383.45121639854676</v>
          </cell>
          <cell r="EB274">
            <v>419.06323042216718</v>
          </cell>
          <cell r="EF274">
            <v>18897</v>
          </cell>
          <cell r="FM274">
            <v>18897</v>
          </cell>
          <cell r="FN274">
            <v>19263</v>
          </cell>
          <cell r="FO274">
            <v>21052</v>
          </cell>
        </row>
        <row r="275">
          <cell r="F275">
            <v>19705.84</v>
          </cell>
          <cell r="DH275">
            <v>17011.367999999999</v>
          </cell>
          <cell r="DX275">
            <v>402.16</v>
          </cell>
          <cell r="DZ275">
            <v>408.02439854696405</v>
          </cell>
          <cell r="EB275">
            <v>443.78915653692644</v>
          </cell>
          <cell r="EF275">
            <v>20108</v>
          </cell>
          <cell r="FM275">
            <v>20108</v>
          </cell>
          <cell r="FN275">
            <v>20524</v>
          </cell>
          <cell r="FO275">
            <v>22323</v>
          </cell>
        </row>
        <row r="276">
          <cell r="F276">
            <v>20738.759999999998</v>
          </cell>
          <cell r="DH276">
            <v>17913.632999999994</v>
          </cell>
          <cell r="DX276">
            <v>423.24</v>
          </cell>
          <cell r="DZ276">
            <v>429.41179242345601</v>
          </cell>
          <cell r="EB276">
            <v>466.35942187250578</v>
          </cell>
          <cell r="EF276">
            <v>21162</v>
          </cell>
          <cell r="FM276">
            <v>21162</v>
          </cell>
          <cell r="FN276">
            <v>21594</v>
          </cell>
          <cell r="FO276">
            <v>23452</v>
          </cell>
        </row>
        <row r="277">
          <cell r="F277">
            <v>21721.7</v>
          </cell>
          <cell r="DH277">
            <v>18773.754999999997</v>
          </cell>
          <cell r="DX277">
            <v>443.3</v>
          </cell>
          <cell r="DZ277">
            <v>449.76431240269835</v>
          </cell>
          <cell r="EB277">
            <v>488.90104260956213</v>
          </cell>
          <cell r="EF277">
            <v>22165</v>
          </cell>
          <cell r="FM277">
            <v>22165</v>
          </cell>
          <cell r="FN277">
            <v>22628</v>
          </cell>
          <cell r="FO277">
            <v>24597</v>
          </cell>
        </row>
        <row r="278">
          <cell r="F278">
            <v>23462.18</v>
          </cell>
          <cell r="DH278">
            <v>20289.997499999994</v>
          </cell>
          <cell r="DX278">
            <v>478.82</v>
          </cell>
          <cell r="DZ278">
            <v>485.80227400103769</v>
          </cell>
          <cell r="EB278">
            <v>524.89301128719194</v>
          </cell>
          <cell r="EF278">
            <v>23941</v>
          </cell>
          <cell r="FM278">
            <v>23941</v>
          </cell>
          <cell r="FN278">
            <v>24445</v>
          </cell>
          <cell r="FO278">
            <v>26412</v>
          </cell>
        </row>
        <row r="279">
          <cell r="F279">
            <v>24975.3</v>
          </cell>
          <cell r="DH279">
            <v>21611.279999999999</v>
          </cell>
          <cell r="DX279">
            <v>509.7</v>
          </cell>
          <cell r="DZ279">
            <v>517.13257394914353</v>
          </cell>
          <cell r="EB279">
            <v>557.74809675998119</v>
          </cell>
          <cell r="EF279">
            <v>25485</v>
          </cell>
          <cell r="FM279">
            <v>25485</v>
          </cell>
          <cell r="FN279">
            <v>26025</v>
          </cell>
          <cell r="FO279">
            <v>28069</v>
          </cell>
        </row>
        <row r="280">
          <cell r="F280">
            <v>26064.010266000001</v>
          </cell>
          <cell r="DH280">
            <v>22562.120000000003</v>
          </cell>
          <cell r="DX280">
            <v>535.989734</v>
          </cell>
          <cell r="DZ280">
            <v>543.80567148074704</v>
          </cell>
          <cell r="EB280">
            <v>588.11339030504996</v>
          </cell>
          <cell r="EF280">
            <v>26600</v>
          </cell>
          <cell r="FM280">
            <v>26600</v>
          </cell>
          <cell r="FN280">
            <v>27161</v>
          </cell>
          <cell r="FO280">
            <v>29374</v>
          </cell>
        </row>
        <row r="281">
          <cell r="F281">
            <v>27734.32786618</v>
          </cell>
          <cell r="DH281">
            <v>24017.355600000003</v>
          </cell>
          <cell r="DX281">
            <v>574.67213382</v>
          </cell>
          <cell r="DZ281">
            <v>583.05214781083635</v>
          </cell>
          <cell r="EB281">
            <v>628.71225178635439</v>
          </cell>
          <cell r="EF281">
            <v>28309</v>
          </cell>
          <cell r="FM281">
            <v>28309</v>
          </cell>
          <cell r="FN281">
            <v>28961</v>
          </cell>
          <cell r="FO281">
            <v>31229</v>
          </cell>
        </row>
        <row r="282">
          <cell r="F282">
            <v>30165.243173850002</v>
          </cell>
          <cell r="DH282">
            <v>26132.637000000002</v>
          </cell>
          <cell r="DX282">
            <v>629.75682615000005</v>
          </cell>
          <cell r="DZ282">
            <v>638.94009901705488</v>
          </cell>
          <cell r="EB282">
            <v>692.35755252286253</v>
          </cell>
          <cell r="EF282">
            <v>30795</v>
          </cell>
          <cell r="FM282">
            <v>30795</v>
          </cell>
          <cell r="FN282">
            <v>31494</v>
          </cell>
          <cell r="FO282">
            <v>34127</v>
          </cell>
        </row>
        <row r="283">
          <cell r="F283">
            <v>32504.32852752</v>
          </cell>
          <cell r="DH283">
            <v>28169.974399999999</v>
          </cell>
          <cell r="DX283">
            <v>683.67147248000003</v>
          </cell>
          <cell r="DZ283">
            <v>693.64094231740933</v>
          </cell>
          <cell r="EB283">
            <v>754.50242026485626</v>
          </cell>
          <cell r="EF283">
            <v>33188</v>
          </cell>
          <cell r="FM283">
            <v>33188</v>
          </cell>
          <cell r="FN283">
            <v>33929</v>
          </cell>
          <cell r="FO283">
            <v>36906</v>
          </cell>
        </row>
        <row r="284">
          <cell r="F284">
            <v>34580.257015650001</v>
          </cell>
          <cell r="DH284">
            <v>29980.737000000005</v>
          </cell>
          <cell r="DX284">
            <v>732.74298435000003</v>
          </cell>
          <cell r="DZ284">
            <v>743.42802734960287</v>
          </cell>
          <cell r="EB284">
            <v>810.93946272110327</v>
          </cell>
          <cell r="EF284">
            <v>35313</v>
          </cell>
          <cell r="FM284">
            <v>35313</v>
          </cell>
          <cell r="FN284">
            <v>36141</v>
          </cell>
          <cell r="FO284">
            <v>39423</v>
          </cell>
        </row>
        <row r="285">
          <cell r="F285">
            <v>36540.99333926</v>
          </cell>
          <cell r="DH285">
            <v>31692.993200000001</v>
          </cell>
          <cell r="DX285">
            <v>780.00666073999992</v>
          </cell>
          <cell r="DZ285">
            <v>791.38091458888084</v>
          </cell>
          <cell r="EB285">
            <v>856.55442647692325</v>
          </cell>
          <cell r="EF285">
            <v>37321</v>
          </cell>
          <cell r="FM285">
            <v>37321</v>
          </cell>
          <cell r="FN285">
            <v>38553</v>
          </cell>
          <cell r="FO285">
            <v>41728</v>
          </cell>
        </row>
        <row r="286">
          <cell r="F286">
            <v>39905.920653480003</v>
          </cell>
          <cell r="DH286">
            <v>34624.941599999998</v>
          </cell>
          <cell r="DX286">
            <v>858.07934652000006</v>
          </cell>
          <cell r="DZ286">
            <v>870.59207596328577</v>
          </cell>
          <cell r="EB286">
            <v>946.32447637335167</v>
          </cell>
          <cell r="EF286">
            <v>40764</v>
          </cell>
          <cell r="FM286">
            <v>40764</v>
          </cell>
          <cell r="FN286">
            <v>42143</v>
          </cell>
          <cell r="FO286">
            <v>45809</v>
          </cell>
        </row>
        <row r="287">
          <cell r="F287">
            <v>42753.00869432</v>
          </cell>
          <cell r="DH287">
            <v>37109.678400000004</v>
          </cell>
          <cell r="DX287">
            <v>925.99130567999998</v>
          </cell>
          <cell r="DZ287">
            <v>939.49434443952646</v>
          </cell>
          <cell r="EB287">
            <v>1027.8557622700348</v>
          </cell>
          <cell r="EF287">
            <v>43679</v>
          </cell>
          <cell r="FM287">
            <v>43679</v>
          </cell>
          <cell r="FN287">
            <v>45411</v>
          </cell>
          <cell r="FO287">
            <v>49682</v>
          </cell>
        </row>
        <row r="288">
          <cell r="F288">
            <v>48328.677394470003</v>
          </cell>
          <cell r="DH288">
            <v>41965.6734</v>
          </cell>
          <cell r="DX288">
            <v>1054.3226055299999</v>
          </cell>
          <cell r="DZ288">
            <v>1069.6970036697987</v>
          </cell>
          <cell r="EB288">
            <v>1166.4036204602276</v>
          </cell>
          <cell r="EF288">
            <v>49383</v>
          </cell>
          <cell r="FM288">
            <v>49383</v>
          </cell>
          <cell r="FN288">
            <v>51280</v>
          </cell>
          <cell r="FO288">
            <v>55916</v>
          </cell>
        </row>
        <row r="289">
          <cell r="F289">
            <v>54775.457097899998</v>
          </cell>
          <cell r="DH289">
            <v>47582.149999999994</v>
          </cell>
          <cell r="DX289">
            <v>1203.5429021</v>
          </cell>
          <cell r="DZ289">
            <v>1221.0932682385621</v>
          </cell>
          <cell r="EB289">
            <v>1322.6117430222632</v>
          </cell>
          <cell r="EF289">
            <v>55979</v>
          </cell>
          <cell r="FM289">
            <v>55979</v>
          </cell>
          <cell r="FN289">
            <v>57832</v>
          </cell>
          <cell r="FO289">
            <v>62640</v>
          </cell>
        </row>
        <row r="290">
          <cell r="F290">
            <v>62120.957699999999</v>
          </cell>
          <cell r="DH290">
            <v>53917.260600000001</v>
          </cell>
          <cell r="DX290">
            <v>1326.0422999999998</v>
          </cell>
          <cell r="DZ290">
            <v>1345.3789832537618</v>
          </cell>
          <cell r="EB290">
            <v>1448.8744300607466</v>
          </cell>
          <cell r="EF290">
            <v>63447</v>
          </cell>
          <cell r="FM290">
            <v>63447</v>
          </cell>
          <cell r="FN290">
            <v>65283</v>
          </cell>
          <cell r="FO290">
            <v>70305</v>
          </cell>
        </row>
        <row r="291">
          <cell r="F291">
            <v>72969.004799999995</v>
          </cell>
          <cell r="DH291">
            <v>63311.342400000009</v>
          </cell>
          <cell r="DX291">
            <v>1549.9951999999998</v>
          </cell>
          <cell r="DZ291">
            <v>1572.5976209237151</v>
          </cell>
          <cell r="EB291">
            <v>1682.8205380698046</v>
          </cell>
          <cell r="EF291">
            <v>74519</v>
          </cell>
          <cell r="FM291">
            <v>74519</v>
          </cell>
          <cell r="FN291">
            <v>76131</v>
          </cell>
          <cell r="FO291">
            <v>81467</v>
          </cell>
        </row>
        <row r="292">
          <cell r="F292">
            <v>83699.791700000002</v>
          </cell>
          <cell r="DH292">
            <v>72597.368599999987</v>
          </cell>
          <cell r="DX292">
            <v>1769.2083000000002</v>
          </cell>
          <cell r="DZ292">
            <v>1795.007341634665</v>
          </cell>
          <cell r="EB292">
            <v>1904.3187523373201</v>
          </cell>
          <cell r="EF292">
            <v>85469</v>
          </cell>
          <cell r="FM292">
            <v>85469</v>
          </cell>
          <cell r="FN292">
            <v>86933</v>
          </cell>
          <cell r="FO292">
            <v>92227</v>
          </cell>
        </row>
        <row r="293">
          <cell r="F293">
            <v>104019.1358</v>
          </cell>
          <cell r="DH293">
            <v>90190.984400000001</v>
          </cell>
          <cell r="DX293">
            <v>2187.8642000000004</v>
          </cell>
          <cell r="DZ293">
            <v>2219.768187555786</v>
          </cell>
          <cell r="EB293">
            <v>2353.4671304480744</v>
          </cell>
          <cell r="EF293">
            <v>106207</v>
          </cell>
          <cell r="FM293">
            <v>106207</v>
          </cell>
          <cell r="FN293">
            <v>108034</v>
          </cell>
          <cell r="FO293">
            <v>114541</v>
          </cell>
        </row>
        <row r="294">
          <cell r="F294">
            <v>123048.708</v>
          </cell>
          <cell r="DH294">
            <v>106654.77600000001</v>
          </cell>
          <cell r="DX294">
            <v>2575.2920000000008</v>
          </cell>
          <cell r="DZ294">
            <v>2612.8455574468085</v>
          </cell>
          <cell r="EB294">
            <v>2789.2474541286201</v>
          </cell>
          <cell r="EF294">
            <v>125624</v>
          </cell>
          <cell r="FM294">
            <v>125624</v>
          </cell>
          <cell r="FN294">
            <v>127560</v>
          </cell>
          <cell r="FO294">
            <v>136172</v>
          </cell>
        </row>
        <row r="295">
          <cell r="F295">
            <v>141967.55040000001</v>
          </cell>
          <cell r="DH295">
            <v>123011.49120000002</v>
          </cell>
          <cell r="DX295">
            <v>2956.4496000000013</v>
          </cell>
          <cell r="DZ295">
            <v>2999.5612937000524</v>
          </cell>
          <cell r="EB295">
            <v>3214.9278063399452</v>
          </cell>
          <cell r="EF295">
            <v>144924</v>
          </cell>
          <cell r="FM295">
            <v>144924</v>
          </cell>
          <cell r="FN295">
            <v>148149</v>
          </cell>
          <cell r="FO295">
            <v>158786</v>
          </cell>
        </row>
        <row r="296">
          <cell r="F296">
            <v>165489.9443</v>
          </cell>
          <cell r="DH296">
            <v>143344.66339999999</v>
          </cell>
          <cell r="DX296">
            <v>3429.0557000000022</v>
          </cell>
          <cell r="DZ296">
            <v>3479.0590550441111</v>
          </cell>
          <cell r="EB296">
            <v>3715.5688343836182</v>
          </cell>
          <cell r="EF296">
            <v>168919</v>
          </cell>
          <cell r="FM296">
            <v>168919</v>
          </cell>
          <cell r="FN296">
            <v>173122</v>
          </cell>
          <cell r="FO296">
            <v>184891</v>
          </cell>
        </row>
        <row r="297">
          <cell r="F297">
            <v>194590.2396</v>
          </cell>
          <cell r="DH297">
            <v>168493.9368</v>
          </cell>
          <cell r="DX297">
            <v>4011.7604000000024</v>
          </cell>
          <cell r="DZ297">
            <v>4070.2609019408419</v>
          </cell>
          <cell r="EB297">
            <v>4377.7795850277726</v>
          </cell>
          <cell r="EF297">
            <v>198602</v>
          </cell>
          <cell r="FM297">
            <v>198602</v>
          </cell>
          <cell r="FN297">
            <v>204136</v>
          </cell>
          <cell r="FO297">
            <v>219559</v>
          </cell>
        </row>
        <row r="298">
          <cell r="F298">
            <v>227065.3677</v>
          </cell>
          <cell r="DH298">
            <v>196547.4486</v>
          </cell>
          <cell r="DX298">
            <v>4657.6323000000039</v>
          </cell>
          <cell r="DZ298">
            <v>4725.5510688790891</v>
          </cell>
          <cell r="EB298">
            <v>5122.1005317007375</v>
          </cell>
          <cell r="EF298">
            <v>231723</v>
          </cell>
          <cell r="FM298">
            <v>231723</v>
          </cell>
          <cell r="FN298">
            <v>238405</v>
          </cell>
          <cell r="FO298">
            <v>258411</v>
          </cell>
        </row>
        <row r="299">
          <cell r="F299">
            <v>252628.32</v>
          </cell>
          <cell r="DH299">
            <v>218600.83199999999</v>
          </cell>
          <cell r="DX299">
            <v>5155.68</v>
          </cell>
          <cell r="DZ299">
            <v>5230.8614260508548</v>
          </cell>
          <cell r="EB299">
            <v>5652.1461044266543</v>
          </cell>
          <cell r="EF299">
            <v>257784</v>
          </cell>
          <cell r="FM299">
            <v>257784</v>
          </cell>
          <cell r="FN299">
            <v>266395</v>
          </cell>
          <cell r="FO299">
            <v>287850</v>
          </cell>
        </row>
        <row r="300">
          <cell r="F300">
            <v>275815.65960000001</v>
          </cell>
          <cell r="DH300">
            <v>238741.84620000003</v>
          </cell>
          <cell r="DX300">
            <v>5686.3404</v>
          </cell>
          <cell r="DZ300">
            <v>5769.2600498391266</v>
          </cell>
          <cell r="EB300">
            <v>6285.3918211163418</v>
          </cell>
          <cell r="EF300">
            <v>281502</v>
          </cell>
          <cell r="FM300">
            <v>281502</v>
          </cell>
          <cell r="FN300">
            <v>290692</v>
          </cell>
          <cell r="FO300">
            <v>316698</v>
          </cell>
        </row>
        <row r="301">
          <cell r="F301">
            <v>304910.29599999997</v>
          </cell>
          <cell r="DH301">
            <v>264010.73200000008</v>
          </cell>
          <cell r="DX301">
            <v>6349.7040000000006</v>
          </cell>
          <cell r="DZ301">
            <v>6442.2969851582766</v>
          </cell>
          <cell r="EB301">
            <v>7006.8125052912501</v>
          </cell>
          <cell r="EF301">
            <v>311260</v>
          </cell>
          <cell r="FM301">
            <v>311260</v>
          </cell>
          <cell r="FN301">
            <v>320223</v>
          </cell>
          <cell r="FO301">
            <v>348283</v>
          </cell>
        </row>
        <row r="302">
          <cell r="F302">
            <v>327788.53019999998</v>
          </cell>
          <cell r="DH302">
            <v>283911.58889999992</v>
          </cell>
          <cell r="DX302">
            <v>6894.4697999999999</v>
          </cell>
          <cell r="DZ302">
            <v>6995.0066974468073</v>
          </cell>
          <cell r="EB302">
            <v>7633.580820743241</v>
          </cell>
          <cell r="EF302">
            <v>334683</v>
          </cell>
          <cell r="FM302">
            <v>334683</v>
          </cell>
          <cell r="FN302">
            <v>343203</v>
          </cell>
          <cell r="FO302">
            <v>374534</v>
          </cell>
        </row>
        <row r="303">
          <cell r="F303">
            <v>361886.86080000002</v>
          </cell>
          <cell r="DH303">
            <v>313546.58160000003</v>
          </cell>
          <cell r="DX303">
            <v>7687.1391999999996</v>
          </cell>
          <cell r="DZ303">
            <v>7799.2350025531896</v>
          </cell>
          <cell r="EB303">
            <v>8511.5383251169005</v>
          </cell>
          <cell r="EF303">
            <v>369574</v>
          </cell>
          <cell r="FM303">
            <v>369574</v>
          </cell>
          <cell r="FN303">
            <v>377631</v>
          </cell>
          <cell r="FO303">
            <v>412120</v>
          </cell>
        </row>
        <row r="304">
          <cell r="F304">
            <v>387306.10600000003</v>
          </cell>
          <cell r="DH304">
            <v>335678.47899999999</v>
          </cell>
          <cell r="DX304">
            <v>8307.8940000000002</v>
          </cell>
          <cell r="DZ304">
            <v>8429.0418056045655</v>
          </cell>
          <cell r="EB304">
            <v>9249.9103375644099</v>
          </cell>
          <cell r="EF304">
            <v>395614</v>
          </cell>
          <cell r="FM304">
            <v>395614</v>
          </cell>
          <cell r="FN304">
            <v>404628</v>
          </cell>
          <cell r="FO304">
            <v>444033</v>
          </cell>
        </row>
        <row r="305">
          <cell r="F305">
            <v>429499.39760000003</v>
          </cell>
          <cell r="DH305">
            <v>372367.37720000005</v>
          </cell>
          <cell r="DX305">
            <v>9302.6023999999998</v>
          </cell>
          <cell r="DZ305">
            <v>9438.255294364295</v>
          </cell>
          <cell r="EB305">
            <v>10361.997728950375</v>
          </cell>
          <cell r="EF305">
            <v>438802</v>
          </cell>
          <cell r="FM305">
            <v>438802</v>
          </cell>
          <cell r="FN305">
            <v>448718</v>
          </cell>
          <cell r="FO305">
            <v>492635</v>
          </cell>
        </row>
        <row r="306">
          <cell r="F306">
            <v>481231.44299999997</v>
          </cell>
          <cell r="DH306">
            <v>417352.46850000013</v>
          </cell>
          <cell r="DX306">
            <v>10523.557000000001</v>
          </cell>
          <cell r="DZ306">
            <v>10677.014162272962</v>
          </cell>
          <cell r="EB306">
            <v>11722.363348895453</v>
          </cell>
          <cell r="EF306">
            <v>491755</v>
          </cell>
          <cell r="FM306">
            <v>491755</v>
          </cell>
          <cell r="FN306">
            <v>502510</v>
          </cell>
          <cell r="FO306">
            <v>551709</v>
          </cell>
        </row>
        <row r="307">
          <cell r="F307">
            <v>533442.2696</v>
          </cell>
          <cell r="DH307">
            <v>462781.8872</v>
          </cell>
          <cell r="DX307">
            <v>11776.7304</v>
          </cell>
          <cell r="DZ307">
            <v>11948.461652848986</v>
          </cell>
          <cell r="EB307">
            <v>13078.143910522609</v>
          </cell>
          <cell r="EF307">
            <v>545219</v>
          </cell>
          <cell r="FM307">
            <v>545219</v>
          </cell>
          <cell r="FN307">
            <v>556828</v>
          </cell>
          <cell r="FO307">
            <v>609474</v>
          </cell>
        </row>
        <row r="308">
          <cell r="F308">
            <v>581909.65960000001</v>
          </cell>
          <cell r="DH308">
            <v>504991.93420000008</v>
          </cell>
          <cell r="DX308">
            <v>12968.340399999999</v>
          </cell>
          <cell r="DZ308">
            <v>13157.448010399581</v>
          </cell>
          <cell r="EB308">
            <v>14368.347337498208</v>
          </cell>
          <cell r="EF308">
            <v>594878</v>
          </cell>
          <cell r="FM308">
            <v>594878</v>
          </cell>
          <cell r="FN308">
            <v>606988</v>
          </cell>
          <cell r="FO308">
            <v>662850</v>
          </cell>
        </row>
        <row r="309">
          <cell r="F309">
            <v>608417.71200000006</v>
          </cell>
          <cell r="DH309">
            <v>528166.29599999997</v>
          </cell>
          <cell r="DX309">
            <v>13686.288</v>
          </cell>
          <cell r="DZ309">
            <v>13885.864903373116</v>
          </cell>
          <cell r="EB309">
            <v>15245.957420530138</v>
          </cell>
          <cell r="EF309">
            <v>622104</v>
          </cell>
          <cell r="FM309">
            <v>622104</v>
          </cell>
          <cell r="FN309">
            <v>635766</v>
          </cell>
          <cell r="FO309">
            <v>698038</v>
          </cell>
        </row>
        <row r="310">
          <cell r="F310">
            <v>628132.01889480033</v>
          </cell>
          <cell r="DH310">
            <v>544724.29135789734</v>
          </cell>
          <cell r="DX310">
            <v>14251.981105199708</v>
          </cell>
          <cell r="DZ310">
            <v>14459.807088103758</v>
          </cell>
          <cell r="EB310">
            <v>15878.988447921225</v>
          </cell>
          <cell r="EF310">
            <v>642384</v>
          </cell>
          <cell r="FM310">
            <v>642384</v>
          </cell>
          <cell r="FN310">
            <v>656966</v>
          </cell>
          <cell r="FO310">
            <v>721445</v>
          </cell>
        </row>
        <row r="311">
          <cell r="F311">
            <v>662427.91882848588</v>
          </cell>
          <cell r="DH311">
            <v>573879.60716215719</v>
          </cell>
          <cell r="DX311">
            <v>15159.081171514088</v>
          </cell>
          <cell r="DZ311">
            <v>15380.134716360762</v>
          </cell>
          <cell r="EB311">
            <v>16868.544177055915</v>
          </cell>
          <cell r="EF311">
            <v>677587</v>
          </cell>
          <cell r="FM311">
            <v>677587</v>
          </cell>
          <cell r="FN311">
            <v>691523</v>
          </cell>
          <cell r="FO311">
            <v>758445</v>
          </cell>
        </row>
        <row r="312">
          <cell r="F312">
            <v>694715.75915260229</v>
          </cell>
          <cell r="DH312">
            <v>601236.09569826536</v>
          </cell>
          <cell r="DX312">
            <v>16033.240847397748</v>
          </cell>
          <cell r="DZ312">
            <v>16267.041609106038</v>
          </cell>
          <cell r="EB312">
            <v>17898.252398213681</v>
          </cell>
          <cell r="EF312">
            <v>710749</v>
          </cell>
          <cell r="FM312">
            <v>710749</v>
          </cell>
          <cell r="FN312">
            <v>724443</v>
          </cell>
          <cell r="FO312">
            <v>797088</v>
          </cell>
        </row>
        <row r="313">
          <cell r="F313">
            <v>726256.36180393596</v>
          </cell>
          <cell r="DH313">
            <v>627889.11106961337</v>
          </cell>
          <cell r="DX313">
            <v>16902.638196064083</v>
          </cell>
          <cell r="DZ313">
            <v>17149.116729177418</v>
          </cell>
          <cell r="EB313">
            <v>18945.537741889926</v>
          </cell>
          <cell r="EF313">
            <v>743159</v>
          </cell>
          <cell r="FM313">
            <v>743159</v>
          </cell>
          <cell r="FN313">
            <v>757315</v>
          </cell>
          <cell r="FO313">
            <v>836646</v>
          </cell>
        </row>
        <row r="314">
          <cell r="F314">
            <v>777286.23533414502</v>
          </cell>
          <cell r="DH314">
            <v>671318.25879074633</v>
          </cell>
          <cell r="DX314">
            <v>18241.764665854927</v>
          </cell>
          <cell r="DZ314">
            <v>18507.770678885816</v>
          </cell>
          <cell r="EB314">
            <v>20412.444464289245</v>
          </cell>
          <cell r="EF314">
            <v>795528</v>
          </cell>
          <cell r="FM314">
            <v>795528</v>
          </cell>
          <cell r="FN314">
            <v>809584</v>
          </cell>
          <cell r="FO314">
            <v>892900</v>
          </cell>
        </row>
        <row r="315">
          <cell r="F315">
            <v>814335</v>
          </cell>
          <cell r="DH315">
            <v>702594</v>
          </cell>
          <cell r="DX315">
            <v>19270</v>
          </cell>
          <cell r="DZ315">
            <v>19551</v>
          </cell>
          <cell r="EB315">
            <v>21662.407216178515</v>
          </cell>
          <cell r="EF315">
            <v>833605</v>
          </cell>
          <cell r="FM315">
            <v>833605</v>
          </cell>
          <cell r="FN315">
            <v>847346</v>
          </cell>
          <cell r="FO315">
            <v>938855</v>
          </cell>
        </row>
        <row r="316">
          <cell r="F316">
            <v>848672</v>
          </cell>
          <cell r="DH316">
            <v>735678</v>
          </cell>
          <cell r="DX316">
            <v>19291</v>
          </cell>
          <cell r="DZ316">
            <v>19574</v>
          </cell>
          <cell r="EB316">
            <v>21752.345488285835</v>
          </cell>
          <cell r="EF316">
            <v>867963</v>
          </cell>
          <cell r="FM316">
            <v>867963</v>
          </cell>
          <cell r="FN316">
            <v>882137</v>
          </cell>
          <cell r="FO316">
            <v>980308</v>
          </cell>
        </row>
        <row r="317">
          <cell r="F317">
            <v>879604</v>
          </cell>
          <cell r="DH317">
            <v>764616</v>
          </cell>
          <cell r="DX317">
            <v>20124</v>
          </cell>
          <cell r="DZ317">
            <v>20420</v>
          </cell>
          <cell r="EB317">
            <v>22795.028557998699</v>
          </cell>
          <cell r="EF317">
            <v>899728</v>
          </cell>
          <cell r="FM317">
            <v>899728</v>
          </cell>
          <cell r="FN317">
            <v>914805</v>
          </cell>
          <cell r="FO317">
            <v>1021205</v>
          </cell>
        </row>
        <row r="318">
          <cell r="F318">
            <v>930569</v>
          </cell>
          <cell r="DH318">
            <v>804092</v>
          </cell>
          <cell r="DX318">
            <v>21513</v>
          </cell>
          <cell r="DZ318">
            <v>21888</v>
          </cell>
          <cell r="EB318">
            <v>24431.276985705521</v>
          </cell>
          <cell r="EF318">
            <v>952082</v>
          </cell>
          <cell r="FM318">
            <v>952082</v>
          </cell>
          <cell r="FN318">
            <v>968346</v>
          </cell>
          <cell r="FO318">
            <v>1080863</v>
          </cell>
        </row>
        <row r="319">
          <cell r="F319">
            <v>968054</v>
          </cell>
          <cell r="DH319">
            <v>838786</v>
          </cell>
          <cell r="DX319">
            <v>22169</v>
          </cell>
          <cell r="DZ319">
            <v>22552</v>
          </cell>
          <cell r="EB319">
            <v>25111.223793213438</v>
          </cell>
          <cell r="EF319">
            <v>990223</v>
          </cell>
          <cell r="FM319">
            <v>990223</v>
          </cell>
          <cell r="FN319">
            <v>1006371</v>
          </cell>
          <cell r="FO319">
            <v>1120575</v>
          </cell>
        </row>
        <row r="320">
          <cell r="F320">
            <v>1014824</v>
          </cell>
          <cell r="DH320">
            <v>881440</v>
          </cell>
          <cell r="DX320">
            <v>22622</v>
          </cell>
          <cell r="DZ320">
            <v>23056</v>
          </cell>
          <cell r="EB320">
            <v>25642.847534274508</v>
          </cell>
          <cell r="EF320">
            <v>1037446</v>
          </cell>
          <cell r="FM320">
            <v>1037446</v>
          </cell>
          <cell r="FN320">
            <v>1054355</v>
          </cell>
          <cell r="FO320">
            <v>1172652</v>
          </cell>
        </row>
        <row r="321">
          <cell r="F321">
            <v>1076731</v>
          </cell>
          <cell r="DH321">
            <v>935895</v>
          </cell>
          <cell r="DX321">
            <v>24757</v>
          </cell>
          <cell r="DZ321">
            <v>25141</v>
          </cell>
          <cell r="EB321">
            <v>27938.069734244793</v>
          </cell>
          <cell r="EF321">
            <v>1101488</v>
          </cell>
          <cell r="FM321">
            <v>1101488</v>
          </cell>
          <cell r="FN321">
            <v>1118059</v>
          </cell>
          <cell r="FO321">
            <v>1242449</v>
          </cell>
        </row>
        <row r="322">
          <cell r="F322">
            <v>1130130</v>
          </cell>
          <cell r="DH322">
            <v>979445</v>
          </cell>
          <cell r="DX322">
            <v>25689</v>
          </cell>
          <cell r="DZ322">
            <v>26079</v>
          </cell>
          <cell r="EB322">
            <v>29016.535208433346</v>
          </cell>
          <cell r="EF322">
            <v>1155819</v>
          </cell>
          <cell r="FM322">
            <v>1155819</v>
          </cell>
          <cell r="FN322">
            <v>1172773</v>
          </cell>
          <cell r="FO322">
            <v>1304874</v>
          </cell>
        </row>
        <row r="323">
          <cell r="F323">
            <v>1199781</v>
          </cell>
          <cell r="DH323">
            <v>1036833</v>
          </cell>
          <cell r="DX323">
            <v>27886</v>
          </cell>
          <cell r="DZ323">
            <v>28068</v>
          </cell>
          <cell r="EB323">
            <v>31178.939181958078</v>
          </cell>
          <cell r="EF323">
            <v>1227667</v>
          </cell>
          <cell r="FM323">
            <v>1227667</v>
          </cell>
          <cell r="FN323">
            <v>1241819</v>
          </cell>
          <cell r="FO323">
            <v>1379457</v>
          </cell>
        </row>
        <row r="324">
          <cell r="F324">
            <v>1266202</v>
          </cell>
          <cell r="DH324">
            <v>1089967</v>
          </cell>
          <cell r="DX324">
            <v>29770</v>
          </cell>
          <cell r="DZ324">
            <v>30034</v>
          </cell>
          <cell r="EB324">
            <v>33353.050640492103</v>
          </cell>
          <cell r="EF324">
            <v>1295972</v>
          </cell>
          <cell r="FM324">
            <v>1295972</v>
          </cell>
          <cell r="FN324">
            <v>1310789</v>
          </cell>
          <cell r="FO324">
            <v>1455644</v>
          </cell>
        </row>
        <row r="325">
          <cell r="F325">
            <v>1330310</v>
          </cell>
          <cell r="DH325">
            <v>1148188</v>
          </cell>
          <cell r="DX325">
            <v>32055</v>
          </cell>
          <cell r="DZ325">
            <v>32410</v>
          </cell>
          <cell r="EB325">
            <v>36012.862352239259</v>
          </cell>
          <cell r="EF325">
            <v>1362365</v>
          </cell>
          <cell r="FM325">
            <v>1362365</v>
          </cell>
          <cell r="FN325">
            <v>1377734</v>
          </cell>
          <cell r="FO325">
            <v>1530890</v>
          </cell>
        </row>
        <row r="326">
          <cell r="F326">
            <v>1365856</v>
          </cell>
          <cell r="DH326">
            <v>1177439</v>
          </cell>
          <cell r="DX326">
            <v>31649</v>
          </cell>
          <cell r="DZ326">
            <v>32009</v>
          </cell>
          <cell r="EB326">
            <v>35407.605130304852</v>
          </cell>
          <cell r="EF326">
            <v>1397505</v>
          </cell>
          <cell r="FM326">
            <v>1397505</v>
          </cell>
          <cell r="FN326">
            <v>1414107</v>
          </cell>
          <cell r="FO326">
            <v>1564252</v>
          </cell>
        </row>
        <row r="327">
          <cell r="F327">
            <v>1333865</v>
          </cell>
          <cell r="DH327">
            <v>1153669</v>
          </cell>
          <cell r="DX327">
            <v>30645</v>
          </cell>
          <cell r="DZ327">
            <v>30986</v>
          </cell>
          <cell r="EB327">
            <v>34062.341749449624</v>
          </cell>
          <cell r="EF327">
            <v>1364510</v>
          </cell>
          <cell r="FM327">
            <v>1364510</v>
          </cell>
          <cell r="FN327">
            <v>1382229</v>
          </cell>
          <cell r="FO327">
            <v>1519459</v>
          </cell>
        </row>
        <row r="328">
          <cell r="F328">
            <v>1361335</v>
          </cell>
          <cell r="DH328">
            <v>1179914</v>
          </cell>
          <cell r="DX328">
            <v>30570</v>
          </cell>
          <cell r="DZ328">
            <v>31035</v>
          </cell>
          <cell r="EB328">
            <v>34496.986406387514</v>
          </cell>
          <cell r="EF328">
            <v>1391905</v>
          </cell>
          <cell r="FM328">
            <v>1391905</v>
          </cell>
          <cell r="FN328">
            <v>1414635</v>
          </cell>
          <cell r="FO328">
            <v>1572439</v>
          </cell>
        </row>
        <row r="329">
          <cell r="F329">
            <v>1400258</v>
          </cell>
          <cell r="DH329">
            <v>1212893</v>
          </cell>
          <cell r="DX329">
            <v>30943</v>
          </cell>
          <cell r="DZ329">
            <v>31387</v>
          </cell>
          <cell r="EB329">
            <v>35195.589785651566</v>
          </cell>
          <cell r="EF329">
            <v>1431201</v>
          </cell>
          <cell r="FM329">
            <v>1431201</v>
          </cell>
          <cell r="FN329">
            <v>1452075</v>
          </cell>
          <cell r="FO329">
            <v>1628274</v>
          </cell>
        </row>
        <row r="330">
          <cell r="F330">
            <v>1441351</v>
          </cell>
          <cell r="DH330">
            <v>1254901</v>
          </cell>
          <cell r="DX330">
            <v>31647</v>
          </cell>
          <cell r="DZ330">
            <v>32158</v>
          </cell>
          <cell r="EB330">
            <v>36016.935917666502</v>
          </cell>
          <cell r="EF330">
            <v>1472998</v>
          </cell>
          <cell r="FM330">
            <v>1472998</v>
          </cell>
          <cell r="FN330">
            <v>1495576</v>
          </cell>
          <cell r="FO330">
            <v>1675044</v>
          </cell>
        </row>
        <row r="331">
          <cell r="F331">
            <v>1495378</v>
          </cell>
          <cell r="G331">
            <v>1518436</v>
          </cell>
          <cell r="H331">
            <v>1702433.0354605997</v>
          </cell>
          <cell r="DH331">
            <v>1302596</v>
          </cell>
          <cell r="DJ331">
            <v>1323341</v>
          </cell>
          <cell r="DL331">
            <v>1483697.3277632152</v>
          </cell>
          <cell r="DX331">
            <v>32581</v>
          </cell>
          <cell r="DZ331">
            <v>33117</v>
          </cell>
          <cell r="EB331">
            <v>37129.9645394002</v>
          </cell>
          <cell r="EF331">
            <v>1527959</v>
          </cell>
          <cell r="FM331">
            <v>1527959</v>
          </cell>
          <cell r="FN331">
            <v>1551553</v>
          </cell>
          <cell r="FO331">
            <v>1739563</v>
          </cell>
        </row>
        <row r="332">
          <cell r="F332">
            <v>1567063</v>
          </cell>
          <cell r="DH332">
            <v>1370791</v>
          </cell>
          <cell r="DX332">
            <v>33202</v>
          </cell>
          <cell r="DZ332">
            <v>33739</v>
          </cell>
          <cell r="EB332">
            <v>37856.037225200642</v>
          </cell>
          <cell r="EF332">
            <v>1600265</v>
          </cell>
          <cell r="FM332">
            <v>1600265</v>
          </cell>
          <cell r="FN332">
            <v>1624276</v>
          </cell>
          <cell r="FO332">
            <v>1822480</v>
          </cell>
        </row>
        <row r="333">
          <cell r="F333">
            <v>1610079</v>
          </cell>
          <cell r="DH333">
            <v>1411786</v>
          </cell>
          <cell r="DX333">
            <v>33837</v>
          </cell>
          <cell r="DZ333">
            <v>34410</v>
          </cell>
          <cell r="EB333">
            <v>38605.558102363299</v>
          </cell>
          <cell r="EF333">
            <v>1643916</v>
          </cell>
          <cell r="FM333">
            <v>1643916</v>
          </cell>
          <cell r="FN333">
            <v>1669192</v>
          </cell>
          <cell r="FO333">
            <v>1872714</v>
          </cell>
        </row>
        <row r="334">
          <cell r="F334">
            <v>1666331.8057181754</v>
          </cell>
          <cell r="DH334">
            <v>1461110.8614345258</v>
          </cell>
          <cell r="DX334">
            <v>35019.194281824617</v>
          </cell>
          <cell r="DZ334">
            <v>35580.258951636482</v>
          </cell>
          <cell r="EB334">
            <v>39985.159987586812</v>
          </cell>
          <cell r="EF334">
            <v>1701351</v>
          </cell>
          <cell r="FM334">
            <v>1701351</v>
          </cell>
          <cell r="FN334">
            <v>1725960</v>
          </cell>
          <cell r="FO334">
            <v>1939637</v>
          </cell>
        </row>
      </sheetData>
      <sheetData sheetId="14" refreshError="1"/>
      <sheetData sheetId="15">
        <row r="89">
          <cell r="BQ89">
            <v>2354</v>
          </cell>
        </row>
        <row r="90">
          <cell r="BQ90">
            <v>2383</v>
          </cell>
        </row>
        <row r="91">
          <cell r="BQ91">
            <v>2975</v>
          </cell>
        </row>
        <row r="92">
          <cell r="BQ92">
            <v>3449</v>
          </cell>
        </row>
        <row r="93">
          <cell r="BQ93">
            <v>4399</v>
          </cell>
        </row>
        <row r="94">
          <cell r="BQ94">
            <v>5225</v>
          </cell>
        </row>
        <row r="95">
          <cell r="BQ95">
            <v>5546</v>
          </cell>
        </row>
        <row r="96">
          <cell r="BQ96">
            <v>5970</v>
          </cell>
          <cell r="BR96">
            <v>5554</v>
          </cell>
        </row>
        <row r="97">
          <cell r="BR97">
            <v>4462</v>
          </cell>
        </row>
        <row r="98">
          <cell r="BR98">
            <v>3980</v>
          </cell>
        </row>
        <row r="99">
          <cell r="BR99">
            <v>3762</v>
          </cell>
        </row>
        <row r="100">
          <cell r="BR100">
            <v>3899</v>
          </cell>
        </row>
        <row r="101">
          <cell r="BR101">
            <v>4040</v>
          </cell>
        </row>
        <row r="102">
          <cell r="BR102">
            <v>3862</v>
          </cell>
        </row>
        <row r="103">
          <cell r="BR103">
            <v>4080</v>
          </cell>
        </row>
        <row r="104">
          <cell r="BR104">
            <v>4066</v>
          </cell>
        </row>
        <row r="105">
          <cell r="BR105">
            <v>4175</v>
          </cell>
        </row>
        <row r="106">
          <cell r="BR106">
            <v>4118</v>
          </cell>
        </row>
        <row r="107">
          <cell r="BR107">
            <v>3820</v>
          </cell>
        </row>
        <row r="108">
          <cell r="BR108">
            <v>3695</v>
          </cell>
        </row>
        <row r="109">
          <cell r="BR109">
            <v>3775</v>
          </cell>
        </row>
        <row r="110">
          <cell r="BR110">
            <v>3971</v>
          </cell>
        </row>
        <row r="111">
          <cell r="BR111">
            <v>4157</v>
          </cell>
        </row>
        <row r="112">
          <cell r="BR112">
            <v>4388</v>
          </cell>
        </row>
        <row r="113">
          <cell r="BR113">
            <v>4706</v>
          </cell>
        </row>
        <row r="114">
          <cell r="BR114">
            <v>4867</v>
          </cell>
        </row>
        <row r="115">
          <cell r="BR115">
            <v>5225</v>
          </cell>
        </row>
        <row r="116">
          <cell r="BR116">
            <v>6310</v>
          </cell>
        </row>
        <row r="117">
          <cell r="BR117">
            <v>7519</v>
          </cell>
        </row>
        <row r="118">
          <cell r="BR118">
            <v>8241</v>
          </cell>
        </row>
        <row r="119">
          <cell r="BR119">
            <v>8780</v>
          </cell>
        </row>
        <row r="120">
          <cell r="BR120">
            <v>8876</v>
          </cell>
        </row>
        <row r="121">
          <cell r="BR121">
            <v>8667</v>
          </cell>
        </row>
        <row r="122">
          <cell r="BR122">
            <v>8700</v>
          </cell>
        </row>
        <row r="123">
          <cell r="BR123">
            <v>9338</v>
          </cell>
        </row>
        <row r="124">
          <cell r="BR124">
            <v>10447</v>
          </cell>
        </row>
      </sheetData>
      <sheetData sheetId="16">
        <row r="89">
          <cell r="BB89">
            <v>4121</v>
          </cell>
        </row>
        <row r="90">
          <cell r="BB90">
            <v>4204</v>
          </cell>
        </row>
        <row r="91">
          <cell r="BB91">
            <v>4637</v>
          </cell>
        </row>
        <row r="92">
          <cell r="BB92">
            <v>4673</v>
          </cell>
        </row>
        <row r="93">
          <cell r="BB93">
            <v>4736</v>
          </cell>
        </row>
        <row r="94">
          <cell r="BB94">
            <v>4763</v>
          </cell>
        </row>
        <row r="95">
          <cell r="BB95">
            <v>4308</v>
          </cell>
        </row>
        <row r="96">
          <cell r="BB96">
            <v>3860</v>
          </cell>
          <cell r="BC96">
            <v>3559</v>
          </cell>
        </row>
        <row r="97">
          <cell r="BC97">
            <v>3198</v>
          </cell>
        </row>
        <row r="98">
          <cell r="BC98">
            <v>3398</v>
          </cell>
        </row>
        <row r="99">
          <cell r="BC99">
            <v>3504</v>
          </cell>
        </row>
        <row r="100">
          <cell r="BC100">
            <v>3676</v>
          </cell>
        </row>
        <row r="101">
          <cell r="BC101">
            <v>3811</v>
          </cell>
        </row>
        <row r="102">
          <cell r="BC102">
            <v>3687</v>
          </cell>
        </row>
        <row r="103">
          <cell r="BC103">
            <v>3988</v>
          </cell>
        </row>
        <row r="104">
          <cell r="BC104">
            <v>4021</v>
          </cell>
        </row>
        <row r="105">
          <cell r="BC105">
            <v>4140</v>
          </cell>
        </row>
        <row r="106">
          <cell r="BC106">
            <v>4103</v>
          </cell>
        </row>
        <row r="107">
          <cell r="BC107">
            <v>3899</v>
          </cell>
        </row>
        <row r="108">
          <cell r="BC108">
            <v>3916</v>
          </cell>
        </row>
        <row r="109">
          <cell r="BC109">
            <v>4045</v>
          </cell>
        </row>
        <row r="110">
          <cell r="BC110">
            <v>4296</v>
          </cell>
        </row>
        <row r="111">
          <cell r="BC111">
            <v>4454</v>
          </cell>
        </row>
        <row r="112">
          <cell r="BC112">
            <v>4673</v>
          </cell>
        </row>
        <row r="113">
          <cell r="BC113">
            <v>4835</v>
          </cell>
        </row>
        <row r="114">
          <cell r="BC114">
            <v>4867</v>
          </cell>
        </row>
        <row r="115">
          <cell r="BC115">
            <v>5093</v>
          </cell>
        </row>
        <row r="116">
          <cell r="BC116">
            <v>5668</v>
          </cell>
        </row>
        <row r="117">
          <cell r="BC117">
            <v>6192</v>
          </cell>
        </row>
        <row r="118">
          <cell r="BC118">
            <v>6318</v>
          </cell>
        </row>
        <row r="119">
          <cell r="BC119">
            <v>6431</v>
          </cell>
        </row>
        <row r="120">
          <cell r="BC120">
            <v>6119</v>
          </cell>
        </row>
        <row r="121">
          <cell r="BC121">
            <v>5794</v>
          </cell>
        </row>
        <row r="122">
          <cell r="BC122">
            <v>5624</v>
          </cell>
        </row>
        <row r="123">
          <cell r="BC123">
            <v>5550</v>
          </cell>
        </row>
        <row r="124">
          <cell r="BC124">
            <v>5753</v>
          </cell>
        </row>
      </sheetData>
      <sheetData sheetId="17" refreshError="1"/>
      <sheetData sheetId="18">
        <row r="173">
          <cell r="BZ173">
            <v>36.1</v>
          </cell>
        </row>
        <row r="174">
          <cell r="BZ174">
            <v>39.200000000000003</v>
          </cell>
        </row>
        <row r="175">
          <cell r="BZ175">
            <v>40.200000000000003</v>
          </cell>
        </row>
        <row r="176">
          <cell r="BZ176">
            <v>39.200000000000003</v>
          </cell>
        </row>
        <row r="177">
          <cell r="BZ177">
            <v>40.200000000000003</v>
          </cell>
        </row>
        <row r="178">
          <cell r="BZ178">
            <v>40.200000000000003</v>
          </cell>
        </row>
        <row r="179">
          <cell r="BZ179">
            <v>40.200000000000003</v>
          </cell>
        </row>
        <row r="180">
          <cell r="BZ180">
            <v>40.200000000000003</v>
          </cell>
        </row>
        <row r="181">
          <cell r="BZ181">
            <v>40.200000000000003</v>
          </cell>
        </row>
        <row r="182">
          <cell r="BZ182">
            <v>39.200000000000003</v>
          </cell>
        </row>
        <row r="183">
          <cell r="BZ183">
            <v>40.200000000000003</v>
          </cell>
        </row>
        <row r="184">
          <cell r="BZ184">
            <v>40.200000000000003</v>
          </cell>
        </row>
        <row r="185">
          <cell r="BZ185">
            <v>40.200000000000003</v>
          </cell>
        </row>
        <row r="186">
          <cell r="BZ186">
            <v>40.200000000000003</v>
          </cell>
        </row>
        <row r="187">
          <cell r="BZ187">
            <v>39.200000000000003</v>
          </cell>
        </row>
        <row r="188">
          <cell r="BZ188">
            <v>40.200000000000003</v>
          </cell>
        </row>
        <row r="189">
          <cell r="BZ189">
            <v>40.200000000000003</v>
          </cell>
        </row>
        <row r="190">
          <cell r="BZ190">
            <v>41.2</v>
          </cell>
        </row>
        <row r="191">
          <cell r="BZ191">
            <v>41.2</v>
          </cell>
        </row>
        <row r="192">
          <cell r="BZ192">
            <v>42.3</v>
          </cell>
        </row>
        <row r="193">
          <cell r="BZ193">
            <v>43.3</v>
          </cell>
        </row>
        <row r="194">
          <cell r="BZ194">
            <v>43.3</v>
          </cell>
        </row>
        <row r="195">
          <cell r="BZ195">
            <v>44.3</v>
          </cell>
        </row>
        <row r="196">
          <cell r="BZ196">
            <v>44.3</v>
          </cell>
        </row>
        <row r="197">
          <cell r="BZ197">
            <v>44.3</v>
          </cell>
        </row>
        <row r="198">
          <cell r="BZ198">
            <v>45.4</v>
          </cell>
        </row>
        <row r="199">
          <cell r="BZ199">
            <v>46.4</v>
          </cell>
        </row>
        <row r="200">
          <cell r="BZ200">
            <v>48.5</v>
          </cell>
        </row>
        <row r="201">
          <cell r="BZ201">
            <v>48.5</v>
          </cell>
        </row>
        <row r="202">
          <cell r="BZ202">
            <v>49.5</v>
          </cell>
        </row>
        <row r="203">
          <cell r="BZ203">
            <v>51.5</v>
          </cell>
        </row>
        <row r="204">
          <cell r="BZ204">
            <v>52.6</v>
          </cell>
        </row>
        <row r="205">
          <cell r="BZ205">
            <v>53.6</v>
          </cell>
        </row>
        <row r="206">
          <cell r="BZ206">
            <v>54.6</v>
          </cell>
        </row>
        <row r="207">
          <cell r="BZ207">
            <v>55.7</v>
          </cell>
        </row>
        <row r="208">
          <cell r="BZ208">
            <v>56.7</v>
          </cell>
        </row>
        <row r="209">
          <cell r="BZ209">
            <v>58.8</v>
          </cell>
        </row>
        <row r="210">
          <cell r="BZ210">
            <v>59.8</v>
          </cell>
        </row>
        <row r="211">
          <cell r="BZ211">
            <v>60.8</v>
          </cell>
        </row>
        <row r="212">
          <cell r="BZ212">
            <v>62.9</v>
          </cell>
        </row>
        <row r="213">
          <cell r="BZ213">
            <v>63.9</v>
          </cell>
        </row>
        <row r="214">
          <cell r="BZ214">
            <v>64.900000000000006</v>
          </cell>
        </row>
        <row r="215">
          <cell r="BZ215">
            <v>67</v>
          </cell>
        </row>
        <row r="216">
          <cell r="BZ216">
            <v>69.099999999999994</v>
          </cell>
        </row>
        <row r="217">
          <cell r="BZ217">
            <v>70.099999999999994</v>
          </cell>
        </row>
        <row r="218">
          <cell r="BZ218">
            <v>78.400000000000006</v>
          </cell>
        </row>
        <row r="219">
          <cell r="BZ219">
            <v>86.6</v>
          </cell>
        </row>
        <row r="220">
          <cell r="BZ220">
            <v>88.7</v>
          </cell>
        </row>
        <row r="221">
          <cell r="BZ221">
            <v>82.5</v>
          </cell>
        </row>
        <row r="222">
          <cell r="BZ222">
            <v>78.400000000000006</v>
          </cell>
        </row>
        <row r="223">
          <cell r="BZ223">
            <v>81.400000000000006</v>
          </cell>
        </row>
        <row r="224">
          <cell r="BZ224">
            <v>82.5</v>
          </cell>
        </row>
        <row r="225">
          <cell r="BZ225">
            <v>85.6</v>
          </cell>
        </row>
        <row r="226">
          <cell r="BZ226">
            <v>88.7</v>
          </cell>
        </row>
        <row r="227">
          <cell r="BZ227">
            <v>89.7</v>
          </cell>
        </row>
        <row r="228">
          <cell r="BZ228">
            <v>92.8</v>
          </cell>
        </row>
        <row r="229">
          <cell r="BZ229">
            <v>95.9</v>
          </cell>
        </row>
        <row r="230">
          <cell r="BZ230">
            <v>97.9</v>
          </cell>
        </row>
        <row r="231">
          <cell r="BZ231">
            <v>100</v>
          </cell>
        </row>
      </sheetData>
      <sheetData sheetId="19" refreshError="1"/>
      <sheetData sheetId="20" refreshError="1"/>
      <sheetData sheetId="21" refreshError="1"/>
      <sheetData sheetId="22">
        <row r="620">
          <cell r="J620">
            <v>6205.051294339165</v>
          </cell>
          <cell r="S620">
            <v>1934.5020553434151</v>
          </cell>
        </row>
        <row r="621">
          <cell r="J621">
            <v>6243.3159830450559</v>
          </cell>
          <cell r="S621">
            <v>1929.5535072987482</v>
          </cell>
        </row>
        <row r="622">
          <cell r="J622">
            <v>6287.6472809022735</v>
          </cell>
          <cell r="S622">
            <v>1924.6176178747751</v>
          </cell>
        </row>
        <row r="623">
          <cell r="J623">
            <v>6341.8971610699891</v>
          </cell>
          <cell r="S623">
            <v>1919.6943546901437</v>
          </cell>
        </row>
        <row r="624">
          <cell r="J624">
            <v>6372.7119315090231</v>
          </cell>
          <cell r="S624">
            <v>1914.7836854463346</v>
          </cell>
        </row>
        <row r="625">
          <cell r="J625">
            <v>6387.4823453321287</v>
          </cell>
          <cell r="S625">
            <v>1909.8855779274497</v>
          </cell>
        </row>
        <row r="626">
          <cell r="J626">
            <v>6408.4503800758612</v>
          </cell>
          <cell r="S626">
            <v>1905</v>
          </cell>
        </row>
        <row r="627">
          <cell r="J627">
            <v>6431.9116762554495</v>
          </cell>
          <cell r="S627">
            <v>1943.80290420442</v>
          </cell>
        </row>
        <row r="628">
          <cell r="J628">
            <v>6454.1562648007684</v>
          </cell>
          <cell r="S628">
            <v>1983.39618393363</v>
          </cell>
        </row>
        <row r="629">
          <cell r="J629">
            <v>6468.9923692215198</v>
          </cell>
          <cell r="S629">
            <v>2023.79593832975</v>
          </cell>
        </row>
        <row r="630">
          <cell r="J630">
            <v>6487.5585621763703</v>
          </cell>
          <cell r="S630">
            <v>2065.0185944579998</v>
          </cell>
        </row>
        <row r="631">
          <cell r="J631">
            <v>6480.1224380852373</v>
          </cell>
          <cell r="S631">
            <v>2107.0809139861499</v>
          </cell>
        </row>
        <row r="632">
          <cell r="J632">
            <v>6467.7257513639724</v>
          </cell>
          <cell r="S632">
            <v>2150</v>
          </cell>
        </row>
        <row r="633">
          <cell r="J633">
            <v>6478.8822758348524</v>
          </cell>
          <cell r="S633">
            <v>2166.1726419613001</v>
          </cell>
        </row>
        <row r="634">
          <cell r="J634">
            <v>6502.4550194932253</v>
          </cell>
          <cell r="S634">
            <v>2182.4669371077198</v>
          </cell>
        </row>
        <row r="635">
          <cell r="J635">
            <v>6509.9169287339591</v>
          </cell>
          <cell r="S635">
            <v>2198.8838005338698</v>
          </cell>
        </row>
        <row r="636">
          <cell r="J636">
            <v>6549.6643200371163</v>
          </cell>
          <cell r="S636">
            <v>2215.4241542178402</v>
          </cell>
        </row>
        <row r="637">
          <cell r="J637">
            <v>6594.4130544338495</v>
          </cell>
          <cell r="S637">
            <v>2232.0889270729999</v>
          </cell>
        </row>
        <row r="638">
          <cell r="J638">
            <v>6639.1995234619835</v>
          </cell>
          <cell r="S638">
            <v>2248.8790550001299</v>
          </cell>
        </row>
        <row r="639">
          <cell r="J639">
            <v>6684.0238375568133</v>
          </cell>
          <cell r="S639">
            <v>2265.7954809400298</v>
          </cell>
        </row>
        <row r="640">
          <cell r="J640">
            <v>6661.7464456373746</v>
          </cell>
          <cell r="S640">
            <v>2282.8391549264402</v>
          </cell>
        </row>
        <row r="641">
          <cell r="J641">
            <v>6654.3807338731267</v>
          </cell>
          <cell r="S641">
            <v>2300.0110341394002</v>
          </cell>
        </row>
        <row r="642">
          <cell r="J642">
            <v>6660.6997640241716</v>
          </cell>
          <cell r="S642">
            <v>2317.3120829590198</v>
          </cell>
        </row>
        <row r="643">
          <cell r="J643">
            <v>6685.6986172233774</v>
          </cell>
          <cell r="S643">
            <v>2334.7432730196201</v>
          </cell>
        </row>
        <row r="644">
          <cell r="J644">
            <v>6709.4749530960116</v>
          </cell>
          <cell r="S644">
            <v>2352.3055832643199</v>
          </cell>
        </row>
        <row r="645">
          <cell r="J645">
            <v>6734.5188751778542</v>
          </cell>
          <cell r="S645">
            <v>2369.99999999999</v>
          </cell>
        </row>
        <row r="646">
          <cell r="J646">
            <v>6791.9878147565869</v>
          </cell>
          <cell r="S646">
            <v>2366.4123194968402</v>
          </cell>
        </row>
        <row r="647">
          <cell r="J647">
            <v>6832.0509414618027</v>
          </cell>
          <cell r="S647">
            <v>2362.8300699858301</v>
          </cell>
        </row>
        <row r="648">
          <cell r="J648">
            <v>6766.135656315756</v>
          </cell>
          <cell r="S648">
            <v>2359.2532432455901</v>
          </cell>
        </row>
        <row r="649">
          <cell r="J649">
            <v>6657.7499471406118</v>
          </cell>
          <cell r="S649">
            <v>2355.6818310671902</v>
          </cell>
        </row>
        <row r="650">
          <cell r="J650">
            <v>6576.7424993128898</v>
          </cell>
          <cell r="S650">
            <v>2352.11582525412</v>
          </cell>
        </row>
        <row r="651">
          <cell r="J651">
            <v>6571.8443781073729</v>
          </cell>
          <cell r="S651">
            <v>2348.5552176223</v>
          </cell>
        </row>
        <row r="652">
          <cell r="J652">
            <v>6600.6735094638561</v>
          </cell>
          <cell r="S652">
            <v>2345</v>
          </cell>
        </row>
        <row r="653">
          <cell r="J653">
            <v>6635.7770650192215</v>
          </cell>
          <cell r="S653">
            <v>2320.7506027342602</v>
          </cell>
        </row>
        <row r="654">
          <cell r="J654">
            <v>6704.6663083390795</v>
          </cell>
          <cell r="S654">
            <v>2296.7519659238501</v>
          </cell>
        </row>
        <row r="655">
          <cell r="J655">
            <v>6764.8588481828165</v>
          </cell>
          <cell r="S655">
            <v>2273.0014964814</v>
          </cell>
        </row>
        <row r="656">
          <cell r="J656">
            <v>6818.8467416000258</v>
          </cell>
          <cell r="S656">
            <v>2249.49662813436</v>
          </cell>
        </row>
        <row r="657">
          <cell r="J657">
            <v>6860.3643501680408</v>
          </cell>
          <cell r="S657">
            <v>2226.2348211477702</v>
          </cell>
        </row>
        <row r="658">
          <cell r="J658">
            <v>6891.9011538659934</v>
          </cell>
          <cell r="S658">
            <v>2203.2135620497602</v>
          </cell>
        </row>
        <row r="659">
          <cell r="J659">
            <v>6935.9931778015343</v>
          </cell>
          <cell r="S659">
            <v>2180.4303633600298</v>
          </cell>
        </row>
        <row r="660">
          <cell r="J660">
            <v>6973.858085527374</v>
          </cell>
          <cell r="S660">
            <v>2157.8827633210599</v>
          </cell>
        </row>
        <row r="661">
          <cell r="J661">
            <v>6990.4444556834169</v>
          </cell>
          <cell r="S661">
            <v>2135.5683256320799</v>
          </cell>
        </row>
        <row r="662">
          <cell r="J662">
            <v>6918.0015320237217</v>
          </cell>
          <cell r="S662">
            <v>2113.48463918586</v>
          </cell>
        </row>
        <row r="663">
          <cell r="J663">
            <v>6915.7655608558753</v>
          </cell>
          <cell r="S663">
            <v>2091.6293178081801</v>
          </cell>
        </row>
        <row r="664">
          <cell r="J664">
            <v>6963.7384159223566</v>
          </cell>
          <cell r="S664">
            <v>2070</v>
          </cell>
        </row>
        <row r="665">
          <cell r="J665">
            <v>7035.6114655453348</v>
          </cell>
          <cell r="S665">
            <v>2078.9227446428199</v>
          </cell>
        </row>
        <row r="666">
          <cell r="J666">
            <v>7078.6536140777425</v>
          </cell>
          <cell r="S666">
            <v>2087.8839508179899</v>
          </cell>
        </row>
        <row r="667">
          <cell r="J667">
            <v>7110.4237881967556</v>
          </cell>
          <cell r="S667">
            <v>2096.88378431413</v>
          </cell>
        </row>
        <row r="668">
          <cell r="J668">
            <v>7127.1367025393874</v>
          </cell>
          <cell r="S668">
            <v>2105.9224116344799</v>
          </cell>
        </row>
        <row r="669">
          <cell r="J669">
            <v>7172.7943623221399</v>
          </cell>
          <cell r="S669">
            <v>2115</v>
          </cell>
        </row>
        <row r="670">
          <cell r="J670">
            <v>7221.0091941779574</v>
          </cell>
          <cell r="S670">
            <v>2179.4899694463302</v>
          </cell>
        </row>
        <row r="671">
          <cell r="J671">
            <v>7265.4906563793675</v>
          </cell>
          <cell r="S671">
            <v>2245.9463484242001</v>
          </cell>
        </row>
        <row r="672">
          <cell r="J672">
            <v>7310.7380100812352</v>
          </cell>
          <cell r="S672">
            <v>2314.4290961253701</v>
          </cell>
        </row>
        <row r="673">
          <cell r="J673">
            <v>7363.4879164583808</v>
          </cell>
          <cell r="S673">
            <v>2385</v>
          </cell>
        </row>
        <row r="674">
          <cell r="J674">
            <v>7414.931318126537</v>
          </cell>
          <cell r="S674">
            <v>2424.0371707182799</v>
          </cell>
        </row>
        <row r="675">
          <cell r="J675">
            <v>7465.0703797970691</v>
          </cell>
          <cell r="S675">
            <v>2463.7132935110599</v>
          </cell>
        </row>
        <row r="676">
          <cell r="J676">
            <v>7523.9509078558794</v>
          </cell>
          <cell r="S676">
            <v>2504.0388266094701</v>
          </cell>
        </row>
        <row r="677">
          <cell r="J677">
            <v>7555.1700737136471</v>
          </cell>
          <cell r="S677">
            <v>2545.0243994226998</v>
          </cell>
        </row>
        <row r="678">
          <cell r="J678">
            <v>7573.8209246855213</v>
          </cell>
          <cell r="S678">
            <v>2586.6808153398802</v>
          </cell>
        </row>
        <row r="679">
          <cell r="J679">
            <v>7599.9790959180809</v>
          </cell>
          <cell r="S679">
            <v>2629.01905457766</v>
          </cell>
        </row>
        <row r="680">
          <cell r="J680">
            <v>7644.9086525603279</v>
          </cell>
          <cell r="S680">
            <v>2672.0502770745902</v>
          </cell>
        </row>
        <row r="681">
          <cell r="J681">
            <v>7697.3107206761179</v>
          </cell>
          <cell r="S681">
            <v>2715.7858254326602</v>
          </cell>
        </row>
        <row r="682">
          <cell r="J682">
            <v>7725.8848269577184</v>
          </cell>
          <cell r="S682">
            <v>2760.2372279071701</v>
          </cell>
        </row>
        <row r="683">
          <cell r="J683">
            <v>7708.1513422267817</v>
          </cell>
          <cell r="S683">
            <v>2805.41620144544</v>
          </cell>
        </row>
        <row r="684">
          <cell r="J684">
            <v>7745.4539145692388</v>
          </cell>
          <cell r="S684">
            <v>2851.3346547752699</v>
          </cell>
        </row>
        <row r="685">
          <cell r="J685">
            <v>7805.2174221497371</v>
          </cell>
          <cell r="S685">
            <v>2898.0046915439998</v>
          </cell>
        </row>
        <row r="686">
          <cell r="J686">
            <v>7839.9456603611143</v>
          </cell>
          <cell r="S686">
            <v>2945.4386135088698</v>
          </cell>
        </row>
        <row r="687">
          <cell r="J687">
            <v>7858.4155929807348</v>
          </cell>
          <cell r="S687">
            <v>2993.64892377963</v>
          </cell>
        </row>
        <row r="688">
          <cell r="J688">
            <v>7878.1202507602102</v>
          </cell>
          <cell r="S688">
            <v>3042.6483301142998</v>
          </cell>
        </row>
        <row r="689">
          <cell r="J689">
            <v>7928.9879110047332</v>
          </cell>
          <cell r="S689">
            <v>3092.4497482687502</v>
          </cell>
        </row>
        <row r="690">
          <cell r="J690">
            <v>7983.5491640198079</v>
          </cell>
          <cell r="S690">
            <v>3143.0663054011902</v>
          </cell>
        </row>
        <row r="691">
          <cell r="J691">
            <v>8033.0777375941707</v>
          </cell>
          <cell r="S691">
            <v>3194.5113435323501</v>
          </cell>
        </row>
        <row r="692">
          <cell r="J692">
            <v>8092.5237218767697</v>
          </cell>
          <cell r="S692">
            <v>3246.7984230623201</v>
          </cell>
        </row>
        <row r="693">
          <cell r="J693">
            <v>8154.4048169278603</v>
          </cell>
          <cell r="S693">
            <v>3299.9413263448901</v>
          </cell>
        </row>
        <row r="694">
          <cell r="J694">
            <v>8212.4977708060596</v>
          </cell>
          <cell r="S694">
            <v>3353.9540613205099</v>
          </cell>
        </row>
        <row r="695">
          <cell r="J695">
            <v>8297.8913277312568</v>
          </cell>
          <cell r="S695">
            <v>3408.8508652085802</v>
          </cell>
        </row>
        <row r="696">
          <cell r="J696">
            <v>8375.7491576239154</v>
          </cell>
          <cell r="S696">
            <v>3464.6462082602802</v>
          </cell>
        </row>
        <row r="697">
          <cell r="J697">
            <v>8456.0193256059283</v>
          </cell>
          <cell r="S697">
            <v>3521.3547975727702</v>
          </cell>
        </row>
        <row r="698">
          <cell r="J698">
            <v>8543.664190187621</v>
          </cell>
          <cell r="S698">
            <v>3578.9915809658601</v>
          </cell>
        </row>
        <row r="699">
          <cell r="J699">
            <v>8622.5420828804636</v>
          </cell>
          <cell r="S699">
            <v>3637.5717509220299</v>
          </cell>
        </row>
        <row r="700">
          <cell r="J700">
            <v>8667.8619775309344</v>
          </cell>
          <cell r="S700">
            <v>3697.1107485911002</v>
          </cell>
        </row>
        <row r="701">
          <cell r="J701">
            <v>8762.7271702266044</v>
          </cell>
          <cell r="S701">
            <v>3757.6242678603398</v>
          </cell>
        </row>
        <row r="702">
          <cell r="J702">
            <v>8829.0177713365865</v>
          </cell>
          <cell r="S702">
            <v>3819.12825949122</v>
          </cell>
        </row>
        <row r="703">
          <cell r="J703">
            <v>8845.7140943205432</v>
          </cell>
          <cell r="S703">
            <v>3881.6389353238301</v>
          </cell>
        </row>
        <row r="704">
          <cell r="J704">
            <v>8929.2115154672319</v>
          </cell>
          <cell r="S704">
            <v>3945.1727725502301</v>
          </cell>
        </row>
        <row r="705">
          <cell r="J705">
            <v>9012.614625508797</v>
          </cell>
          <cell r="S705">
            <v>4009.7465180576301</v>
          </cell>
        </row>
        <row r="706">
          <cell r="J706">
            <v>9108.2808093239655</v>
          </cell>
          <cell r="S706">
            <v>4075.37719284274</v>
          </cell>
        </row>
        <row r="707">
          <cell r="J707">
            <v>9214.9523959016005</v>
          </cell>
          <cell r="S707">
            <v>4142.0820964982504</v>
          </cell>
        </row>
        <row r="708">
          <cell r="J708">
            <v>9309.1603258494069</v>
          </cell>
          <cell r="S708">
            <v>4209.87881177294</v>
          </cell>
        </row>
        <row r="709">
          <cell r="J709">
            <v>9432.8630780930434</v>
          </cell>
          <cell r="S709">
            <v>4278.7852092062503</v>
          </cell>
        </row>
        <row r="710">
          <cell r="J710">
            <v>9540.3994175542102</v>
          </cell>
          <cell r="S710">
            <v>4348.81945183881</v>
          </cell>
        </row>
        <row r="711">
          <cell r="J711">
            <v>9660.1322981431949</v>
          </cell>
          <cell r="S711">
            <v>4420</v>
          </cell>
        </row>
        <row r="712">
          <cell r="J712">
            <v>9771.111046042206</v>
          </cell>
          <cell r="S712">
            <v>4492.8526377733197</v>
          </cell>
        </row>
        <row r="713">
          <cell r="J713">
            <v>9873.3522814422467</v>
          </cell>
          <cell r="S713">
            <v>4566.9060689472099</v>
          </cell>
        </row>
        <row r="714">
          <cell r="J714">
            <v>9960.7246830791919</v>
          </cell>
          <cell r="S714">
            <v>4642.1800855955798</v>
          </cell>
        </row>
        <row r="715">
          <cell r="J715">
            <v>10073.806800565046</v>
          </cell>
          <cell r="S715">
            <v>4718.6948060151299</v>
          </cell>
        </row>
        <row r="716">
          <cell r="J716">
            <v>10174.481845746017</v>
          </cell>
          <cell r="S716">
            <v>4796.4706801023403</v>
          </cell>
        </row>
        <row r="717">
          <cell r="J717">
            <v>10308.183435586794</v>
          </cell>
          <cell r="S717">
            <v>4875.5284948190501</v>
          </cell>
        </row>
        <row r="718">
          <cell r="J718">
            <v>10427.015608092965</v>
          </cell>
          <cell r="S718">
            <v>4955.8893797481296</v>
          </cell>
        </row>
        <row r="719">
          <cell r="J719">
            <v>10549.393198921283</v>
          </cell>
          <cell r="S719">
            <v>5037.5748127407696</v>
          </cell>
        </row>
        <row r="720">
          <cell r="J720">
            <v>10614.056386571128</v>
          </cell>
          <cell r="S720">
            <v>5120.6066256567401</v>
          </cell>
        </row>
        <row r="721">
          <cell r="J721">
            <v>10686</v>
          </cell>
          <cell r="S721">
            <v>5205.0070101994097</v>
          </cell>
          <cell r="U721">
            <v>997.62634362155393</v>
          </cell>
        </row>
        <row r="722">
          <cell r="J722">
            <v>10774</v>
          </cell>
          <cell r="S722">
            <v>5290.79852384685</v>
          </cell>
          <cell r="U722">
            <v>1014.0697170706467</v>
          </cell>
        </row>
        <row r="723">
          <cell r="J723">
            <v>10898</v>
          </cell>
          <cell r="S723">
            <v>5378.0040958806503</v>
          </cell>
          <cell r="U723">
            <v>1030.7841183771252</v>
          </cell>
        </row>
        <row r="724">
          <cell r="J724">
            <v>11049</v>
          </cell>
          <cell r="S724">
            <v>5466.6470335142803</v>
          </cell>
          <cell r="U724">
            <v>1047.7740147569043</v>
          </cell>
        </row>
        <row r="725">
          <cell r="J725">
            <v>11215</v>
          </cell>
          <cell r="S725">
            <v>5556.7510281222403</v>
          </cell>
          <cell r="U725">
            <v>1065.0439470567633</v>
          </cell>
        </row>
        <row r="726">
          <cell r="J726">
            <v>11378</v>
          </cell>
          <cell r="S726">
            <v>5648.3401615720904</v>
          </cell>
          <cell r="U726">
            <v>1082.5985309679845</v>
          </cell>
        </row>
        <row r="727">
          <cell r="J727">
            <v>11536</v>
          </cell>
          <cell r="S727">
            <v>5741.4389126606702</v>
          </cell>
          <cell r="U727">
            <v>1100.4424582599622</v>
          </cell>
        </row>
        <row r="728">
          <cell r="J728">
            <v>11686</v>
          </cell>
          <cell r="S728">
            <v>5836.0721636565304</v>
          </cell>
          <cell r="U728">
            <v>1118.5804980341686</v>
          </cell>
        </row>
        <row r="729">
          <cell r="J729">
            <v>11839</v>
          </cell>
          <cell r="S729">
            <v>5932.2652069501601</v>
          </cell>
          <cell r="U729">
            <v>1137.017497998781</v>
          </cell>
        </row>
        <row r="730">
          <cell r="J730">
            <v>11989</v>
          </cell>
          <cell r="S730">
            <v>6030.0437518137796</v>
          </cell>
          <cell r="U730">
            <v>1155.7583857643081</v>
          </cell>
        </row>
        <row r="731">
          <cell r="J731">
            <v>12146</v>
          </cell>
          <cell r="S731">
            <v>6129.4339312726497</v>
          </cell>
          <cell r="U731">
            <v>1174.8081701605915</v>
          </cell>
        </row>
        <row r="732">
          <cell r="J732">
            <v>12331</v>
          </cell>
          <cell r="S732">
            <v>6230.4623090895002</v>
          </cell>
          <cell r="U732">
            <v>1194.1719425754879</v>
          </cell>
        </row>
        <row r="733">
          <cell r="J733">
            <v>12528</v>
          </cell>
          <cell r="S733">
            <v>6333.1558868642496</v>
          </cell>
          <cell r="U733">
            <v>1213.8548783156484</v>
          </cell>
        </row>
        <row r="734">
          <cell r="J734">
            <v>12725</v>
          </cell>
          <cell r="S734">
            <v>6437.5421112506101</v>
          </cell>
          <cell r="U734">
            <v>1233.8622379897008</v>
          </cell>
        </row>
        <row r="735">
          <cell r="J735">
            <v>12937</v>
          </cell>
          <cell r="S735">
            <v>6543.6488812916596</v>
          </cell>
          <cell r="U735">
            <v>1254.1993689142353</v>
          </cell>
        </row>
        <row r="736">
          <cell r="J736">
            <v>13155</v>
          </cell>
          <cell r="S736">
            <v>6651.5045558764004</v>
          </cell>
          <cell r="U736">
            <v>1274.8717065429773</v>
          </cell>
        </row>
        <row r="737">
          <cell r="J737">
            <v>13364</v>
          </cell>
          <cell r="S737">
            <v>6761.1379613191202</v>
          </cell>
          <cell r="U737">
            <v>1295.8847759194985</v>
          </cell>
        </row>
        <row r="738">
          <cell r="J738">
            <v>13569</v>
          </cell>
          <cell r="S738">
            <v>6872.5783990637901</v>
          </cell>
          <cell r="U738">
            <v>1317.2441931538935</v>
          </cell>
        </row>
        <row r="739">
          <cell r="J739">
            <v>13765</v>
          </cell>
          <cell r="S739">
            <v>6985.8556535153202</v>
          </cell>
          <cell r="U739">
            <v>1338.95566692377</v>
          </cell>
        </row>
        <row r="740">
          <cell r="J740">
            <v>13974</v>
          </cell>
          <cell r="S740">
            <v>7100.99999999999</v>
          </cell>
          <cell r="U740">
            <v>1361.0249999999983</v>
          </cell>
        </row>
        <row r="741">
          <cell r="J741">
            <v>14206</v>
          </cell>
          <cell r="S741">
            <v>7200</v>
          </cell>
          <cell r="U741">
            <v>1380</v>
          </cell>
        </row>
        <row r="742">
          <cell r="J742">
            <v>14446</v>
          </cell>
          <cell r="S742">
            <v>7267</v>
          </cell>
          <cell r="U742">
            <v>1398.1831050419551</v>
          </cell>
        </row>
        <row r="743">
          <cell r="J743">
            <v>14681</v>
          </cell>
          <cell r="S743">
            <v>7335</v>
          </cell>
          <cell r="U743">
            <v>1416.6057936411323</v>
          </cell>
        </row>
        <row r="744">
          <cell r="J744">
            <v>14900</v>
          </cell>
          <cell r="S744">
            <v>7403</v>
          </cell>
          <cell r="U744">
            <v>1435.2712225895518</v>
          </cell>
        </row>
        <row r="745">
          <cell r="J745">
            <v>15108</v>
          </cell>
          <cell r="S745">
            <v>7472</v>
          </cell>
          <cell r="U745">
            <v>1454.1825902736396</v>
          </cell>
        </row>
        <row r="746">
          <cell r="J746">
            <v>15307</v>
          </cell>
          <cell r="S746">
            <v>7542</v>
          </cell>
          <cell r="U746">
            <v>1473.3431372222828</v>
          </cell>
        </row>
        <row r="747">
          <cell r="J747">
            <v>15506</v>
          </cell>
          <cell r="S747">
            <v>7612</v>
          </cell>
          <cell r="U747">
            <v>1492.7561466621064</v>
          </cell>
        </row>
        <row r="748">
          <cell r="J748">
            <v>15726</v>
          </cell>
          <cell r="S748">
            <v>7683</v>
          </cell>
          <cell r="U748">
            <v>1512.4249450800637</v>
          </cell>
        </row>
        <row r="749">
          <cell r="J749">
            <v>15941</v>
          </cell>
          <cell r="S749">
            <v>7755</v>
          </cell>
          <cell r="U749">
            <v>1532.3529027934433</v>
          </cell>
        </row>
        <row r="750">
          <cell r="J750">
            <v>16149.999999999998</v>
          </cell>
          <cell r="S750">
            <v>7827</v>
          </cell>
          <cell r="U750">
            <v>1552.5434345273839</v>
          </cell>
        </row>
        <row r="751">
          <cell r="J751">
            <v>16367.999999999998</v>
          </cell>
          <cell r="S751">
            <v>7900</v>
          </cell>
          <cell r="U751">
            <v>1573</v>
          </cell>
        </row>
        <row r="752">
          <cell r="J752">
            <v>16563</v>
          </cell>
          <cell r="S752">
            <v>7949</v>
          </cell>
          <cell r="U752">
            <v>1580.2478578426901</v>
          </cell>
        </row>
        <row r="753">
          <cell r="J753">
            <v>16750</v>
          </cell>
          <cell r="S753">
            <v>7998</v>
          </cell>
          <cell r="U753">
            <v>1587.52911138996</v>
          </cell>
        </row>
        <row r="754">
          <cell r="J754">
            <v>16967</v>
          </cell>
          <cell r="S754">
            <v>8047</v>
          </cell>
          <cell r="U754">
            <v>1594.84391451805</v>
          </cell>
        </row>
        <row r="755">
          <cell r="J755">
            <v>17196</v>
          </cell>
          <cell r="S755">
            <v>8096</v>
          </cell>
          <cell r="U755">
            <v>1602.1924218122001</v>
          </cell>
        </row>
        <row r="756">
          <cell r="J756">
            <v>17425</v>
          </cell>
          <cell r="S756">
            <v>8146</v>
          </cell>
          <cell r="U756">
            <v>1609.57478856995</v>
          </cell>
        </row>
        <row r="757">
          <cell r="J757">
            <v>17627</v>
          </cell>
          <cell r="S757">
            <v>8196</v>
          </cell>
          <cell r="U757">
            <v>1616.9911708043601</v>
          </cell>
        </row>
        <row r="758">
          <cell r="J758">
            <v>17836</v>
          </cell>
          <cell r="S758">
            <v>8247</v>
          </cell>
          <cell r="U758">
            <v>1624.44172524738</v>
          </cell>
        </row>
        <row r="759">
          <cell r="J759">
            <v>18088</v>
          </cell>
          <cell r="S759">
            <v>8298</v>
          </cell>
          <cell r="U759">
            <v>1631.9266093531201</v>
          </cell>
        </row>
        <row r="760">
          <cell r="J760">
            <v>18332</v>
          </cell>
          <cell r="S760">
            <v>8349</v>
          </cell>
          <cell r="U760">
            <v>1639.4459813011799</v>
          </cell>
        </row>
        <row r="761">
          <cell r="J761">
            <v>18551</v>
          </cell>
          <cell r="S761">
            <v>8400</v>
          </cell>
          <cell r="U761">
            <v>1647</v>
          </cell>
        </row>
        <row r="762">
          <cell r="J762">
            <v>18783</v>
          </cell>
          <cell r="S762">
            <v>8422</v>
          </cell>
          <cell r="U762">
            <v>1627.1581598852199</v>
          </cell>
        </row>
        <row r="763">
          <cell r="J763">
            <v>19016</v>
          </cell>
          <cell r="S763">
            <v>8441</v>
          </cell>
          <cell r="U763">
            <v>1607.5553596120601</v>
          </cell>
        </row>
        <row r="764">
          <cell r="J764">
            <v>19248</v>
          </cell>
          <cell r="S764">
            <v>8479</v>
          </cell>
          <cell r="U764">
            <v>1588.18871940498</v>
          </cell>
        </row>
        <row r="765">
          <cell r="J765">
            <v>19481</v>
          </cell>
          <cell r="S765">
            <v>8497</v>
          </cell>
          <cell r="U765">
            <v>1569.05539418183</v>
          </cell>
        </row>
        <row r="766">
          <cell r="J766">
            <v>19714</v>
          </cell>
          <cell r="S766">
            <v>8490</v>
          </cell>
          <cell r="U766">
            <v>1550.15257313594</v>
          </cell>
        </row>
        <row r="767">
          <cell r="J767">
            <v>19947</v>
          </cell>
          <cell r="S767">
            <v>8205</v>
          </cell>
          <cell r="U767">
            <v>1531.47747932315</v>
          </cell>
        </row>
        <row r="768">
          <cell r="J768">
            <v>20180</v>
          </cell>
          <cell r="S768">
            <v>7640</v>
          </cell>
          <cell r="U768">
            <v>1513.0273692538699</v>
          </cell>
        </row>
        <row r="769">
          <cell r="J769">
            <v>20413</v>
          </cell>
          <cell r="S769">
            <v>7256</v>
          </cell>
          <cell r="U769">
            <v>1494.7995324900501</v>
          </cell>
        </row>
        <row r="770">
          <cell r="J770">
            <v>20646</v>
          </cell>
          <cell r="S770">
            <v>6878</v>
          </cell>
          <cell r="U770">
            <v>1476.7912912469999</v>
          </cell>
        </row>
        <row r="771">
          <cell r="J771">
            <v>20879</v>
          </cell>
          <cell r="S771">
            <v>6514</v>
          </cell>
          <cell r="U771">
            <v>1459</v>
          </cell>
        </row>
        <row r="772">
          <cell r="J772">
            <v>21111</v>
          </cell>
          <cell r="S772">
            <v>6337</v>
          </cell>
          <cell r="U772">
            <v>1452.6781467876799</v>
          </cell>
        </row>
        <row r="773">
          <cell r="J773">
            <v>21343</v>
          </cell>
          <cell r="S773">
            <v>6199</v>
          </cell>
          <cell r="U773">
            <v>1446.38368619226</v>
          </cell>
        </row>
        <row r="774">
          <cell r="J774">
            <v>21575</v>
          </cell>
          <cell r="S774">
            <v>6083</v>
          </cell>
          <cell r="U774">
            <v>1440.1164995214001</v>
          </cell>
        </row>
        <row r="775">
          <cell r="J775">
            <v>21807</v>
          </cell>
          <cell r="S775">
            <v>6015</v>
          </cell>
          <cell r="U775">
            <v>1433.87646859707</v>
          </cell>
        </row>
        <row r="776">
          <cell r="J776">
            <v>22038</v>
          </cell>
          <cell r="S776">
            <v>5973</v>
          </cell>
          <cell r="U776">
            <v>1427.6634757533</v>
          </cell>
        </row>
        <row r="777">
          <cell r="J777">
            <v>22268</v>
          </cell>
          <cell r="S777">
            <v>5919</v>
          </cell>
          <cell r="U777">
            <v>1421.4774038339799</v>
          </cell>
        </row>
        <row r="778">
          <cell r="J778">
            <v>22499</v>
          </cell>
          <cell r="S778">
            <v>5891</v>
          </cell>
          <cell r="U778">
            <v>1415.31813619062</v>
          </cell>
        </row>
        <row r="779">
          <cell r="J779">
            <v>22729</v>
          </cell>
          <cell r="S779">
            <v>5862</v>
          </cell>
          <cell r="U779">
            <v>1409.1855566801901</v>
          </cell>
        </row>
        <row r="780">
          <cell r="J780">
            <v>22957</v>
          </cell>
          <cell r="S780">
            <v>5821</v>
          </cell>
          <cell r="U780">
            <v>1403.07954966289</v>
          </cell>
        </row>
        <row r="781">
          <cell r="J781">
            <v>23188</v>
          </cell>
          <cell r="S781">
            <v>5788</v>
          </cell>
          <cell r="U781">
            <v>1397</v>
          </cell>
        </row>
        <row r="782">
          <cell r="J782">
            <v>23469</v>
          </cell>
          <cell r="S782">
            <v>5776</v>
          </cell>
          <cell r="U782">
            <v>1393.1526685818301</v>
          </cell>
        </row>
        <row r="783">
          <cell r="J783">
            <v>23753</v>
          </cell>
          <cell r="S783">
            <v>5718</v>
          </cell>
          <cell r="U783">
            <v>1389.31593269626</v>
          </cell>
        </row>
        <row r="784">
          <cell r="J784">
            <v>24040</v>
          </cell>
          <cell r="S784">
            <v>5641</v>
          </cell>
          <cell r="U784">
            <v>1385.48976316325</v>
          </cell>
        </row>
        <row r="785">
          <cell r="J785">
            <v>24330</v>
          </cell>
          <cell r="S785">
            <v>5595</v>
          </cell>
          <cell r="U785">
            <v>1381.6741308830999</v>
          </cell>
        </row>
        <row r="786">
          <cell r="J786">
            <v>24625</v>
          </cell>
          <cell r="S786">
            <v>5523</v>
          </cell>
          <cell r="U786">
            <v>1377.8690068362801</v>
          </cell>
        </row>
        <row r="787">
          <cell r="J787">
            <v>24922</v>
          </cell>
          <cell r="S787">
            <v>5487</v>
          </cell>
          <cell r="U787">
            <v>1374.0743620831499</v>
          </cell>
        </row>
        <row r="788">
          <cell r="J788">
            <v>25224</v>
          </cell>
          <cell r="S788">
            <v>5466</v>
          </cell>
          <cell r="U788">
            <v>1370.2901677637899</v>
          </cell>
        </row>
        <row r="789">
          <cell r="J789">
            <v>25529</v>
          </cell>
          <cell r="S789">
            <v>5449</v>
          </cell>
          <cell r="U789">
            <v>1366.5163950977701</v>
          </cell>
        </row>
        <row r="790">
          <cell r="J790">
            <v>25838</v>
          </cell>
          <cell r="S790">
            <v>5419</v>
          </cell>
          <cell r="U790">
            <v>1362.75301538388</v>
          </cell>
        </row>
        <row r="791">
          <cell r="J791">
            <v>26157.466</v>
          </cell>
          <cell r="S791">
            <v>5398</v>
          </cell>
          <cell r="U791">
            <v>1359</v>
          </cell>
        </row>
        <row r="792">
          <cell r="J792">
            <v>26501.298999999999</v>
          </cell>
          <cell r="S792">
            <v>5373</v>
          </cell>
          <cell r="U792">
            <v>1353.5009415725499</v>
          </cell>
        </row>
        <row r="793">
          <cell r="J793">
            <v>26849.656999999999</v>
          </cell>
          <cell r="S793">
            <v>5328</v>
          </cell>
          <cell r="U793">
            <v>1348.02413453847</v>
          </cell>
        </row>
        <row r="794">
          <cell r="J794">
            <v>27202.504000000001</v>
          </cell>
          <cell r="S794">
            <v>5299</v>
          </cell>
          <cell r="U794">
            <v>1342.56948885971</v>
          </cell>
        </row>
        <row r="795">
          <cell r="J795">
            <v>27560.144</v>
          </cell>
          <cell r="S795">
            <v>5279</v>
          </cell>
          <cell r="U795">
            <v>1337.1369148625499</v>
          </cell>
        </row>
        <row r="796">
          <cell r="J796">
            <v>27922.482</v>
          </cell>
          <cell r="S796">
            <v>5278</v>
          </cell>
          <cell r="U796">
            <v>1331.7263232361199</v>
          </cell>
        </row>
        <row r="797">
          <cell r="J797">
            <v>28289.521000000001</v>
          </cell>
          <cell r="S797">
            <v>5286</v>
          </cell>
          <cell r="U797">
            <v>1326.33762503094</v>
          </cell>
        </row>
        <row r="798">
          <cell r="J798">
            <v>28661.567999999999</v>
          </cell>
          <cell r="S798">
            <v>5282</v>
          </cell>
          <cell r="U798">
            <v>1320.97073165745</v>
          </cell>
        </row>
        <row r="799">
          <cell r="J799">
            <v>29038.422999999999</v>
          </cell>
          <cell r="S799">
            <v>5266</v>
          </cell>
          <cell r="U799">
            <v>1315.62555488458</v>
          </cell>
        </row>
        <row r="800">
          <cell r="J800">
            <v>29420.293999999998</v>
          </cell>
          <cell r="S800">
            <v>5203</v>
          </cell>
          <cell r="U800">
            <v>1310.30200683826</v>
          </cell>
        </row>
        <row r="801">
          <cell r="J801">
            <v>29788.663999999997</v>
          </cell>
          <cell r="S801">
            <v>5146</v>
          </cell>
          <cell r="U801">
            <v>1305</v>
          </cell>
        </row>
        <row r="802">
          <cell r="J802">
            <v>30105.556</v>
          </cell>
          <cell r="S802">
            <v>5101</v>
          </cell>
          <cell r="U802">
            <v>1297.8250614092001</v>
          </cell>
        </row>
        <row r="803">
          <cell r="J803">
            <v>30425.861000000001</v>
          </cell>
          <cell r="S803">
            <v>5024</v>
          </cell>
          <cell r="U803">
            <v>1290.68957089793</v>
          </cell>
        </row>
        <row r="804">
          <cell r="J804">
            <v>30749.675999999999</v>
          </cell>
          <cell r="S804">
            <v>4975</v>
          </cell>
          <cell r="U804">
            <v>1283.5933115791699</v>
          </cell>
        </row>
        <row r="805">
          <cell r="J805">
            <v>31076.906999999999</v>
          </cell>
          <cell r="S805">
            <v>4939</v>
          </cell>
          <cell r="U805">
            <v>1276.5360677583801</v>
          </cell>
        </row>
        <row r="806">
          <cell r="J806">
            <v>31407.653999999999</v>
          </cell>
          <cell r="S806">
            <v>4906</v>
          </cell>
          <cell r="U806">
            <v>1269.51762492688</v>
          </cell>
        </row>
        <row r="807">
          <cell r="J807">
            <v>31742.018</v>
          </cell>
          <cell r="S807">
            <v>4857</v>
          </cell>
          <cell r="U807">
            <v>1262.5377697553999</v>
          </cell>
        </row>
        <row r="808">
          <cell r="J808">
            <v>32080.001</v>
          </cell>
          <cell r="S808">
            <v>4801</v>
          </cell>
          <cell r="U808">
            <v>1255.59629008754</v>
          </cell>
        </row>
        <row r="809">
          <cell r="J809">
            <v>32421.504000000001</v>
          </cell>
          <cell r="S809">
            <v>4757</v>
          </cell>
          <cell r="U809">
            <v>1248.6929749333499</v>
          </cell>
        </row>
        <row r="810">
          <cell r="J810">
            <v>32766.831000000002</v>
          </cell>
          <cell r="S810">
            <v>4718</v>
          </cell>
          <cell r="U810">
            <v>1241.8276144629299</v>
          </cell>
        </row>
        <row r="811">
          <cell r="J811">
            <v>33122.044999999998</v>
          </cell>
          <cell r="S811">
            <v>4680</v>
          </cell>
          <cell r="U811">
            <v>1236</v>
          </cell>
        </row>
        <row r="812">
          <cell r="J812">
            <v>33500.31</v>
          </cell>
          <cell r="S812">
            <v>4634</v>
          </cell>
          <cell r="U812">
            <v>1236.0999636108775</v>
          </cell>
        </row>
        <row r="813">
          <cell r="J813">
            <v>33882.828999999998</v>
          </cell>
          <cell r="S813">
            <v>4607</v>
          </cell>
          <cell r="U813">
            <v>1236.1999353064828</v>
          </cell>
        </row>
        <row r="814">
          <cell r="J814">
            <v>34269.806000000004</v>
          </cell>
          <cell r="S814">
            <v>4589</v>
          </cell>
          <cell r="U814">
            <v>1236.2999150874698</v>
          </cell>
        </row>
        <row r="815">
          <cell r="J815">
            <v>34661.144999999997</v>
          </cell>
          <cell r="S815">
            <v>4560</v>
          </cell>
          <cell r="U815">
            <v>1236.3999029544923</v>
          </cell>
        </row>
        <row r="816">
          <cell r="J816">
            <v>35057.053</v>
          </cell>
          <cell r="S816">
            <v>4542</v>
          </cell>
          <cell r="U816">
            <v>1236.4998989082042</v>
          </cell>
        </row>
        <row r="817">
          <cell r="J817">
            <v>35457.332000000002</v>
          </cell>
          <cell r="S817">
            <v>4530</v>
          </cell>
          <cell r="U817">
            <v>1236.5999029492596</v>
          </cell>
        </row>
        <row r="818">
          <cell r="J818">
            <v>35862.289000000004</v>
          </cell>
          <cell r="S818">
            <v>4518</v>
          </cell>
          <cell r="U818">
            <v>1236.6999150783126</v>
          </cell>
        </row>
        <row r="819">
          <cell r="J819">
            <v>36271.93</v>
          </cell>
          <cell r="S819">
            <v>4502</v>
          </cell>
          <cell r="U819">
            <v>1236.7999352960176</v>
          </cell>
        </row>
        <row r="820">
          <cell r="J820">
            <v>36686.158000000003</v>
          </cell>
          <cell r="S820">
            <v>4469</v>
          </cell>
          <cell r="U820">
            <v>1236.8999636030283</v>
          </cell>
        </row>
        <row r="821">
          <cell r="J821">
            <v>37091.104000000007</v>
          </cell>
          <cell r="S821">
            <v>4447</v>
          </cell>
          <cell r="U821">
            <v>1237</v>
          </cell>
        </row>
        <row r="822">
          <cell r="J822">
            <v>37458.120000000003</v>
          </cell>
          <cell r="S822">
            <v>4435</v>
          </cell>
          <cell r="U822">
            <v>1238</v>
          </cell>
        </row>
        <row r="823">
          <cell r="J823">
            <v>37828.813000000002</v>
          </cell>
          <cell r="S823">
            <v>4418</v>
          </cell>
          <cell r="U823">
            <v>1239</v>
          </cell>
        </row>
        <row r="824">
          <cell r="J824">
            <v>38203.285000000003</v>
          </cell>
          <cell r="S824">
            <v>4408</v>
          </cell>
          <cell r="U824">
            <v>1241</v>
          </cell>
        </row>
        <row r="825">
          <cell r="J825">
            <v>38581.436000000002</v>
          </cell>
          <cell r="S825">
            <v>4399</v>
          </cell>
          <cell r="U825">
            <v>1242</v>
          </cell>
        </row>
        <row r="826">
          <cell r="J826">
            <v>38963.466</v>
          </cell>
          <cell r="S826">
            <v>4398</v>
          </cell>
          <cell r="U826">
            <v>1243</v>
          </cell>
        </row>
        <row r="827">
          <cell r="J827">
            <v>39349.378000000004</v>
          </cell>
          <cell r="S827">
            <v>4388</v>
          </cell>
          <cell r="U827">
            <v>1244</v>
          </cell>
        </row>
        <row r="828">
          <cell r="J828">
            <v>39739.171000000002</v>
          </cell>
          <cell r="S828">
            <v>4385</v>
          </cell>
          <cell r="U828">
            <v>1245</v>
          </cell>
        </row>
        <row r="829">
          <cell r="J829">
            <v>40132.848000000005</v>
          </cell>
          <cell r="S829">
            <v>4387</v>
          </cell>
          <cell r="U829">
            <v>1247</v>
          </cell>
        </row>
        <row r="830">
          <cell r="J830">
            <v>40519.133878833956</v>
          </cell>
          <cell r="S830">
            <v>4385</v>
          </cell>
          <cell r="U830">
            <v>1248</v>
          </cell>
        </row>
        <row r="831">
          <cell r="J831">
            <v>40881.489989737951</v>
          </cell>
          <cell r="S831">
            <v>4381</v>
          </cell>
          <cell r="U831">
            <v>1251</v>
          </cell>
        </row>
        <row r="832">
          <cell r="J832">
            <v>41090.816603941312</v>
          </cell>
          <cell r="S832">
            <v>4368</v>
          </cell>
          <cell r="U832">
            <v>1250</v>
          </cell>
        </row>
        <row r="833">
          <cell r="J833">
            <v>41356.213993720827</v>
          </cell>
          <cell r="S833">
            <v>4346</v>
          </cell>
          <cell r="U833">
            <v>1248</v>
          </cell>
        </row>
        <row r="834">
          <cell r="J834">
            <v>41767.682432404792</v>
          </cell>
          <cell r="S834">
            <v>4334</v>
          </cell>
          <cell r="U834">
            <v>1249</v>
          </cell>
        </row>
        <row r="835">
          <cell r="J835">
            <v>42062</v>
          </cell>
          <cell r="S835">
            <v>4278</v>
          </cell>
          <cell r="U835">
            <v>1217</v>
          </cell>
        </row>
        <row r="836">
          <cell r="J836">
            <v>42241</v>
          </cell>
          <cell r="S836">
            <v>4273</v>
          </cell>
          <cell r="U836">
            <v>1212</v>
          </cell>
        </row>
        <row r="837">
          <cell r="J837">
            <v>42341</v>
          </cell>
          <cell r="S837">
            <v>4273</v>
          </cell>
          <cell r="U837">
            <v>1215</v>
          </cell>
        </row>
        <row r="838">
          <cell r="J838">
            <v>42295</v>
          </cell>
          <cell r="S838">
            <v>4280</v>
          </cell>
          <cell r="U838">
            <v>1221</v>
          </cell>
        </row>
        <row r="839">
          <cell r="J839">
            <v>42182</v>
          </cell>
          <cell r="S839">
            <v>4352</v>
          </cell>
          <cell r="U839">
            <v>1259</v>
          </cell>
        </row>
        <row r="840">
          <cell r="J840">
            <v>42460</v>
          </cell>
          <cell r="S840">
            <v>4361</v>
          </cell>
          <cell r="U840">
            <v>1269</v>
          </cell>
        </row>
        <row r="841">
          <cell r="J841">
            <v>42692.9</v>
          </cell>
          <cell r="S841">
            <v>4368</v>
          </cell>
          <cell r="U841">
            <v>1272</v>
          </cell>
        </row>
        <row r="842">
          <cell r="J842">
            <v>43109.5</v>
          </cell>
          <cell r="S842">
            <v>4306</v>
          </cell>
          <cell r="U842">
            <v>1284</v>
          </cell>
        </row>
        <row r="843">
          <cell r="J843">
            <v>43350.1</v>
          </cell>
          <cell r="S843">
            <v>4292</v>
          </cell>
          <cell r="U843">
            <v>1278</v>
          </cell>
        </row>
        <row r="844">
          <cell r="J844">
            <v>43676.6</v>
          </cell>
          <cell r="S844">
            <v>4263</v>
          </cell>
          <cell r="U844">
            <v>1258</v>
          </cell>
        </row>
        <row r="845">
          <cell r="J845">
            <v>43828</v>
          </cell>
          <cell r="S845">
            <v>4242</v>
          </cell>
          <cell r="U845">
            <v>1257</v>
          </cell>
        </row>
        <row r="846">
          <cell r="J846">
            <v>44010.6</v>
          </cell>
          <cell r="S846">
            <v>4225</v>
          </cell>
          <cell r="U846">
            <v>1254</v>
          </cell>
        </row>
        <row r="847">
          <cell r="J847">
            <v>44178</v>
          </cell>
          <cell r="S847">
            <v>4208</v>
          </cell>
          <cell r="U847">
            <v>1251</v>
          </cell>
        </row>
        <row r="848">
          <cell r="J848">
            <v>44376.2</v>
          </cell>
          <cell r="S848">
            <v>4194</v>
          </cell>
          <cell r="U848">
            <v>1250</v>
          </cell>
        </row>
        <row r="849">
          <cell r="J849">
            <v>44484</v>
          </cell>
          <cell r="S849">
            <v>4183</v>
          </cell>
          <cell r="U849">
            <v>1246</v>
          </cell>
        </row>
        <row r="850">
          <cell r="J850">
            <v>44646.9</v>
          </cell>
          <cell r="S850">
            <v>4171</v>
          </cell>
          <cell r="U850">
            <v>1244</v>
          </cell>
        </row>
        <row r="851">
          <cell r="J851">
            <v>44830.6</v>
          </cell>
          <cell r="S851">
            <v>4176</v>
          </cell>
          <cell r="U851">
            <v>1243</v>
          </cell>
        </row>
        <row r="852">
          <cell r="J852">
            <v>45084</v>
          </cell>
          <cell r="S852">
            <v>4200</v>
          </cell>
          <cell r="U852">
            <v>1251</v>
          </cell>
        </row>
        <row r="853">
          <cell r="J853">
            <v>45262</v>
          </cell>
          <cell r="S853">
            <v>4220</v>
          </cell>
          <cell r="U853">
            <v>1258</v>
          </cell>
        </row>
        <row r="854">
          <cell r="J854">
            <v>45401</v>
          </cell>
          <cell r="S854">
            <v>4236</v>
          </cell>
          <cell r="U854">
            <v>1265</v>
          </cell>
        </row>
        <row r="855">
          <cell r="J855">
            <v>45597.5</v>
          </cell>
          <cell r="S855">
            <v>4242</v>
          </cell>
          <cell r="U855">
            <v>1271</v>
          </cell>
        </row>
        <row r="856">
          <cell r="J856">
            <v>45805.3</v>
          </cell>
          <cell r="S856">
            <v>4243</v>
          </cell>
          <cell r="U856">
            <v>1276</v>
          </cell>
        </row>
        <row r="857">
          <cell r="J857">
            <v>46007.6</v>
          </cell>
          <cell r="S857">
            <v>4229</v>
          </cell>
          <cell r="U857">
            <v>1281</v>
          </cell>
        </row>
        <row r="858">
          <cell r="J858">
            <v>46208.1</v>
          </cell>
          <cell r="S858">
            <v>4223</v>
          </cell>
          <cell r="U858">
            <v>1286</v>
          </cell>
        </row>
        <row r="859">
          <cell r="J859">
            <v>46466.7</v>
          </cell>
          <cell r="S859">
            <v>4229</v>
          </cell>
          <cell r="U859">
            <v>1295</v>
          </cell>
        </row>
        <row r="860">
          <cell r="J860">
            <v>46927</v>
          </cell>
          <cell r="S860">
            <v>4257</v>
          </cell>
          <cell r="U860">
            <v>1299</v>
          </cell>
        </row>
        <row r="861">
          <cell r="J861">
            <v>46908</v>
          </cell>
          <cell r="S861">
            <v>4301</v>
          </cell>
          <cell r="U861">
            <v>1308</v>
          </cell>
        </row>
        <row r="862">
          <cell r="J862">
            <v>47071</v>
          </cell>
          <cell r="S862">
            <v>4292</v>
          </cell>
          <cell r="U862">
            <v>1329</v>
          </cell>
        </row>
        <row r="863">
          <cell r="J863">
            <v>47448</v>
          </cell>
          <cell r="S863">
            <v>4287</v>
          </cell>
          <cell r="U863">
            <v>1341</v>
          </cell>
        </row>
        <row r="864">
          <cell r="J864">
            <v>47659</v>
          </cell>
          <cell r="S864">
            <v>4301</v>
          </cell>
          <cell r="U864">
            <v>1357</v>
          </cell>
        </row>
        <row r="865">
          <cell r="J865">
            <v>47823</v>
          </cell>
          <cell r="S865">
            <v>4311</v>
          </cell>
          <cell r="U865">
            <v>1359</v>
          </cell>
        </row>
        <row r="866">
          <cell r="J866">
            <v>47867</v>
          </cell>
          <cell r="S866">
            <v>4307</v>
          </cell>
          <cell r="U866">
            <v>1350</v>
          </cell>
        </row>
        <row r="867">
          <cell r="J867">
            <v>48188.7</v>
          </cell>
          <cell r="S867">
            <v>4324</v>
          </cell>
          <cell r="U867">
            <v>1350</v>
          </cell>
        </row>
        <row r="868">
          <cell r="J868">
            <v>48671.199999999997</v>
          </cell>
          <cell r="S868">
            <v>4347</v>
          </cell>
          <cell r="U868">
            <v>1362</v>
          </cell>
        </row>
        <row r="869">
          <cell r="J869">
            <v>48960</v>
          </cell>
          <cell r="S869">
            <v>4352</v>
          </cell>
          <cell r="U869">
            <v>1371</v>
          </cell>
        </row>
        <row r="870">
          <cell r="J870">
            <v>49194.5</v>
          </cell>
          <cell r="S870">
            <v>4340.018</v>
          </cell>
          <cell r="U870">
            <v>1377</v>
          </cell>
        </row>
        <row r="871">
          <cell r="J871">
            <v>48928.9</v>
          </cell>
          <cell r="S871">
            <v>4332.3109999999997</v>
          </cell>
          <cell r="U871">
            <v>1373</v>
          </cell>
        </row>
        <row r="872">
          <cell r="J872">
            <v>49069.2</v>
          </cell>
          <cell r="S872">
            <v>4327.1559999999999</v>
          </cell>
          <cell r="U872">
            <v>1375</v>
          </cell>
        </row>
        <row r="873">
          <cell r="J873">
            <v>49208.800000000003</v>
          </cell>
          <cell r="S873">
            <v>4331.4110000000001</v>
          </cell>
          <cell r="U873">
            <v>1384.1</v>
          </cell>
        </row>
        <row r="874">
          <cell r="J874">
            <v>49377.599999999999</v>
          </cell>
          <cell r="S874">
            <v>4324.0689999999995</v>
          </cell>
          <cell r="U874">
            <v>1387.3</v>
          </cell>
        </row>
        <row r="875">
          <cell r="J875">
            <v>49552.3</v>
          </cell>
          <cell r="S875">
            <v>4310.1329999999998</v>
          </cell>
          <cell r="U875">
            <v>1394</v>
          </cell>
        </row>
        <row r="876">
          <cell r="J876">
            <v>49786.9</v>
          </cell>
          <cell r="S876">
            <v>4292.2530000000006</v>
          </cell>
          <cell r="U876">
            <v>1397</v>
          </cell>
        </row>
        <row r="877">
          <cell r="J877">
            <v>50031.7</v>
          </cell>
          <cell r="S877">
            <v>4277.2199999999993</v>
          </cell>
          <cell r="U877">
            <v>1399</v>
          </cell>
        </row>
        <row r="878">
          <cell r="J878">
            <v>50250.2</v>
          </cell>
          <cell r="S878">
            <v>4253.8220000000001</v>
          </cell>
          <cell r="U878">
            <v>1402.3</v>
          </cell>
        </row>
        <row r="879">
          <cell r="J879">
            <v>50548.6</v>
          </cell>
          <cell r="S879">
            <v>4250.741</v>
          </cell>
          <cell r="U879">
            <v>1407.7</v>
          </cell>
        </row>
        <row r="880">
          <cell r="J880">
            <v>50952.7</v>
          </cell>
          <cell r="S880">
            <v>4251.8</v>
          </cell>
          <cell r="U880">
            <v>1419.8</v>
          </cell>
        </row>
        <row r="881">
          <cell r="J881">
            <v>51380.036</v>
          </cell>
          <cell r="S881">
            <v>4245.7000000000007</v>
          </cell>
          <cell r="U881">
            <v>1427.4</v>
          </cell>
        </row>
        <row r="882">
          <cell r="J882">
            <v>51854.828000000001</v>
          </cell>
          <cell r="S882">
            <v>4265.3999999999996</v>
          </cell>
          <cell r="U882">
            <v>1435.4</v>
          </cell>
        </row>
        <row r="883">
          <cell r="J883">
            <v>52178.2</v>
          </cell>
          <cell r="S883">
            <v>4296</v>
          </cell>
          <cell r="U883">
            <v>1446</v>
          </cell>
        </row>
        <row r="884">
          <cell r="J884">
            <v>52532.800000000003</v>
          </cell>
          <cell r="S884">
            <v>4322</v>
          </cell>
          <cell r="U884">
            <v>1458</v>
          </cell>
        </row>
        <row r="885">
          <cell r="J885">
            <v>52881.3</v>
          </cell>
          <cell r="S885">
            <v>4345</v>
          </cell>
          <cell r="U885">
            <v>1469</v>
          </cell>
        </row>
        <row r="886">
          <cell r="J886">
            <v>53167.1</v>
          </cell>
          <cell r="S886">
            <v>4362</v>
          </cell>
          <cell r="U886">
            <v>1478</v>
          </cell>
        </row>
        <row r="887">
          <cell r="J887">
            <v>53470.200000000004</v>
          </cell>
          <cell r="S887">
            <v>4391.1000000000004</v>
          </cell>
          <cell r="U887">
            <v>1491</v>
          </cell>
        </row>
        <row r="888">
          <cell r="J888">
            <v>53710.899999999994</v>
          </cell>
          <cell r="S888">
            <v>4414.5</v>
          </cell>
          <cell r="U888">
            <v>1502</v>
          </cell>
        </row>
        <row r="889">
          <cell r="J889">
            <v>53946.5</v>
          </cell>
          <cell r="S889">
            <v>4438.1000000000004</v>
          </cell>
          <cell r="U889">
            <v>1512.5</v>
          </cell>
        </row>
        <row r="890">
          <cell r="J890">
            <v>54104.799999999996</v>
          </cell>
          <cell r="S890">
            <v>4474.1000000000004</v>
          </cell>
          <cell r="U890">
            <v>1524</v>
          </cell>
        </row>
        <row r="891">
          <cell r="J891">
            <v>54387.6</v>
          </cell>
          <cell r="S891">
            <v>4518.7000000000007</v>
          </cell>
          <cell r="U891">
            <v>1540.4</v>
          </cell>
        </row>
        <row r="892">
          <cell r="J892">
            <v>54557.7</v>
          </cell>
          <cell r="S892">
            <v>4563.3999999999996</v>
          </cell>
          <cell r="U892">
            <v>1539</v>
          </cell>
        </row>
        <row r="893">
          <cell r="J893">
            <v>54692.9</v>
          </cell>
          <cell r="S893">
            <v>4603.2</v>
          </cell>
          <cell r="U893">
            <v>1530</v>
          </cell>
        </row>
        <row r="894">
          <cell r="J894">
            <v>54708.700000000004</v>
          </cell>
          <cell r="S894">
            <v>4651.1000000000004</v>
          </cell>
          <cell r="U894">
            <v>1526.9</v>
          </cell>
        </row>
        <row r="895">
          <cell r="J895">
            <v>54702.200000000004</v>
          </cell>
          <cell r="S895">
            <v>4700.8</v>
          </cell>
          <cell r="U895">
            <v>1523.5</v>
          </cell>
        </row>
        <row r="896">
          <cell r="J896">
            <v>54692.6</v>
          </cell>
          <cell r="S896">
            <v>4751.3</v>
          </cell>
          <cell r="U896">
            <v>1523.5</v>
          </cell>
        </row>
        <row r="897">
          <cell r="J897">
            <v>54666.6</v>
          </cell>
          <cell r="S897">
            <v>4795.2</v>
          </cell>
          <cell r="U897">
            <v>1523.3</v>
          </cell>
        </row>
        <row r="898">
          <cell r="J898">
            <v>54654.8</v>
          </cell>
          <cell r="S898">
            <v>4837.2</v>
          </cell>
          <cell r="U898">
            <v>1523.2</v>
          </cell>
        </row>
        <row r="899">
          <cell r="J899">
            <v>54711.799999999996</v>
          </cell>
          <cell r="S899">
            <v>4896.5</v>
          </cell>
          <cell r="U899">
            <v>1528.3</v>
          </cell>
        </row>
        <row r="900">
          <cell r="J900">
            <v>54796.9</v>
          </cell>
          <cell r="S900">
            <v>4933.8</v>
          </cell>
          <cell r="U900">
            <v>1532.8</v>
          </cell>
        </row>
        <row r="901">
          <cell r="J901">
            <v>54814.5</v>
          </cell>
          <cell r="S901">
            <v>4986.3999999999996</v>
          </cell>
          <cell r="U901">
            <v>1543</v>
          </cell>
        </row>
        <row r="902">
          <cell r="J902">
            <v>54746.165999999997</v>
          </cell>
          <cell r="S902">
            <v>5024.5</v>
          </cell>
          <cell r="U902">
            <v>1544.5</v>
          </cell>
        </row>
        <row r="903">
          <cell r="J903">
            <v>54765.116999999998</v>
          </cell>
          <cell r="S903">
            <v>5054.6000000000004</v>
          </cell>
          <cell r="U903">
            <v>1550.6</v>
          </cell>
        </row>
        <row r="904">
          <cell r="J904">
            <v>54852.009999999995</v>
          </cell>
          <cell r="S904">
            <v>5086.3</v>
          </cell>
          <cell r="U904">
            <v>1557.3</v>
          </cell>
        </row>
        <row r="905">
          <cell r="J905">
            <v>54988.603000000003</v>
          </cell>
          <cell r="S905">
            <v>5105.3999999999996</v>
          </cell>
          <cell r="U905">
            <v>1565.4</v>
          </cell>
        </row>
        <row r="906">
          <cell r="J906">
            <v>55110.334000000003</v>
          </cell>
          <cell r="S906">
            <v>5114</v>
          </cell>
          <cell r="U906">
            <v>1573.5</v>
          </cell>
        </row>
        <row r="907">
          <cell r="J907">
            <v>55222.004000000001</v>
          </cell>
          <cell r="S907">
            <v>5121.8999999999996</v>
          </cell>
          <cell r="U907">
            <v>1582</v>
          </cell>
        </row>
        <row r="908">
          <cell r="J908">
            <v>55331.008000000002</v>
          </cell>
          <cell r="S908">
            <v>5115</v>
          </cell>
          <cell r="U908">
            <v>1585.4</v>
          </cell>
        </row>
        <row r="909">
          <cell r="J909">
            <v>55486.016000000003</v>
          </cell>
          <cell r="S909">
            <v>5103.6000000000004</v>
          </cell>
          <cell r="U909">
            <v>1590.4</v>
          </cell>
        </row>
        <row r="910">
          <cell r="J910">
            <v>55641.898000000001</v>
          </cell>
          <cell r="S910">
            <v>5103.7999999999993</v>
          </cell>
          <cell r="U910">
            <v>1595.6</v>
          </cell>
        </row>
        <row r="911">
          <cell r="J911">
            <v>55831.363000000005</v>
          </cell>
          <cell r="S911">
            <v>5138.0709999999999</v>
          </cell>
          <cell r="U911">
            <v>1607.3</v>
          </cell>
        </row>
        <row r="912">
          <cell r="J912">
            <v>55961.267</v>
          </cell>
          <cell r="S912">
            <v>5181.0609999999997</v>
          </cell>
          <cell r="U912">
            <v>1623.3</v>
          </cell>
        </row>
        <row r="913">
          <cell r="J913">
            <v>56078.337</v>
          </cell>
          <cell r="S913">
            <v>5213.9490000000005</v>
          </cell>
          <cell r="U913">
            <v>1635.6</v>
          </cell>
        </row>
        <row r="914">
          <cell r="J914">
            <v>56218.438000000002</v>
          </cell>
          <cell r="S914">
            <v>5239.2420000000002</v>
          </cell>
          <cell r="U914">
            <v>1643.7</v>
          </cell>
        </row>
        <row r="915">
          <cell r="J915">
            <v>56375.668000000005</v>
          </cell>
          <cell r="S915">
            <v>5262.99</v>
          </cell>
          <cell r="U915">
            <v>1649.1</v>
          </cell>
        </row>
        <row r="916">
          <cell r="J916">
            <v>56502.623000000007</v>
          </cell>
          <cell r="S916">
            <v>5287.8869999999997</v>
          </cell>
          <cell r="U916">
            <v>1661.8</v>
          </cell>
        </row>
        <row r="917">
          <cell r="J917">
            <v>56642.987999999998</v>
          </cell>
          <cell r="S917">
            <v>5335.6130000000003</v>
          </cell>
          <cell r="U917">
            <v>1671.3</v>
          </cell>
        </row>
        <row r="918">
          <cell r="J918">
            <v>56797.173999999999</v>
          </cell>
          <cell r="S918">
            <v>5380.8819999999996</v>
          </cell>
          <cell r="U918">
            <v>1677.8</v>
          </cell>
        </row>
        <row r="919">
          <cell r="J919">
            <v>57005.420999999995</v>
          </cell>
          <cell r="S919">
            <v>5420.6469999999999</v>
          </cell>
          <cell r="U919">
            <v>1679</v>
          </cell>
        </row>
        <row r="920">
          <cell r="J920">
            <v>57203.120999999999</v>
          </cell>
          <cell r="S920">
            <v>5472.4359999999997</v>
          </cell>
          <cell r="U920">
            <v>1682.9</v>
          </cell>
        </row>
        <row r="921">
          <cell r="J921">
            <v>57424.178</v>
          </cell>
          <cell r="S921">
            <v>5535.9979999999996</v>
          </cell>
          <cell r="U921">
            <v>1688.8</v>
          </cell>
        </row>
        <row r="922">
          <cell r="J922">
            <v>57668.142999999996</v>
          </cell>
          <cell r="S922">
            <v>5614.7029999999995</v>
          </cell>
          <cell r="U922">
            <v>1697.5</v>
          </cell>
        </row>
        <row r="923">
          <cell r="J923">
            <v>57931.737999999998</v>
          </cell>
          <cell r="S923">
            <v>5684.7530000000006</v>
          </cell>
          <cell r="U923">
            <v>1704.9</v>
          </cell>
        </row>
        <row r="924">
          <cell r="J924">
            <v>58236.322</v>
          </cell>
          <cell r="S924">
            <v>5759.1880000000001</v>
          </cell>
          <cell r="U924">
            <v>1714</v>
          </cell>
        </row>
        <row r="925">
          <cell r="J925">
            <v>58685.542999999998</v>
          </cell>
          <cell r="S925">
            <v>5861.5389999999998</v>
          </cell>
          <cell r="U925">
            <v>1727.7</v>
          </cell>
        </row>
        <row r="926">
          <cell r="J926">
            <v>59083.953999999998</v>
          </cell>
          <cell r="S926">
            <v>5976.0290000000005</v>
          </cell>
          <cell r="U926">
            <v>1743.1</v>
          </cell>
        </row>
        <row r="927">
          <cell r="J927">
            <v>59557.392</v>
          </cell>
          <cell r="S927">
            <v>6137.5419999999995</v>
          </cell>
          <cell r="U927">
            <v>1761.7</v>
          </cell>
        </row>
        <row r="928">
          <cell r="J928">
            <v>60044.62</v>
          </cell>
          <cell r="S928">
            <v>6264.2699999999995</v>
          </cell>
          <cell r="U928">
            <v>1779.2</v>
          </cell>
        </row>
        <row r="929">
          <cell r="J929">
            <v>60467.152999999998</v>
          </cell>
          <cell r="S929">
            <v>6326.6950000000006</v>
          </cell>
          <cell r="U929">
            <v>1793.3</v>
          </cell>
        </row>
        <row r="930">
          <cell r="J930">
            <v>60954.623</v>
          </cell>
          <cell r="S930">
            <v>6359.5630000000001</v>
          </cell>
          <cell r="U930">
            <v>1804.8</v>
          </cell>
        </row>
        <row r="931">
          <cell r="J931">
            <v>61470.827000000005</v>
          </cell>
          <cell r="S931">
            <v>6389.1880000000001</v>
          </cell>
          <cell r="U931">
            <v>1814.3</v>
          </cell>
        </row>
        <row r="932">
          <cell r="J932">
            <v>61881.396000000001</v>
          </cell>
          <cell r="S932">
            <v>6409.0069999999996</v>
          </cell>
          <cell r="U932">
            <v>1823.6</v>
          </cell>
        </row>
        <row r="933">
          <cell r="J933">
            <v>62275.928999999996</v>
          </cell>
          <cell r="S933">
            <v>6422.8249999999998</v>
          </cell>
          <cell r="U933">
            <v>1829.7</v>
          </cell>
        </row>
        <row r="934">
          <cell r="J934">
            <v>62756.254000000001</v>
          </cell>
          <cell r="S934">
            <v>6450.1</v>
          </cell>
          <cell r="U934">
            <v>1840.5</v>
          </cell>
        </row>
        <row r="935">
          <cell r="J935">
            <v>63258.400000000001</v>
          </cell>
          <cell r="S935">
            <v>6487</v>
          </cell>
          <cell r="U935">
            <v>1851.6</v>
          </cell>
        </row>
        <row r="936">
          <cell r="J936">
            <v>63710</v>
          </cell>
          <cell r="U936">
            <v>1863</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582">
          <cell r="AB582">
            <v>100</v>
          </cell>
        </row>
        <row r="583">
          <cell r="AB583">
            <v>87.363390470073867</v>
          </cell>
        </row>
        <row r="584">
          <cell r="AB584">
            <v>77.859574832470713</v>
          </cell>
        </row>
        <row r="585">
          <cell r="AB585">
            <v>95.234899253059737</v>
          </cell>
        </row>
        <row r="586">
          <cell r="AB586">
            <v>98.43798212228937</v>
          </cell>
        </row>
        <row r="587">
          <cell r="AB587">
            <v>105.57540786259793</v>
          </cell>
        </row>
        <row r="588">
          <cell r="AB588">
            <v>89.701926403509532</v>
          </cell>
        </row>
        <row r="589">
          <cell r="AB589">
            <v>110.13416319679412</v>
          </cell>
        </row>
        <row r="590">
          <cell r="AB590">
            <v>89.594809282030013</v>
          </cell>
        </row>
        <row r="591">
          <cell r="AB591">
            <v>97.481134128541242</v>
          </cell>
        </row>
        <row r="592">
          <cell r="AB592">
            <v>98.527500972690476</v>
          </cell>
        </row>
        <row r="593">
          <cell r="AB593">
            <v>95.016355380703743</v>
          </cell>
        </row>
        <row r="594">
          <cell r="AB594">
            <v>99.544167713807994</v>
          </cell>
        </row>
        <row r="595">
          <cell r="AB595">
            <v>89.282772177879963</v>
          </cell>
        </row>
        <row r="596">
          <cell r="AB596">
            <v>86.954528222336421</v>
          </cell>
        </row>
        <row r="597">
          <cell r="AB597">
            <v>56.955521703101006</v>
          </cell>
        </row>
        <row r="598">
          <cell r="AB598">
            <v>69.87855905687988</v>
          </cell>
        </row>
        <row r="599">
          <cell r="AB599">
            <v>98.410650343723546</v>
          </cell>
        </row>
        <row r="600">
          <cell r="AB600">
            <v>79.187672007057088</v>
          </cell>
        </row>
        <row r="601">
          <cell r="AB601">
            <v>80.216385853493136</v>
          </cell>
        </row>
        <row r="602">
          <cell r="AB602">
            <v>90.018061613515542</v>
          </cell>
        </row>
        <row r="603">
          <cell r="AB603">
            <v>96.210518431249312</v>
          </cell>
        </row>
        <row r="604">
          <cell r="AB604">
            <v>82.949364599571538</v>
          </cell>
        </row>
        <row r="605">
          <cell r="AB605">
            <v>72.134818517563659</v>
          </cell>
        </row>
        <row r="606">
          <cell r="AB606">
            <v>77.989979898397664</v>
          </cell>
        </row>
        <row r="607">
          <cell r="AB607">
            <v>86.080374303048842</v>
          </cell>
        </row>
        <row r="608">
          <cell r="AB608">
            <v>80.025222405625755</v>
          </cell>
        </row>
        <row r="609">
          <cell r="AB609">
            <v>65.845362806225864</v>
          </cell>
        </row>
        <row r="610">
          <cell r="AB610">
            <v>83.723959006501389</v>
          </cell>
        </row>
        <row r="611">
          <cell r="AB611">
            <v>76.054982847508697</v>
          </cell>
        </row>
        <row r="612">
          <cell r="AB612">
            <v>87.577702617098268</v>
          </cell>
        </row>
        <row r="613">
          <cell r="AB613">
            <v>97.050392106936627</v>
          </cell>
        </row>
        <row r="614">
          <cell r="AB614">
            <v>72.071269301821303</v>
          </cell>
        </row>
        <row r="615">
          <cell r="AB615">
            <v>92.227298488450401</v>
          </cell>
        </row>
        <row r="616">
          <cell r="AB616">
            <v>91.780600253176999</v>
          </cell>
        </row>
        <row r="617">
          <cell r="AB617">
            <v>94.028384980617133</v>
          </cell>
        </row>
        <row r="618">
          <cell r="AB618">
            <v>101.03653504213297</v>
          </cell>
        </row>
        <row r="619">
          <cell r="AB619">
            <v>106.86315673209675</v>
          </cell>
        </row>
        <row r="620">
          <cell r="AB620">
            <v>111.06822945305117</v>
          </cell>
        </row>
        <row r="621">
          <cell r="AB621">
            <v>109.195345380455</v>
          </cell>
        </row>
        <row r="622">
          <cell r="AB622">
            <v>103.45533916024205</v>
          </cell>
        </row>
        <row r="623">
          <cell r="AB623">
            <v>97.336287351575123</v>
          </cell>
        </row>
        <row r="624">
          <cell r="AB624">
            <v>109.38726800053777</v>
          </cell>
        </row>
        <row r="625">
          <cell r="AB625">
            <v>143.89459504282348</v>
          </cell>
        </row>
        <row r="626">
          <cell r="AB626">
            <v>129.92835807057742</v>
          </cell>
        </row>
        <row r="627">
          <cell r="AB627">
            <v>105.10975369217977</v>
          </cell>
        </row>
        <row r="628">
          <cell r="AB628">
            <v>124.61831040769678</v>
          </cell>
        </row>
        <row r="629">
          <cell r="AB629">
            <v>137.19477630224034</v>
          </cell>
        </row>
        <row r="630">
          <cell r="AB630">
            <v>124.24840120803043</v>
          </cell>
        </row>
        <row r="631">
          <cell r="AB631">
            <v>110.95348878825159</v>
          </cell>
        </row>
        <row r="632">
          <cell r="AB632">
            <v>115.98610665076164</v>
          </cell>
        </row>
        <row r="633">
          <cell r="AB633">
            <v>95.689752015871292</v>
          </cell>
        </row>
        <row r="634">
          <cell r="AB634">
            <v>96.5050963861691</v>
          </cell>
        </row>
        <row r="635">
          <cell r="AB635">
            <v>92.834355911564757</v>
          </cell>
        </row>
        <row r="636">
          <cell r="AB636">
            <v>86.138863030106975</v>
          </cell>
        </row>
        <row r="637">
          <cell r="AB637">
            <v>90.881288414877034</v>
          </cell>
        </row>
        <row r="638">
          <cell r="AB638">
            <v>98.226606116148815</v>
          </cell>
        </row>
        <row r="639">
          <cell r="AB639">
            <v>99.178206528847781</v>
          </cell>
        </row>
        <row r="640">
          <cell r="AB640">
            <v>107.79851963312416</v>
          </cell>
        </row>
        <row r="641">
          <cell r="AB641">
            <v>99.038908560313004</v>
          </cell>
        </row>
        <row r="642">
          <cell r="AB642">
            <v>97.07392586741139</v>
          </cell>
        </row>
        <row r="643">
          <cell r="AB643">
            <v>66.618709770747429</v>
          </cell>
        </row>
        <row r="644">
          <cell r="AB644">
            <v>48.411489145348945</v>
          </cell>
        </row>
        <row r="645">
          <cell r="AB645">
            <v>61.97321757807223</v>
          </cell>
        </row>
        <row r="646">
          <cell r="AB646">
            <v>74.815649338324121</v>
          </cell>
        </row>
        <row r="647">
          <cell r="AB647">
            <v>65.33337014939633</v>
          </cell>
        </row>
        <row r="648">
          <cell r="AB648">
            <v>73.158513129620644</v>
          </cell>
        </row>
        <row r="649">
          <cell r="AB649">
            <v>75.713715560669314</v>
          </cell>
        </row>
        <row r="650">
          <cell r="AB650">
            <v>74.270428641453393</v>
          </cell>
        </row>
        <row r="651">
          <cell r="AB651">
            <v>69.25654492747239</v>
          </cell>
        </row>
        <row r="652">
          <cell r="AB652">
            <v>80.113655481996602</v>
          </cell>
        </row>
        <row r="653">
          <cell r="AB653">
            <v>92.846436803698026</v>
          </cell>
        </row>
        <row r="654">
          <cell r="AB654">
            <v>82.182222660695757</v>
          </cell>
        </row>
        <row r="655">
          <cell r="AB655">
            <v>74.021327983265437</v>
          </cell>
        </row>
        <row r="656">
          <cell r="AB656">
            <v>88.024059217333161</v>
          </cell>
        </row>
        <row r="657">
          <cell r="AB657">
            <v>75.101438564998645</v>
          </cell>
        </row>
        <row r="658">
          <cell r="AB658">
            <v>94.174858275850923</v>
          </cell>
        </row>
        <row r="659">
          <cell r="AB659">
            <v>90.203846978342568</v>
          </cell>
        </row>
        <row r="660">
          <cell r="AB660">
            <v>97.446015472510354</v>
          </cell>
        </row>
        <row r="661">
          <cell r="AB661">
            <v>103.76269106762895</v>
          </cell>
        </row>
        <row r="662">
          <cell r="AB662">
            <v>107.22861663486226</v>
          </cell>
        </row>
        <row r="663">
          <cell r="AB663">
            <v>104.2522826854633</v>
          </cell>
        </row>
        <row r="664">
          <cell r="AB664">
            <v>92.511350571727291</v>
          </cell>
        </row>
        <row r="665">
          <cell r="AB665">
            <v>98.231046419886894</v>
          </cell>
        </row>
        <row r="666">
          <cell r="AB666">
            <v>109.70986551585858</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6A48E-8DE3-4A68-8105-747A400176D3}" name="Table1" displayName="Table1" ref="A5:F140" totalsRowShown="0" headerRowDxfId="7" dataDxfId="6">
  <autoFilter ref="A5:F140" xr:uid="{A6067F5F-35E1-4CC1-B86E-A95E20C8F8CC}">
    <filterColumn colId="0" hiddenButton="1"/>
    <filterColumn colId="1" hiddenButton="1"/>
    <filterColumn colId="2" hiddenButton="1"/>
    <filterColumn colId="3" hiddenButton="1"/>
    <filterColumn colId="4" hiddenButton="1"/>
    <filterColumn colId="5" hiddenButton="1"/>
  </autoFilter>
  <tableColumns count="6">
    <tableColumn id="1" xr3:uid="{9A9D63FD-7381-498E-947C-BFAB667D6817}" name="Flow" dataDxfId="5"/>
    <tableColumn id="2" xr3:uid="{533C96C5-1AB0-4D38-B530-91E4BA4B1B5A}" name="Period" dataDxfId="4"/>
    <tableColumn id="3" xr3:uid="{1D3E9811-F463-4FD0-8579-7EA6903972E3}" name="All Nationalities" dataDxfId="3"/>
    <tableColumn id="4" xr3:uid="{1B6D1FD5-53DA-4E3A-AF93-5EB6F4FE7D8F}" name="British" dataDxfId="2"/>
    <tableColumn id="5" xr3:uid="{1E68F352-8A5A-4602-B609-B74369A0D45F}" name="EU" dataDxfId="1"/>
    <tableColumn id="6" xr3:uid="{B5F92071-90D7-45EF-AF21-BB4F07FDDC51}" name="Non-EU" dataDxfId="0"/>
  </tableColumns>
  <tableStyleInfo showFirstColumn="0" showLastColumn="0" showRowStripes="1" showColumnStripes="0"/>
</table>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7.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9.bin"/><Relationship Id="rId4" Type="http://schemas.openxmlformats.org/officeDocument/2006/relationships/customProperty" Target="../customProperty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2ECD-409F-4536-9E1D-7D6DC33FF217}">
  <sheetPr>
    <tabColor rgb="FFC00000"/>
  </sheetPr>
  <dimension ref="A1"/>
  <sheetViews>
    <sheetView workbookViewId="0">
      <selection activeCell="H33" sqref="H3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6441-DA9A-4D32-90A1-DC6F1C57AAC5}">
  <sheetPr>
    <tabColor rgb="FFC00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D2DA-EEE8-4C78-A050-FAF95A5322EF}">
  <dimension ref="A1:CO375"/>
  <sheetViews>
    <sheetView workbookViewId="0">
      <pane ySplit="3" topLeftCell="A61" activePane="bottomLeft" state="frozen"/>
      <selection pane="bottomLeft" activeCell="A77" sqref="A77:G83"/>
    </sheetView>
  </sheetViews>
  <sheetFormatPr defaultRowHeight="15" x14ac:dyDescent="0.25"/>
  <cols>
    <col min="1" max="1" width="9.140625" style="14"/>
    <col min="2" max="7" width="16.7109375" style="14" customWidth="1"/>
    <col min="8" max="8" width="2.7109375" style="14" customWidth="1"/>
    <col min="9" max="10" width="16.7109375" style="14" customWidth="1"/>
    <col min="11" max="11" width="2.7109375" style="14" customWidth="1"/>
    <col min="12" max="12" width="16.85546875" style="14" customWidth="1"/>
    <col min="13" max="13" width="16.7109375" style="14" customWidth="1"/>
    <col min="14" max="14" width="2.7109375" style="14" customWidth="1"/>
    <col min="15" max="20" width="9.140625" style="14"/>
    <col min="21" max="21" width="2.7109375" style="14" customWidth="1"/>
    <col min="22" max="27" width="9.140625" style="14"/>
    <col min="28" max="28" width="2.7109375" style="14" customWidth="1"/>
    <col min="29" max="33" width="9.140625" style="14" customWidth="1"/>
    <col min="34" max="34" width="2.7109375" style="14" customWidth="1"/>
    <col min="35" max="38" width="9.140625" style="14" customWidth="1"/>
    <col min="39" max="39" width="2.7109375" style="14" customWidth="1"/>
    <col min="40" max="40" width="10.5703125" style="14" customWidth="1"/>
    <col min="41" max="46" width="9.140625" style="14" customWidth="1"/>
    <col min="47" max="47" width="2.7109375" style="14" customWidth="1"/>
    <col min="48" max="48" width="9.140625" style="14" customWidth="1"/>
    <col min="49" max="49" width="2.7109375" style="14" customWidth="1"/>
    <col min="50" max="50" width="10.7109375" style="14" customWidth="1"/>
    <col min="51" max="52" width="9.140625" style="14"/>
    <col min="53" max="53" width="2.7109375" style="14" customWidth="1"/>
    <col min="54" max="55" width="9.140625" style="14"/>
    <col min="56" max="56" width="2.7109375" style="14" customWidth="1"/>
    <col min="57" max="61" width="9.140625" style="14"/>
    <col min="62" max="62" width="2.7109375" style="14" customWidth="1"/>
    <col min="63" max="64" width="9.140625" style="14"/>
    <col min="65" max="65" width="2.7109375" style="14" customWidth="1"/>
    <col min="66" max="67" width="9.140625" style="14"/>
    <col min="68" max="68" width="2.7109375" style="14" customWidth="1"/>
    <col min="69" max="73" width="9.140625" style="14"/>
    <col min="74" max="74" width="2.7109375" style="14" customWidth="1"/>
    <col min="75" max="76" width="9.140625" style="14"/>
    <col min="77" max="77" width="2.7109375" style="14" customWidth="1"/>
    <col min="78" max="79" width="9.140625" style="14"/>
    <col min="80" max="80" width="2.7109375" style="14" customWidth="1"/>
    <col min="81" max="81" width="17" style="14" customWidth="1"/>
    <col min="82" max="84" width="9.140625" style="14"/>
    <col min="85" max="85" width="2.7109375" style="14" customWidth="1"/>
    <col min="86" max="89" width="9.140625" style="14"/>
    <col min="90" max="90" width="2.7109375" style="14" customWidth="1"/>
    <col min="91" max="91" width="9.140625" style="14"/>
    <col min="92" max="92" width="2.7109375" style="14" customWidth="1"/>
    <col min="93" max="16384" width="9.140625" style="14"/>
  </cols>
  <sheetData>
    <row r="1" spans="1:93" x14ac:dyDescent="0.25">
      <c r="A1" s="21" t="s">
        <v>131</v>
      </c>
      <c r="F1" s="21"/>
      <c r="G1" s="21"/>
      <c r="H1" s="20"/>
      <c r="I1" s="21"/>
      <c r="J1" s="21"/>
      <c r="K1" s="20"/>
      <c r="L1" s="21" t="s">
        <v>1109</v>
      </c>
      <c r="M1" s="21"/>
      <c r="N1" s="20"/>
      <c r="O1" s="11" t="s">
        <v>182</v>
      </c>
      <c r="U1" s="20"/>
      <c r="V1" s="11" t="s">
        <v>183</v>
      </c>
      <c r="AB1" s="20"/>
      <c r="AC1" s="217" t="s">
        <v>1303</v>
      </c>
      <c r="AD1" s="20"/>
      <c r="AE1" s="20"/>
      <c r="AF1" s="20"/>
      <c r="AG1" s="20"/>
      <c r="AH1" s="20"/>
      <c r="AI1" s="20"/>
      <c r="AJ1" s="20"/>
      <c r="AK1" s="20"/>
      <c r="AL1" s="20"/>
      <c r="AM1" s="20"/>
      <c r="AN1" s="217" t="s">
        <v>1587</v>
      </c>
      <c r="AO1" s="20"/>
      <c r="AP1" s="20"/>
      <c r="AQ1" s="20"/>
      <c r="AR1" s="20"/>
      <c r="AS1" s="20"/>
      <c r="AT1" s="20"/>
      <c r="AU1" s="20"/>
      <c r="AV1" s="20"/>
      <c r="AW1" s="20"/>
      <c r="AX1" s="11" t="s">
        <v>184</v>
      </c>
      <c r="BA1" s="20"/>
      <c r="BD1" s="20"/>
      <c r="BE1" s="11" t="s">
        <v>936</v>
      </c>
      <c r="BF1"/>
      <c r="BG1"/>
      <c r="BH1"/>
      <c r="BJ1" s="20"/>
      <c r="BM1" s="20"/>
      <c r="BP1" s="20"/>
      <c r="BQ1" s="11" t="s">
        <v>935</v>
      </c>
      <c r="BR1" s="11"/>
      <c r="BS1"/>
      <c r="BT1"/>
      <c r="BV1" s="20"/>
      <c r="BY1" s="20"/>
      <c r="CB1" s="20"/>
      <c r="CC1" s="11" t="s">
        <v>967</v>
      </c>
      <c r="CG1" s="20"/>
      <c r="CH1" s="11" t="s">
        <v>1519</v>
      </c>
      <c r="CL1" s="20"/>
      <c r="CN1" s="20"/>
    </row>
    <row r="2" spans="1:93" x14ac:dyDescent="0.25">
      <c r="A2" s="21"/>
      <c r="F2" s="21"/>
      <c r="G2" s="21"/>
      <c r="H2" s="20"/>
      <c r="I2" s="21"/>
      <c r="J2" s="21"/>
      <c r="K2" s="20"/>
      <c r="L2" s="21"/>
      <c r="M2" s="21"/>
      <c r="N2" s="20"/>
      <c r="U2" s="20"/>
      <c r="W2" t="s">
        <v>288</v>
      </c>
      <c r="Z2" t="s">
        <v>289</v>
      </c>
      <c r="AA2" t="s">
        <v>290</v>
      </c>
      <c r="AB2" s="20"/>
      <c r="AC2" s="20"/>
      <c r="AD2" s="20"/>
      <c r="AE2" s="20"/>
      <c r="AF2" s="20"/>
      <c r="AG2" s="20"/>
      <c r="AH2" s="20"/>
      <c r="AI2" s="20"/>
      <c r="AJ2" s="20"/>
      <c r="AK2" s="20"/>
      <c r="AL2" s="20"/>
      <c r="AM2" s="20"/>
      <c r="AN2" s="20"/>
      <c r="AO2" s="20"/>
      <c r="AP2" s="20"/>
      <c r="AQ2" s="20"/>
      <c r="AR2" s="20"/>
      <c r="AS2" s="20"/>
      <c r="AT2" s="20"/>
      <c r="AU2" s="20"/>
      <c r="AV2" s="20"/>
      <c r="AW2" s="20"/>
      <c r="BA2" s="20"/>
      <c r="BB2" s="14" t="s">
        <v>1438</v>
      </c>
      <c r="BD2" s="20"/>
      <c r="BE2" s="11"/>
      <c r="BF2"/>
      <c r="BG2"/>
      <c r="BH2"/>
      <c r="BJ2" s="20"/>
      <c r="BM2" s="20"/>
      <c r="BP2" s="20"/>
      <c r="BQ2" s="11"/>
      <c r="BR2"/>
      <c r="BS2"/>
      <c r="BT2"/>
      <c r="BV2" s="20"/>
      <c r="BY2" s="20"/>
      <c r="CB2" s="20"/>
      <c r="CG2" s="20"/>
      <c r="CL2" s="20"/>
      <c r="CN2" s="20"/>
      <c r="CO2" s="14" t="s">
        <v>1522</v>
      </c>
    </row>
    <row r="3" spans="1:93" x14ac:dyDescent="0.25">
      <c r="A3" s="15"/>
      <c r="B3" s="15" t="s">
        <v>187</v>
      </c>
      <c r="C3" s="15" t="s">
        <v>188</v>
      </c>
      <c r="D3" s="15" t="s">
        <v>145</v>
      </c>
      <c r="E3" s="15" t="s">
        <v>159</v>
      </c>
      <c r="F3" s="15" t="s">
        <v>132</v>
      </c>
      <c r="G3" s="15" t="s">
        <v>109</v>
      </c>
      <c r="I3" s="15" t="s">
        <v>131</v>
      </c>
      <c r="J3" s="15" t="s">
        <v>109</v>
      </c>
      <c r="L3" s="15"/>
      <c r="M3" s="15" t="s">
        <v>1110</v>
      </c>
      <c r="P3" s="15" t="s">
        <v>223</v>
      </c>
      <c r="Q3" s="14" t="s">
        <v>224</v>
      </c>
      <c r="R3" s="14" t="s">
        <v>226</v>
      </c>
      <c r="S3" s="14" t="s">
        <v>225</v>
      </c>
      <c r="T3" s="15" t="s">
        <v>227</v>
      </c>
      <c r="V3"/>
      <c r="W3" t="s">
        <v>183</v>
      </c>
      <c r="X3" t="s">
        <v>201</v>
      </c>
      <c r="Y3" t="s">
        <v>202</v>
      </c>
      <c r="Z3" t="s">
        <v>286</v>
      </c>
      <c r="AA3" t="s">
        <v>287</v>
      </c>
      <c r="AB3"/>
      <c r="AC3"/>
      <c r="AD3">
        <v>2023</v>
      </c>
      <c r="AE3">
        <v>2030</v>
      </c>
      <c r="AF3">
        <v>2040</v>
      </c>
      <c r="AG3">
        <v>2050</v>
      </c>
      <c r="AH3"/>
      <c r="AI3"/>
      <c r="AJ3" t="str">
        <f t="array" ref="AJ3:AL3">TRANSPOSE('ONS pop proj 2021-based'!B230:B232)</f>
        <v>0-15</v>
      </c>
      <c r="AK3" t="str">
        <v>16-64</v>
      </c>
      <c r="AL3" t="str">
        <v>65+</v>
      </c>
      <c r="AM3"/>
      <c r="AO3" t="s">
        <v>1583</v>
      </c>
      <c r="AP3" t="s">
        <v>1584</v>
      </c>
      <c r="AQ3" t="s">
        <v>1585</v>
      </c>
      <c r="AR3" t="s">
        <v>1586</v>
      </c>
      <c r="AS3" t="s">
        <v>1322</v>
      </c>
      <c r="AT3" t="s">
        <v>1290</v>
      </c>
      <c r="AU3"/>
      <c r="AV3" t="s">
        <v>1588</v>
      </c>
      <c r="AW3"/>
      <c r="AY3" s="14" t="s">
        <v>709</v>
      </c>
      <c r="AZ3" s="14" t="s">
        <v>1566</v>
      </c>
      <c r="BB3" s="14" t="s">
        <v>1439</v>
      </c>
      <c r="BC3" s="14" t="s">
        <v>1440</v>
      </c>
      <c r="BE3"/>
      <c r="BF3" s="12" t="s">
        <v>934</v>
      </c>
      <c r="BG3" s="12" t="s">
        <v>932</v>
      </c>
      <c r="BH3" s="12" t="s">
        <v>933</v>
      </c>
      <c r="BI3" s="15" t="s">
        <v>202</v>
      </c>
      <c r="BL3" s="14" t="s">
        <v>928</v>
      </c>
      <c r="BO3" s="14" t="s">
        <v>929</v>
      </c>
      <c r="BQ3"/>
      <c r="BR3" s="12" t="s">
        <v>934</v>
      </c>
      <c r="BS3" s="12" t="s">
        <v>932</v>
      </c>
      <c r="BT3" s="12" t="s">
        <v>933</v>
      </c>
      <c r="BU3" s="15" t="s">
        <v>202</v>
      </c>
      <c r="BX3" s="14" t="s">
        <v>928</v>
      </c>
      <c r="CA3" s="14" t="s">
        <v>929</v>
      </c>
      <c r="CD3" s="14" t="s">
        <v>968</v>
      </c>
      <c r="CE3" s="14" t="s">
        <v>969</v>
      </c>
      <c r="CF3" s="14" t="s">
        <v>970</v>
      </c>
      <c r="CI3" s="14" t="s">
        <v>1520</v>
      </c>
      <c r="CJ3" s="14" t="s">
        <v>1521</v>
      </c>
      <c r="CK3" s="14" t="s">
        <v>1565</v>
      </c>
      <c r="CM3" s="14" t="s">
        <v>1302</v>
      </c>
      <c r="CO3" s="14" t="s">
        <v>1521</v>
      </c>
    </row>
    <row r="4" spans="1:93" x14ac:dyDescent="0.25">
      <c r="A4" s="14">
        <v>1980</v>
      </c>
      <c r="B4" s="14">
        <f>DataA!F14*DataA!G14</f>
        <v>24.765529999999998</v>
      </c>
      <c r="C4" s="14">
        <f>DataA!H14/DataA!I14</f>
        <v>8.4961658973716929</v>
      </c>
      <c r="D4" s="16">
        <f>DataA!E14</f>
        <v>1149523</v>
      </c>
      <c r="E4" s="17">
        <f>DataA!J14</f>
        <v>-1.9780740000000001</v>
      </c>
      <c r="F4" s="16">
        <f>DataA!D14</f>
        <v>975762</v>
      </c>
      <c r="G4" s="16">
        <f>DataA!B14</f>
        <v>956533</v>
      </c>
      <c r="I4" s="16"/>
      <c r="J4" s="16"/>
      <c r="L4" s="16">
        <v>1910</v>
      </c>
      <c r="M4" s="18">
        <f>100*(('BoE A8. UK Real GDP(A)'!D237/'BoE A8. UK Real GDP(A)'!D227)^(1/10)-1)</f>
        <v>1.4233534386975277</v>
      </c>
      <c r="O4" s="14">
        <v>2000</v>
      </c>
      <c r="P4" s="16">
        <f>'[1]2021-based'!H7</f>
        <v>139.30000000000001</v>
      </c>
      <c r="T4" s="16"/>
      <c r="V4">
        <v>1974</v>
      </c>
      <c r="W4" s="10">
        <f>100*((DataA!M8/DataA!M7)-1)</f>
        <v>2.8023782972597111E-2</v>
      </c>
      <c r="X4"/>
      <c r="Y4">
        <v>0</v>
      </c>
      <c r="Z4">
        <v>65</v>
      </c>
      <c r="AA4">
        <v>60</v>
      </c>
      <c r="AB4"/>
      <c r="AC4">
        <v>0</v>
      </c>
      <c r="AD4">
        <f>'ONS pop proj 2021-based'!E2+'ONS pop proj 2021-based'!E109</f>
        <v>665729</v>
      </c>
      <c r="AE4">
        <f>'ONS pop proj 2021-based'!L2+'ONS pop proj 2021-based'!L109</f>
        <v>730321</v>
      </c>
      <c r="AF4">
        <f>'ONS pop proj 2021-based'!V2+'ONS pop proj 2021-based'!V109</f>
        <v>751416</v>
      </c>
      <c r="AG4">
        <f>'ONS pop proj 2021-based'!AF2+'ONS pop proj 2021-based'!AF109</f>
        <v>747150</v>
      </c>
      <c r="AH4"/>
      <c r="AI4">
        <v>2010</v>
      </c>
      <c r="AJ4" s="150">
        <f>('ONS pop est 2010'!B9+'ONS pop est 2010'!B16+'ONS pop est 2010'!B23+'ONS pop est 2010'!B31)/'ONS pop est 2010'!B7</f>
        <v>0.18643956185153063</v>
      </c>
      <c r="AK4" s="150">
        <f>1-AL4-AJ4</f>
        <v>0.64805659953101413</v>
      </c>
      <c r="AL4" s="150">
        <f>('ONS pop est 2010'!G37+'ONS pop est 2010'!G44+'ONS pop est 2010'!G51+'ONS pop est 2010'!G58+'ONS pop est 2010'!G65+'ONS pop est 2010'!G72)/'ONS pop est 2010'!B7</f>
        <v>0.16550383861745527</v>
      </c>
      <c r="AM4"/>
      <c r="AN4" s="40">
        <v>40179</v>
      </c>
      <c r="AO4" s="13">
        <f>HAVERQ!F167-HAVERQ!F$166</f>
        <v>-21</v>
      </c>
      <c r="AP4" s="13">
        <f>HAVERQ!G167-HAVERQ!G$166</f>
        <v>-35</v>
      </c>
      <c r="AQ4" s="13">
        <f>HAVERQ!H167-HAVERQ!H$166</f>
        <v>-87</v>
      </c>
      <c r="AR4" s="13">
        <f>HAVERQ!I167-HAVERQ!I$166</f>
        <v>44</v>
      </c>
      <c r="AS4" s="13">
        <f>HAVERQ!J167-HAVERQ!J$166</f>
        <v>10</v>
      </c>
      <c r="AT4" s="13">
        <f>SUM(AO4:AS4)</f>
        <v>-89</v>
      </c>
      <c r="AU4"/>
      <c r="AV4" s="13">
        <f>HAVERQ!D167-HAVERQ!D$166-'Chart Data'!AT4</f>
        <v>0</v>
      </c>
      <c r="AW4"/>
      <c r="AX4" s="40">
        <v>33970</v>
      </c>
      <c r="AY4" s="10"/>
      <c r="AZ4" s="10">
        <f>AVERAGE($AY$7:$AY$374)</f>
        <v>24.595806350939984</v>
      </c>
      <c r="BB4" s="13"/>
      <c r="BC4" s="13"/>
      <c r="BE4" s="14">
        <v>1971</v>
      </c>
      <c r="BG4" s="18">
        <f t="shared" ref="BG4:BG35" si="0">$BL$6</f>
        <v>2.2155011331110641</v>
      </c>
      <c r="BI4" s="14">
        <v>0</v>
      </c>
      <c r="BK4" s="14">
        <v>1971</v>
      </c>
      <c r="BL4" s="18">
        <f>AVERAGE(HAVERQ!B11:B14)</f>
        <v>43.674999999999997</v>
      </c>
      <c r="BN4" s="14">
        <v>2007</v>
      </c>
      <c r="BO4" s="18">
        <f>AVERAGE(HAVERQ!B155:B158)</f>
        <v>96.125</v>
      </c>
      <c r="BQ4" s="14">
        <v>1971</v>
      </c>
      <c r="BS4" s="18">
        <f>$BX$6</f>
        <v>1.9448021036593488</v>
      </c>
      <c r="BU4" s="14">
        <v>0</v>
      </c>
      <c r="BW4" s="14">
        <v>1971</v>
      </c>
      <c r="BX4" s="18">
        <f>AVERAGE(HAVERQ!C11:C14)</f>
        <v>47.975000000000001</v>
      </c>
      <c r="BZ4" s="14">
        <v>2007</v>
      </c>
      <c r="CA4" s="18">
        <f>AVERAGE(HAVERQ!C155:C158)</f>
        <v>95.974999999999994</v>
      </c>
      <c r="CC4" s="14" t="s">
        <v>954</v>
      </c>
      <c r="CD4" s="18">
        <f>0.65*(100*((B52/B47)^(1/5)-1))</f>
        <v>0.83941879256290042</v>
      </c>
      <c r="CE4" s="18">
        <f>'OBR AS23 - C2.7'!C35+'OBR AS23 - C2.7'!D35</f>
        <v>0.66521682656904613</v>
      </c>
      <c r="CF4" s="18">
        <f>AVERAGE('MPR Feb24 - Chart 3.1'!D10:D12)</f>
        <v>0.46666666666666662</v>
      </c>
      <c r="CH4" s="14">
        <v>2015</v>
      </c>
      <c r="CI4" s="18">
        <f>100*(DataA!B49/DataA!$B$53)</f>
        <v>92.732061697795046</v>
      </c>
      <c r="CJ4" s="18">
        <f>CI4</f>
        <v>92.732061697795046</v>
      </c>
      <c r="CK4" s="18">
        <v>100</v>
      </c>
      <c r="CM4" s="18">
        <f t="shared" ref="CM4:CM38" si="1">100*((CJ4/CI4)-1)</f>
        <v>0</v>
      </c>
    </row>
    <row r="5" spans="1:93" x14ac:dyDescent="0.25">
      <c r="A5" s="14">
        <v>1981</v>
      </c>
      <c r="B5" s="14">
        <f>DataA!F15*DataA!G15</f>
        <v>24.659650000000003</v>
      </c>
      <c r="C5" s="14">
        <f>DataA!H15/DataA!I15</f>
        <v>8.5228971316395672</v>
      </c>
      <c r="D5" s="16">
        <f>DataA!E15</f>
        <v>1157411</v>
      </c>
      <c r="E5" s="17">
        <f>DataA!J15</f>
        <v>-1.9657210000000001</v>
      </c>
      <c r="F5" s="16">
        <f>DataA!D15</f>
        <v>990112</v>
      </c>
      <c r="G5" s="16">
        <f>DataA!B15</f>
        <v>949961</v>
      </c>
      <c r="I5" s="18">
        <f>100*((F5/F4)-1)</f>
        <v>1.4706455057688306</v>
      </c>
      <c r="J5" s="18">
        <f>100*((G5/G4)-1)</f>
        <v>-0.68706463864811607</v>
      </c>
      <c r="L5" s="16">
        <v>1920</v>
      </c>
      <c r="M5" s="18">
        <f>100*(('BoE A8. UK Real GDP(A)'!D247/'BoE A8. UK Real GDP(A)'!D237)^(1/10)-1)</f>
        <v>0.79533426880327163</v>
      </c>
      <c r="O5" s="14">
        <v>2001</v>
      </c>
      <c r="P5" s="16">
        <f>'[1]2021-based'!H8</f>
        <v>153.19999999999999</v>
      </c>
      <c r="T5" s="16"/>
      <c r="V5">
        <v>1975</v>
      </c>
      <c r="W5" s="10">
        <f>100*((DataA!M9/DataA!M8)-1)</f>
        <v>-1.5228703695502332E-2</v>
      </c>
      <c r="X5"/>
      <c r="Y5">
        <v>0</v>
      </c>
      <c r="Z5">
        <v>65</v>
      </c>
      <c r="AA5">
        <v>60</v>
      </c>
      <c r="AB5"/>
      <c r="AC5">
        <v>1</v>
      </c>
      <c r="AD5">
        <f>'ONS pop proj 2021-based'!E3+'ONS pop proj 2021-based'!E110</f>
        <v>700228</v>
      </c>
      <c r="AE5">
        <f>'ONS pop proj 2021-based'!L3+'ONS pop proj 2021-based'!L110</f>
        <v>734201</v>
      </c>
      <c r="AF5">
        <f>'ONS pop proj 2021-based'!V3+'ONS pop proj 2021-based'!V110</f>
        <v>751454</v>
      </c>
      <c r="AG5">
        <f>'ONS pop proj 2021-based'!AF3+'ONS pop proj 2021-based'!AF110</f>
        <v>754216</v>
      </c>
      <c r="AH5"/>
      <c r="AI5"/>
      <c r="AJ5"/>
      <c r="AK5"/>
      <c r="AL5"/>
      <c r="AM5"/>
      <c r="AN5" s="40">
        <v>40269</v>
      </c>
      <c r="AO5" s="13">
        <f>HAVERQ!F168-HAVERQ!F$166</f>
        <v>26</v>
      </c>
      <c r="AP5" s="13">
        <f>HAVERQ!G168-HAVERQ!G$166</f>
        <v>52</v>
      </c>
      <c r="AQ5" s="13">
        <f>HAVERQ!H168-HAVERQ!H$166</f>
        <v>-72</v>
      </c>
      <c r="AR5" s="13">
        <f>HAVERQ!I168-HAVERQ!I$166</f>
        <v>32</v>
      </c>
      <c r="AS5" s="13">
        <f>HAVERQ!J168-HAVERQ!J$166</f>
        <v>54</v>
      </c>
      <c r="AT5" s="13">
        <f t="shared" ref="AT5:AT59" si="2">SUM(AO5:AS5)</f>
        <v>92</v>
      </c>
      <c r="AU5"/>
      <c r="AV5" s="13">
        <f>HAVERQ!D168-HAVERQ!D$166-'Chart Data'!AT5</f>
        <v>-2</v>
      </c>
      <c r="AW5"/>
      <c r="AX5" s="40">
        <v>34001</v>
      </c>
      <c r="AY5" s="10"/>
      <c r="AZ5" s="10">
        <f t="shared" ref="AZ5:AZ68" si="3">AVERAGE($AY$7:$AY$374)</f>
        <v>24.595806350939984</v>
      </c>
      <c r="BB5" s="13"/>
      <c r="BC5" s="13"/>
      <c r="BG5" s="18">
        <f t="shared" si="0"/>
        <v>2.2155011331110641</v>
      </c>
      <c r="BI5" s="14">
        <v>0</v>
      </c>
      <c r="BK5" s="14">
        <v>2007</v>
      </c>
      <c r="BL5" s="18">
        <f>AVERAGE(HAVERQ!B155:B158)</f>
        <v>96.125</v>
      </c>
      <c r="BN5" s="14">
        <v>2023</v>
      </c>
      <c r="BO5" s="18">
        <f>AVERAGE(HAVERQ!B219:B222)</f>
        <v>102.26824999999999</v>
      </c>
      <c r="BS5" s="18">
        <f t="shared" ref="BS5:BS68" si="4">$BX$6</f>
        <v>1.9448021036593488</v>
      </c>
      <c r="BU5" s="14">
        <v>0</v>
      </c>
      <c r="BW5" s="14">
        <v>2007</v>
      </c>
      <c r="BX5" s="18">
        <f>AVERAGE(HAVERQ!C155:C158)</f>
        <v>95.974999999999994</v>
      </c>
      <c r="BZ5" s="14">
        <v>2019</v>
      </c>
      <c r="CA5" s="18">
        <f>AVERAGE(HAVERQ!C203:C206)</f>
        <v>99.974999999999994</v>
      </c>
      <c r="CC5" s="14" t="s">
        <v>955</v>
      </c>
      <c r="CD5" s="18">
        <f>CD6-CD4</f>
        <v>0.77999694002191644</v>
      </c>
      <c r="CE5" s="18">
        <f>+'OBR AS23 - C2.7'!E35+'OBR AS23 - C2.7'!F35</f>
        <v>0.95453826583401746</v>
      </c>
      <c r="CF5" s="18">
        <f>AVERAGE('MPR Feb24 - Chart 3.1'!C10:C12)</f>
        <v>0.69999999999999984</v>
      </c>
      <c r="CH5" s="14">
        <v>2016</v>
      </c>
      <c r="CI5" s="18">
        <f>100*(DataA!B50/DataA!$B$53)</f>
        <v>94.513503387093806</v>
      </c>
      <c r="CJ5" s="18">
        <f t="shared" ref="CJ5:CJ10" si="5">CI5</f>
        <v>94.513503387093806</v>
      </c>
      <c r="CK5" s="18">
        <v>100</v>
      </c>
      <c r="CM5" s="18">
        <f t="shared" si="1"/>
        <v>0</v>
      </c>
    </row>
    <row r="6" spans="1:93" x14ac:dyDescent="0.25">
      <c r="A6" s="14">
        <v>1982</v>
      </c>
      <c r="B6" s="14">
        <f>DataA!F16*DataA!G16</f>
        <v>24.297709999999999</v>
      </c>
      <c r="C6" s="14">
        <f>DataA!H16/DataA!I16</f>
        <v>8.5398107651693067</v>
      </c>
      <c r="D6" s="16">
        <f>DataA!E16</f>
        <v>1167835</v>
      </c>
      <c r="E6" s="17">
        <f>DataA!J16</f>
        <v>-1.953444</v>
      </c>
      <c r="F6" s="16">
        <f>DataA!D16</f>
        <v>996004.9</v>
      </c>
      <c r="G6" s="16">
        <f>DataA!B16</f>
        <v>968629</v>
      </c>
      <c r="I6" s="18">
        <f t="shared" ref="I6:I69" si="6">100*((F6/F5)-1)</f>
        <v>0.595175091302802</v>
      </c>
      <c r="J6" s="18">
        <f t="shared" ref="J6:J69" si="7">100*((G6/G5)-1)</f>
        <v>1.9651333054725439</v>
      </c>
      <c r="L6" s="16">
        <v>1930</v>
      </c>
      <c r="M6" s="18">
        <f>100*(('BoE A8. UK Real GDP(A)'!D257/'BoE A8. UK Real GDP(A)'!D247)^(1/10)-1)</f>
        <v>2.0461092809581638</v>
      </c>
      <c r="O6" s="14">
        <v>2002</v>
      </c>
      <c r="P6" s="16">
        <f>'[1]2021-based'!H9</f>
        <v>190.9</v>
      </c>
      <c r="T6" s="16"/>
      <c r="V6">
        <v>1976</v>
      </c>
      <c r="W6" s="10">
        <f>100*((DataA!M10/DataA!M9)-1)</f>
        <v>0.10264916024866899</v>
      </c>
      <c r="X6"/>
      <c r="Y6">
        <v>0</v>
      </c>
      <c r="Z6">
        <v>65</v>
      </c>
      <c r="AA6">
        <v>60</v>
      </c>
      <c r="AB6"/>
      <c r="AC6">
        <v>2</v>
      </c>
      <c r="AD6">
        <f>'ONS pop proj 2021-based'!E4+'ONS pop proj 2021-based'!E111</f>
        <v>691721</v>
      </c>
      <c r="AE6">
        <f>'ONS pop proj 2021-based'!L4+'ONS pop proj 2021-based'!L111</f>
        <v>739401</v>
      </c>
      <c r="AF6">
        <f>'ONS pop proj 2021-based'!V4+'ONS pop proj 2021-based'!V111</f>
        <v>752653</v>
      </c>
      <c r="AG6">
        <f>'ONS pop proj 2021-based'!AF4+'ONS pop proj 2021-based'!AF111</f>
        <v>762458</v>
      </c>
      <c r="AH6"/>
      <c r="AI6">
        <f t="array" ref="AI6:AI33">TRANSPOSE('ONS pop proj 2021-based'!E1:AF1)</f>
        <v>2023</v>
      </c>
      <c r="AJ6" s="150">
        <f t="array" ref="AJ6:AL33">TRANSPOSE('ONS pop proj 2021-based'!E230:AF232)</f>
        <v>0.17987297073853556</v>
      </c>
      <c r="AK6" s="150">
        <v>0.63099918191943039</v>
      </c>
      <c r="AL6" s="150">
        <v>0.18912784734203406</v>
      </c>
      <c r="AM6"/>
      <c r="AN6" s="40">
        <v>40360</v>
      </c>
      <c r="AO6" s="13">
        <f>HAVERQ!F169-HAVERQ!F$166</f>
        <v>75</v>
      </c>
      <c r="AP6" s="13">
        <f>HAVERQ!G169-HAVERQ!G$166</f>
        <v>97</v>
      </c>
      <c r="AQ6" s="13">
        <f>HAVERQ!H169-HAVERQ!H$166</f>
        <v>-83</v>
      </c>
      <c r="AR6" s="13">
        <f>HAVERQ!I169-HAVERQ!I$166</f>
        <v>107</v>
      </c>
      <c r="AS6" s="13">
        <f>HAVERQ!J169-HAVERQ!J$166</f>
        <v>88</v>
      </c>
      <c r="AT6" s="13">
        <f t="shared" si="2"/>
        <v>284</v>
      </c>
      <c r="AU6"/>
      <c r="AV6" s="13">
        <f>HAVERQ!D169-HAVERQ!D$166-'Chart Data'!AT6</f>
        <v>-1</v>
      </c>
      <c r="AW6"/>
      <c r="AX6" s="40">
        <v>34029</v>
      </c>
      <c r="AY6" s="10"/>
      <c r="AZ6" s="10">
        <f t="shared" si="3"/>
        <v>24.595806350939984</v>
      </c>
      <c r="BB6" s="13"/>
      <c r="BC6" s="13"/>
      <c r="BG6" s="18">
        <f t="shared" si="0"/>
        <v>2.2155011331110641</v>
      </c>
      <c r="BI6" s="14">
        <v>0</v>
      </c>
      <c r="BK6" s="14" t="s">
        <v>930</v>
      </c>
      <c r="BL6" s="10">
        <f>100*((BL5/BL4)^(1/36)-1)</f>
        <v>2.2155011331110641</v>
      </c>
      <c r="BN6" s="14" t="s">
        <v>930</v>
      </c>
      <c r="BO6" s="10">
        <f>100*((BO5/BO4)^(1/16)-1)</f>
        <v>0.38793700564818678</v>
      </c>
      <c r="BS6" s="18">
        <f t="shared" si="4"/>
        <v>1.9448021036593488</v>
      </c>
      <c r="BU6" s="14">
        <v>0</v>
      </c>
      <c r="BW6" s="14" t="s">
        <v>930</v>
      </c>
      <c r="BX6" s="10">
        <f>100*((BX5/BX4)^(1/36)-1)</f>
        <v>1.9448021036593488</v>
      </c>
      <c r="BZ6" s="14" t="s">
        <v>930</v>
      </c>
      <c r="CA6" s="10">
        <f>100*((CA5/CA4)^(1/12)-1)</f>
        <v>0.34084969132874843</v>
      </c>
      <c r="CC6" s="14" t="s">
        <v>131</v>
      </c>
      <c r="CD6" s="18">
        <f>100*((DataA!D62/DataA!D57)^(1/5)-1)</f>
        <v>1.6194157325848169</v>
      </c>
      <c r="CE6" s="18">
        <f>'OBR AS23 - C2.7'!G35</f>
        <v>1.6197550924030637</v>
      </c>
      <c r="CF6" s="18">
        <f>AVERAGE('MPR Feb24 - Chart 3.1'!B10:B12)</f>
        <v>1.1666666666666667</v>
      </c>
      <c r="CH6" s="14">
        <v>2017</v>
      </c>
      <c r="CI6" s="18">
        <f>100*(DataA!B51/DataA!$B$53)</f>
        <v>97.022902779462655</v>
      </c>
      <c r="CJ6" s="18">
        <f t="shared" si="5"/>
        <v>97.022902779462655</v>
      </c>
      <c r="CK6" s="18">
        <v>100</v>
      </c>
      <c r="CM6" s="18">
        <f t="shared" si="1"/>
        <v>0</v>
      </c>
    </row>
    <row r="7" spans="1:93" x14ac:dyDescent="0.25">
      <c r="A7" s="14">
        <v>1983</v>
      </c>
      <c r="B7" s="14">
        <f>DataA!F17*DataA!G17</f>
        <v>24.304680000000001</v>
      </c>
      <c r="C7" s="14">
        <f>DataA!H17/DataA!I17</f>
        <v>8.5563186398591036</v>
      </c>
      <c r="D7" s="16">
        <f>DataA!E17</f>
        <v>1180230</v>
      </c>
      <c r="E7" s="17">
        <f>DataA!J17</f>
        <v>-1.941244</v>
      </c>
      <c r="F7" s="16">
        <f>DataA!D17</f>
        <v>1012416</v>
      </c>
      <c r="G7" s="16">
        <f>DataA!B17</f>
        <v>1008981</v>
      </c>
      <c r="I7" s="18">
        <f t="shared" si="6"/>
        <v>1.6476926970941497</v>
      </c>
      <c r="J7" s="18">
        <f t="shared" si="7"/>
        <v>4.1658880747943661</v>
      </c>
      <c r="L7" s="16">
        <v>1940</v>
      </c>
      <c r="M7" s="18">
        <f>100*(('BoE A8. UK Real GDP(A)'!D267/'BoE A8. UK Real GDP(A)'!D257)^(1/10)-1)</f>
        <v>1.4936364180299755</v>
      </c>
      <c r="O7" s="14">
        <v>2003</v>
      </c>
      <c r="P7" s="16">
        <f>'[1]2021-based'!H10</f>
        <v>194.3</v>
      </c>
      <c r="T7" s="16"/>
      <c r="V7">
        <v>1977</v>
      </c>
      <c r="W7" s="10">
        <f>100*((DataA!M11/DataA!M10)-1)</f>
        <v>0.58379586842303155</v>
      </c>
      <c r="X7"/>
      <c r="Y7">
        <v>0</v>
      </c>
      <c r="Z7">
        <v>65</v>
      </c>
      <c r="AA7">
        <v>60</v>
      </c>
      <c r="AB7"/>
      <c r="AC7">
        <v>3</v>
      </c>
      <c r="AD7">
        <f>'ONS pop proj 2021-based'!E5+'ONS pop proj 2021-based'!E112</f>
        <v>719113</v>
      </c>
      <c r="AE7">
        <f>'ONS pop proj 2021-based'!L5+'ONS pop proj 2021-based'!L112</f>
        <v>742134</v>
      </c>
      <c r="AF7">
        <f>'ONS pop proj 2021-based'!V5+'ONS pop proj 2021-based'!V112</f>
        <v>751976</v>
      </c>
      <c r="AG7">
        <f>'ONS pop proj 2021-based'!AF5+'ONS pop proj 2021-based'!AF112</f>
        <v>768470</v>
      </c>
      <c r="AH7"/>
      <c r="AI7">
        <v>2024</v>
      </c>
      <c r="AJ7" s="150">
        <v>0.17770520718352686</v>
      </c>
      <c r="AK7" s="150">
        <v>0.63152053315946066</v>
      </c>
      <c r="AL7" s="150">
        <v>0.19077425965701253</v>
      </c>
      <c r="AM7"/>
      <c r="AN7" s="40">
        <v>40452</v>
      </c>
      <c r="AO7" s="13">
        <f>HAVERQ!F170-HAVERQ!F$166</f>
        <v>-8</v>
      </c>
      <c r="AP7" s="13">
        <f>HAVERQ!G170-HAVERQ!G$166</f>
        <v>142</v>
      </c>
      <c r="AQ7" s="13">
        <f>HAVERQ!H170-HAVERQ!H$166</f>
        <v>-103</v>
      </c>
      <c r="AR7" s="13">
        <f>HAVERQ!I170-HAVERQ!I$166</f>
        <v>84</v>
      </c>
      <c r="AS7" s="13">
        <f>HAVERQ!J170-HAVERQ!J$166</f>
        <v>109</v>
      </c>
      <c r="AT7" s="13">
        <f t="shared" si="2"/>
        <v>224</v>
      </c>
      <c r="AU7"/>
      <c r="AV7" s="13">
        <f>HAVERQ!D170-HAVERQ!D$166-'Chart Data'!AT7</f>
        <v>-2</v>
      </c>
      <c r="AW7"/>
      <c r="AX7" s="40">
        <v>34060</v>
      </c>
      <c r="AY7" s="10">
        <f>100*(HAVERM!C46/HAVERM!B46)</f>
        <v>21.187332008881619</v>
      </c>
      <c r="AZ7" s="10">
        <f t="shared" si="3"/>
        <v>24.595806350939984</v>
      </c>
      <c r="BB7" s="13">
        <f>HAVERM!C46</f>
        <v>1813</v>
      </c>
      <c r="BC7" s="13">
        <f>HAVERM!B46-HAVERM!C46</f>
        <v>6744</v>
      </c>
      <c r="BG7" s="18">
        <f t="shared" si="0"/>
        <v>2.2155011331110641</v>
      </c>
      <c r="BI7" s="14">
        <v>0</v>
      </c>
      <c r="BK7" s="14" t="s">
        <v>931</v>
      </c>
      <c r="BL7" s="10">
        <f>100*((BL5/BL4)^(1/144)-1)</f>
        <v>0.54933219562454116</v>
      </c>
      <c r="BN7" s="14" t="s">
        <v>931</v>
      </c>
      <c r="BO7" s="10">
        <f>100*((BO5/BO4)^(1/64)-1)</f>
        <v>9.6843480667629933E-2</v>
      </c>
      <c r="BS7" s="18">
        <f t="shared" si="4"/>
        <v>1.9448021036593488</v>
      </c>
      <c r="BU7" s="14">
        <v>0</v>
      </c>
      <c r="BW7" s="14" t="s">
        <v>931</v>
      </c>
      <c r="BX7" s="10">
        <f>100*((BX5/BX4)^(1/144)-1)</f>
        <v>0.48269435821022277</v>
      </c>
      <c r="BZ7" s="14" t="s">
        <v>931</v>
      </c>
      <c r="CA7" s="10">
        <f>100*((CA5/CA4)^(1/48)-1)</f>
        <v>8.5103721530210841E-2</v>
      </c>
      <c r="CF7" s="18">
        <f>+CD6-CF6</f>
        <v>0.45274906591815012</v>
      </c>
      <c r="CH7" s="14">
        <v>2018</v>
      </c>
      <c r="CI7" s="18">
        <f>100*(DataA!B52/DataA!$B$53)</f>
        <v>98.384902599509999</v>
      </c>
      <c r="CJ7" s="18">
        <f t="shared" si="5"/>
        <v>98.384902599509999</v>
      </c>
      <c r="CK7" s="18">
        <v>100</v>
      </c>
      <c r="CM7" s="18">
        <f t="shared" si="1"/>
        <v>0</v>
      </c>
    </row>
    <row r="8" spans="1:93" x14ac:dyDescent="0.25">
      <c r="A8" s="14">
        <v>1984</v>
      </c>
      <c r="B8" s="14">
        <f>DataA!F18*DataA!G18</f>
        <v>24.910799999999998</v>
      </c>
      <c r="C8" s="14">
        <f>DataA!H18/DataA!I18</f>
        <v>8.5981658224214286</v>
      </c>
      <c r="D8" s="16">
        <f>DataA!E18</f>
        <v>1202767</v>
      </c>
      <c r="E8" s="17">
        <f>DataA!J18</f>
        <v>-1.9291210000000001</v>
      </c>
      <c r="F8" s="16">
        <f>DataA!D18</f>
        <v>1047849</v>
      </c>
      <c r="G8" s="16">
        <f>DataA!B18</f>
        <v>1031385</v>
      </c>
      <c r="I8" s="18">
        <f t="shared" si="6"/>
        <v>3.4998459131424298</v>
      </c>
      <c r="J8" s="18">
        <f t="shared" si="7"/>
        <v>2.2204580661082884</v>
      </c>
      <c r="L8" s="16">
        <v>1950</v>
      </c>
      <c r="M8" s="18">
        <f>100*(('BoE A8. UK Real GDP(A)'!D277/'BoE A8. UK Real GDP(A)'!D267)^(1/10)-1)</f>
        <v>3.1113356866044883</v>
      </c>
      <c r="O8" s="14">
        <v>2004</v>
      </c>
      <c r="P8" s="16">
        <f>'[1]2021-based'!H11</f>
        <v>209.5</v>
      </c>
      <c r="T8" s="16"/>
      <c r="V8">
        <v>1978</v>
      </c>
      <c r="W8" s="10">
        <f>100*((DataA!M12/DataA!M11)-1)</f>
        <v>0.62030177187071267</v>
      </c>
      <c r="X8"/>
      <c r="Y8">
        <v>0</v>
      </c>
      <c r="Z8">
        <v>65</v>
      </c>
      <c r="AA8">
        <v>60</v>
      </c>
      <c r="AB8"/>
      <c r="AC8">
        <v>4</v>
      </c>
      <c r="AD8">
        <f>'ONS pop proj 2021-based'!E6+'ONS pop proj 2021-based'!E113</f>
        <v>732580</v>
      </c>
      <c r="AE8">
        <f>'ONS pop proj 2021-based'!L6+'ONS pop proj 2021-based'!L113</f>
        <v>743188</v>
      </c>
      <c r="AF8">
        <f>'ONS pop proj 2021-based'!V6+'ONS pop proj 2021-based'!V113</f>
        <v>750860</v>
      </c>
      <c r="AG8">
        <f>'ONS pop proj 2021-based'!AF6+'ONS pop proj 2021-based'!AF113</f>
        <v>773414</v>
      </c>
      <c r="AH8"/>
      <c r="AI8">
        <v>2025</v>
      </c>
      <c r="AJ8" s="150">
        <v>0.17578298011775781</v>
      </c>
      <c r="AK8" s="150">
        <v>0.63154095275889366</v>
      </c>
      <c r="AL8" s="150">
        <v>0.19267606712334859</v>
      </c>
      <c r="AM8"/>
      <c r="AN8" s="40">
        <v>40544</v>
      </c>
      <c r="AO8" s="13">
        <f>HAVERQ!F171-HAVERQ!F$166</f>
        <v>-2</v>
      </c>
      <c r="AP8" s="13">
        <f>HAVERQ!G171-HAVERQ!G$166</f>
        <v>180</v>
      </c>
      <c r="AQ8" s="13">
        <f>HAVERQ!H171-HAVERQ!H$166</f>
        <v>-100</v>
      </c>
      <c r="AR8" s="13">
        <f>HAVERQ!I171-HAVERQ!I$166</f>
        <v>144</v>
      </c>
      <c r="AS8" s="13">
        <f>HAVERQ!J171-HAVERQ!J$166</f>
        <v>118</v>
      </c>
      <c r="AT8" s="13">
        <f t="shared" si="2"/>
        <v>340</v>
      </c>
      <c r="AU8"/>
      <c r="AV8" s="13">
        <f>HAVERQ!D171-HAVERQ!D$166-'Chart Data'!AT8</f>
        <v>-1</v>
      </c>
      <c r="AW8"/>
      <c r="AX8" s="40">
        <v>34090</v>
      </c>
      <c r="AY8" s="10">
        <f>100*(HAVERM!C47/HAVERM!B47)</f>
        <v>21.412726211325161</v>
      </c>
      <c r="AZ8" s="10">
        <f t="shared" si="3"/>
        <v>24.595806350939984</v>
      </c>
      <c r="BB8" s="13">
        <f>HAVERM!C47</f>
        <v>1834</v>
      </c>
      <c r="BC8" s="13">
        <f>HAVERM!B47-HAVERM!C47</f>
        <v>6731</v>
      </c>
      <c r="BE8" s="14">
        <v>1972</v>
      </c>
      <c r="BF8" s="18"/>
      <c r="BG8" s="18">
        <f t="shared" si="0"/>
        <v>2.2155011331110641</v>
      </c>
      <c r="BI8" s="14">
        <v>0</v>
      </c>
      <c r="BQ8" s="14">
        <v>1972</v>
      </c>
      <c r="BR8" s="18"/>
      <c r="BS8" s="18">
        <f t="shared" si="4"/>
        <v>1.9448021036593488</v>
      </c>
      <c r="BU8" s="14">
        <v>0</v>
      </c>
      <c r="CH8" s="14">
        <v>2019</v>
      </c>
      <c r="CI8" s="18">
        <f>100*(DataA!B53/DataA!$B$53)</f>
        <v>100</v>
      </c>
      <c r="CJ8" s="18">
        <f t="shared" si="5"/>
        <v>100</v>
      </c>
      <c r="CK8" s="18">
        <v>100</v>
      </c>
      <c r="CM8" s="18">
        <f t="shared" si="1"/>
        <v>0</v>
      </c>
    </row>
    <row r="9" spans="1:93" x14ac:dyDescent="0.25">
      <c r="A9" s="14">
        <v>1985</v>
      </c>
      <c r="B9" s="14">
        <f>DataA!F19*DataA!G19</f>
        <v>25.107869999999998</v>
      </c>
      <c r="C9" s="14">
        <f>DataA!H19/DataA!I19</f>
        <v>8.6987754385057396</v>
      </c>
      <c r="D9" s="16">
        <f>DataA!E19</f>
        <v>1226994</v>
      </c>
      <c r="E9" s="17">
        <f>DataA!J19</f>
        <v>-1.917073</v>
      </c>
      <c r="F9" s="16">
        <f>DataA!D19</f>
        <v>1076968</v>
      </c>
      <c r="G9" s="16">
        <f>DataA!B19</f>
        <v>1073547</v>
      </c>
      <c r="I9" s="18">
        <f t="shared" si="6"/>
        <v>2.7789309337509449</v>
      </c>
      <c r="J9" s="18">
        <f t="shared" si="7"/>
        <v>4.0879012202039045</v>
      </c>
      <c r="L9" s="16">
        <v>1960</v>
      </c>
      <c r="M9" s="18">
        <f>100*(('BoE A8. UK Real GDP(A)'!D287/'BoE A8. UK Real GDP(A)'!D277)^(1/10)-1)</f>
        <v>3.4155467857340804</v>
      </c>
      <c r="O9" s="14">
        <v>2005</v>
      </c>
      <c r="P9" s="16">
        <f>'[1]2021-based'!H12</f>
        <v>335.6</v>
      </c>
      <c r="T9" s="16"/>
      <c r="V9">
        <v>1979</v>
      </c>
      <c r="W9" s="10">
        <f>100*((DataA!M13/DataA!M12)-1)</f>
        <v>0.61644762153532096</v>
      </c>
      <c r="X9"/>
      <c r="Y9">
        <v>0</v>
      </c>
      <c r="Z9">
        <v>65</v>
      </c>
      <c r="AA9">
        <v>60</v>
      </c>
      <c r="AB9"/>
      <c r="AC9">
        <v>5</v>
      </c>
      <c r="AD9">
        <f>'ONS pop proj 2021-based'!E7+'ONS pop proj 2021-based'!E114</f>
        <v>744262</v>
      </c>
      <c r="AE9">
        <f>'ONS pop proj 2021-based'!L7+'ONS pop proj 2021-based'!L114</f>
        <v>743139</v>
      </c>
      <c r="AF9">
        <f>'ONS pop proj 2021-based'!V7+'ONS pop proj 2021-based'!V114</f>
        <v>751083</v>
      </c>
      <c r="AG9">
        <f>'ONS pop proj 2021-based'!AF7+'ONS pop proj 2021-based'!AF114</f>
        <v>777784</v>
      </c>
      <c r="AH9"/>
      <c r="AI9">
        <v>2026</v>
      </c>
      <c r="AJ9" s="150">
        <v>0.17389989282668247</v>
      </c>
      <c r="AK9" s="150">
        <v>0.63106006259646941</v>
      </c>
      <c r="AL9" s="150">
        <v>0.19504004457684812</v>
      </c>
      <c r="AM9"/>
      <c r="AN9" s="40">
        <v>40634</v>
      </c>
      <c r="AO9" s="13">
        <f>HAVERQ!F172-HAVERQ!F$166</f>
        <v>11</v>
      </c>
      <c r="AP9" s="13">
        <f>HAVERQ!G172-HAVERQ!G$166</f>
        <v>165</v>
      </c>
      <c r="AQ9" s="13">
        <f>HAVERQ!H172-HAVERQ!H$166</f>
        <v>-109</v>
      </c>
      <c r="AR9" s="13">
        <f>HAVERQ!I172-HAVERQ!I$166</f>
        <v>162</v>
      </c>
      <c r="AS9" s="13">
        <f>HAVERQ!J172-HAVERQ!J$166</f>
        <v>117</v>
      </c>
      <c r="AT9" s="13">
        <f t="shared" si="2"/>
        <v>346</v>
      </c>
      <c r="AU9"/>
      <c r="AV9" s="13">
        <f>HAVERQ!D172-HAVERQ!D$166-'Chart Data'!AT9</f>
        <v>-1</v>
      </c>
      <c r="AW9"/>
      <c r="AX9" s="40">
        <v>34121</v>
      </c>
      <c r="AY9" s="10">
        <f>100*(HAVERM!C48/HAVERM!B48)</f>
        <v>21.681260945709283</v>
      </c>
      <c r="AZ9" s="10">
        <f t="shared" si="3"/>
        <v>24.595806350939984</v>
      </c>
      <c r="BB9" s="13">
        <f>HAVERM!C48</f>
        <v>1857</v>
      </c>
      <c r="BC9" s="13">
        <f>HAVERM!B48-HAVERM!C48</f>
        <v>6708</v>
      </c>
      <c r="BF9" s="18"/>
      <c r="BG9" s="18">
        <f t="shared" si="0"/>
        <v>2.2155011331110641</v>
      </c>
      <c r="BI9" s="14">
        <v>0</v>
      </c>
      <c r="BR9" s="18"/>
      <c r="BS9" s="18">
        <f t="shared" si="4"/>
        <v>1.9448021036593488</v>
      </c>
      <c r="BU9" s="14">
        <v>0</v>
      </c>
      <c r="CH9" s="14">
        <v>2020</v>
      </c>
      <c r="CI9" s="18">
        <f>100*(DataA!B54/DataA!$B$53)</f>
        <v>89.640099179872522</v>
      </c>
      <c r="CJ9" s="18">
        <f t="shared" si="5"/>
        <v>89.640099179872522</v>
      </c>
      <c r="CK9" s="18">
        <v>100</v>
      </c>
      <c r="CM9" s="18">
        <f t="shared" si="1"/>
        <v>0</v>
      </c>
    </row>
    <row r="10" spans="1:93" x14ac:dyDescent="0.25">
      <c r="A10" s="14">
        <v>1986</v>
      </c>
      <c r="B10" s="14">
        <f>DataA!F20*DataA!G20</f>
        <v>846672.60542540008</v>
      </c>
      <c r="C10" s="14">
        <f>DataA!H20/DataA!I20</f>
        <v>8.8112396345914625</v>
      </c>
      <c r="D10" s="16">
        <f>DataA!E20</f>
        <v>1246573</v>
      </c>
      <c r="E10" s="17">
        <f>DataA!J20</f>
        <v>-1.9052340000000001</v>
      </c>
      <c r="F10" s="16">
        <f>DataA!D20</f>
        <v>1104492</v>
      </c>
      <c r="G10" s="16">
        <f>DataA!B20</f>
        <v>1106912</v>
      </c>
      <c r="I10" s="18">
        <f t="shared" si="6"/>
        <v>2.5556933910756863</v>
      </c>
      <c r="J10" s="18">
        <f t="shared" si="7"/>
        <v>3.1079216839132284</v>
      </c>
      <c r="L10" s="16">
        <v>1970</v>
      </c>
      <c r="M10" s="18">
        <f>100*(('BoE A8. UK Real GDP(A)'!D297/'BoE A8. UK Real GDP(A)'!D287)^(1/10)-1)</f>
        <v>2.6038110719498464</v>
      </c>
      <c r="O10" s="14">
        <v>2006</v>
      </c>
      <c r="P10" s="16">
        <f>'[1]2021-based'!H13</f>
        <v>254.5</v>
      </c>
      <c r="T10" s="16"/>
      <c r="V10">
        <v>1980</v>
      </c>
      <c r="W10" s="10">
        <f>100*((DataA!M14/DataA!M13)-1)</f>
        <v>0.61267082679570262</v>
      </c>
      <c r="X10"/>
      <c r="Y10">
        <v>0</v>
      </c>
      <c r="Z10">
        <v>65</v>
      </c>
      <c r="AA10">
        <v>60</v>
      </c>
      <c r="AB10"/>
      <c r="AC10">
        <v>6</v>
      </c>
      <c r="AD10">
        <f>'ONS pop proj 2021-based'!E8+'ONS pop proj 2021-based'!E115</f>
        <v>762489</v>
      </c>
      <c r="AE10">
        <f>'ONS pop proj 2021-based'!L8+'ONS pop proj 2021-based'!L115</f>
        <v>738873</v>
      </c>
      <c r="AF10">
        <f>'ONS pop proj 2021-based'!V8+'ONS pop proj 2021-based'!V115</f>
        <v>752658</v>
      </c>
      <c r="AG10">
        <f>'ONS pop proj 2021-based'!AF8+'ONS pop proj 2021-based'!AF115</f>
        <v>780457</v>
      </c>
      <c r="AH10"/>
      <c r="AI10">
        <v>2027</v>
      </c>
      <c r="AJ10" s="150">
        <v>0.17190754830641053</v>
      </c>
      <c r="AK10" s="150">
        <v>0.63027350849951025</v>
      </c>
      <c r="AL10" s="150">
        <v>0.19781894319407919</v>
      </c>
      <c r="AM10"/>
      <c r="AN10" s="40">
        <v>40725</v>
      </c>
      <c r="AO10" s="13">
        <f>HAVERQ!F173-HAVERQ!F$166</f>
        <v>-87</v>
      </c>
      <c r="AP10" s="13">
        <f>HAVERQ!G173-HAVERQ!G$166</f>
        <v>142</v>
      </c>
      <c r="AQ10" s="13">
        <f>HAVERQ!H173-HAVERQ!H$166</f>
        <v>-138</v>
      </c>
      <c r="AR10" s="13">
        <f>HAVERQ!I173-HAVERQ!I$166</f>
        <v>182</v>
      </c>
      <c r="AS10" s="13">
        <f>HAVERQ!J173-HAVERQ!J$166</f>
        <v>83</v>
      </c>
      <c r="AT10" s="13">
        <f t="shared" si="2"/>
        <v>182</v>
      </c>
      <c r="AU10"/>
      <c r="AV10" s="13">
        <f>HAVERQ!D173-HAVERQ!D$166-'Chart Data'!AT10</f>
        <v>-1</v>
      </c>
      <c r="AW10"/>
      <c r="AX10" s="40">
        <v>34151</v>
      </c>
      <c r="AY10" s="10">
        <f>100*(HAVERM!C49/HAVERM!B49)</f>
        <v>21.949802463397631</v>
      </c>
      <c r="AZ10" s="10">
        <f t="shared" si="3"/>
        <v>24.595806350939984</v>
      </c>
      <c r="BB10" s="13">
        <f>HAVERM!C49</f>
        <v>1889</v>
      </c>
      <c r="BC10" s="13">
        <f>HAVERM!B49-HAVERM!C49</f>
        <v>6717</v>
      </c>
      <c r="BF10" s="18"/>
      <c r="BG10" s="18">
        <f t="shared" si="0"/>
        <v>2.2155011331110641</v>
      </c>
      <c r="BI10" s="14">
        <v>0</v>
      </c>
      <c r="BR10" s="18"/>
      <c r="BS10" s="18">
        <f t="shared" si="4"/>
        <v>1.9448021036593488</v>
      </c>
      <c r="BU10" s="14">
        <v>0</v>
      </c>
      <c r="CH10" s="14">
        <v>2021</v>
      </c>
      <c r="CI10" s="18">
        <f>100*(DataA!B55/DataA!$B$53)</f>
        <v>97.416291802619696</v>
      </c>
      <c r="CJ10" s="18">
        <f t="shared" si="5"/>
        <v>97.416291802619696</v>
      </c>
      <c r="CK10" s="18">
        <v>100</v>
      </c>
      <c r="CM10" s="18">
        <f t="shared" si="1"/>
        <v>0</v>
      </c>
    </row>
    <row r="11" spans="1:93" x14ac:dyDescent="0.25">
      <c r="A11" s="14">
        <v>1987</v>
      </c>
      <c r="B11" s="14">
        <f>DataA!F21*DataA!G21</f>
        <v>854924.90772780008</v>
      </c>
      <c r="C11" s="14">
        <f>DataA!H21/DataA!I21</f>
        <v>8.9162753117265865</v>
      </c>
      <c r="D11" s="16">
        <f>DataA!E21</f>
        <v>1274603</v>
      </c>
      <c r="E11" s="17">
        <f>DataA!J21</f>
        <v>-1.8939999999999999</v>
      </c>
      <c r="F11" s="16">
        <f>DataA!D21</f>
        <v>1135284</v>
      </c>
      <c r="G11" s="16">
        <f>DataA!B21</f>
        <v>1166905</v>
      </c>
      <c r="I11" s="18">
        <f t="shared" si="6"/>
        <v>2.7878880064319267</v>
      </c>
      <c r="J11" s="18">
        <f t="shared" si="7"/>
        <v>5.4198527073516134</v>
      </c>
      <c r="L11" s="16">
        <v>1980</v>
      </c>
      <c r="M11" s="18">
        <f>100*((DataA!B23/DataA!B13)^(1/10)-1)</f>
        <v>2.5744037382066765</v>
      </c>
      <c r="O11" s="14">
        <v>2007</v>
      </c>
      <c r="P11" s="16">
        <f>'[1]2021-based'!H14</f>
        <v>304.60000000000002</v>
      </c>
      <c r="T11" s="16"/>
      <c r="V11">
        <v>1981</v>
      </c>
      <c r="W11" s="10">
        <f>100*((DataA!M15/DataA!M14)-1)</f>
        <v>0.5707566528506014</v>
      </c>
      <c r="X11"/>
      <c r="Y11">
        <v>0</v>
      </c>
      <c r="Z11">
        <v>65</v>
      </c>
      <c r="AA11">
        <v>60</v>
      </c>
      <c r="AB11"/>
      <c r="AC11">
        <v>7</v>
      </c>
      <c r="AD11">
        <f>'ONS pop proj 2021-based'!E9+'ONS pop proj 2021-based'!E116</f>
        <v>785492</v>
      </c>
      <c r="AE11">
        <f>'ONS pop proj 2021-based'!L9+'ONS pop proj 2021-based'!L116</f>
        <v>696386</v>
      </c>
      <c r="AF11">
        <f>'ONS pop proj 2021-based'!V9+'ONS pop proj 2021-based'!V116</f>
        <v>754625</v>
      </c>
      <c r="AG11">
        <f>'ONS pop proj 2021-based'!AF9+'ONS pop proj 2021-based'!AF116</f>
        <v>781599</v>
      </c>
      <c r="AH11"/>
      <c r="AI11">
        <v>2028</v>
      </c>
      <c r="AJ11" s="150">
        <v>0.17002282099196547</v>
      </c>
      <c r="AK11" s="150">
        <v>0.6290949312947931</v>
      </c>
      <c r="AL11" s="150">
        <v>0.20088224771324142</v>
      </c>
      <c r="AM11"/>
      <c r="AN11" s="40">
        <v>40817</v>
      </c>
      <c r="AO11" s="13">
        <f>HAVERQ!F174-HAVERQ!F$166</f>
        <v>-81</v>
      </c>
      <c r="AP11" s="13">
        <f>HAVERQ!G174-HAVERQ!G$166</f>
        <v>159</v>
      </c>
      <c r="AQ11" s="13">
        <f>HAVERQ!H174-HAVERQ!H$166</f>
        <v>-137</v>
      </c>
      <c r="AR11" s="13">
        <f>HAVERQ!I174-HAVERQ!I$166</f>
        <v>197</v>
      </c>
      <c r="AS11" s="13">
        <f>HAVERQ!J174-HAVERQ!J$166</f>
        <v>109</v>
      </c>
      <c r="AT11" s="13">
        <f t="shared" si="2"/>
        <v>247</v>
      </c>
      <c r="AU11"/>
      <c r="AV11" s="13">
        <f>HAVERQ!D174-HAVERQ!D$166-'Chart Data'!AT11</f>
        <v>0</v>
      </c>
      <c r="AW11"/>
      <c r="AX11" s="40">
        <v>34182</v>
      </c>
      <c r="AY11" s="10">
        <f>100*(HAVERM!C50/HAVERM!B50)</f>
        <v>21.950367004543867</v>
      </c>
      <c r="AZ11" s="10">
        <f t="shared" si="3"/>
        <v>24.595806350939984</v>
      </c>
      <c r="BB11" s="13">
        <f>HAVERM!C50</f>
        <v>1884</v>
      </c>
      <c r="BC11" s="13">
        <f>HAVERM!B50-HAVERM!C50</f>
        <v>6699</v>
      </c>
      <c r="BF11" s="18"/>
      <c r="BG11" s="18">
        <f t="shared" si="0"/>
        <v>2.2155011331110641</v>
      </c>
      <c r="BI11" s="14">
        <v>0</v>
      </c>
      <c r="BR11" s="18"/>
      <c r="BS11" s="18">
        <f t="shared" si="4"/>
        <v>1.9448021036593488</v>
      </c>
      <c r="BU11" s="14">
        <v>0</v>
      </c>
      <c r="CH11" s="14">
        <v>2022</v>
      </c>
      <c r="CI11" s="18">
        <f>100*(DataA!B56/DataA!$B$53)</f>
        <v>101.64925259219105</v>
      </c>
      <c r="CJ11" s="18">
        <f>CJ10*(1+CO11/100)</f>
        <v>101.65055075806173</v>
      </c>
      <c r="CK11" s="18">
        <v>100</v>
      </c>
      <c r="CM11" s="18">
        <f t="shared" si="1"/>
        <v>1.2771032128267024E-3</v>
      </c>
      <c r="CO11" s="18">
        <f t="array" ref="CO11:CO17">TRANSPOSE('OBR AS23 - TA.1'!C8:I8)</f>
        <v>4.3465614191323221</v>
      </c>
    </row>
    <row r="12" spans="1:93" x14ac:dyDescent="0.25">
      <c r="A12" s="14">
        <v>1988</v>
      </c>
      <c r="B12" s="14">
        <f>DataA!F22*DataA!G22</f>
        <v>869416.82762999996</v>
      </c>
      <c r="C12" s="14">
        <f>DataA!H22/DataA!I22</f>
        <v>9.0335851707275232</v>
      </c>
      <c r="D12" s="16">
        <f>DataA!E22</f>
        <v>1314888</v>
      </c>
      <c r="E12" s="17">
        <f>DataA!J22</f>
        <v>-1.882876</v>
      </c>
      <c r="F12" s="16">
        <f>DataA!D22</f>
        <v>1175653</v>
      </c>
      <c r="G12" s="16">
        <f>DataA!B22</f>
        <v>1229650</v>
      </c>
      <c r="I12" s="18">
        <f t="shared" si="6"/>
        <v>3.5558503422931986</v>
      </c>
      <c r="J12" s="18">
        <f t="shared" si="7"/>
        <v>5.3770444037860798</v>
      </c>
      <c r="L12" s="16">
        <v>1990</v>
      </c>
      <c r="M12" s="18">
        <f>100*((DataA!B33/DataA!B23)^(1/10)-1)</f>
        <v>2.1292547893530411</v>
      </c>
      <c r="O12" s="14">
        <v>2008</v>
      </c>
      <c r="P12" s="16">
        <f>'[1]2021-based'!H15</f>
        <v>283.60000000000002</v>
      </c>
      <c r="T12" s="16"/>
      <c r="V12">
        <v>1982</v>
      </c>
      <c r="W12" s="10">
        <f>100*((DataA!M16/DataA!M15)-1)</f>
        <v>0.47527889825018654</v>
      </c>
      <c r="X12"/>
      <c r="Y12">
        <v>0</v>
      </c>
      <c r="Z12">
        <v>65</v>
      </c>
      <c r="AA12">
        <v>60</v>
      </c>
      <c r="AB12"/>
      <c r="AC12">
        <v>8</v>
      </c>
      <c r="AD12">
        <f>'ONS pop proj 2021-based'!E10+'ONS pop proj 2021-based'!E117</f>
        <v>780395</v>
      </c>
      <c r="AE12">
        <f>'ONS pop proj 2021-based'!L10+'ONS pop proj 2021-based'!L117</f>
        <v>729840</v>
      </c>
      <c r="AF12">
        <f>'ONS pop proj 2021-based'!V10+'ONS pop proj 2021-based'!V117</f>
        <v>756645</v>
      </c>
      <c r="AG12">
        <f>'ONS pop proj 2021-based'!AF10+'ONS pop proj 2021-based'!AF117</f>
        <v>782305</v>
      </c>
      <c r="AH12"/>
      <c r="AI12">
        <v>2029</v>
      </c>
      <c r="AJ12" s="150">
        <v>0.16845782148379757</v>
      </c>
      <c r="AK12" s="150">
        <v>0.62750419406961033</v>
      </c>
      <c r="AL12" s="150">
        <v>0.20403798444659213</v>
      </c>
      <c r="AM12"/>
      <c r="AN12" s="40">
        <v>40909</v>
      </c>
      <c r="AO12" s="13">
        <f>HAVERQ!F175-HAVERQ!F$166</f>
        <v>-62</v>
      </c>
      <c r="AP12" s="13">
        <f>HAVERQ!G175-HAVERQ!G$166</f>
        <v>204</v>
      </c>
      <c r="AQ12" s="13">
        <f>HAVERQ!H175-HAVERQ!H$166</f>
        <v>-142</v>
      </c>
      <c r="AR12" s="13">
        <f>HAVERQ!I175-HAVERQ!I$166</f>
        <v>232</v>
      </c>
      <c r="AS12" s="13">
        <f>HAVERQ!J175-HAVERQ!J$166</f>
        <v>131</v>
      </c>
      <c r="AT12" s="13">
        <f t="shared" si="2"/>
        <v>363</v>
      </c>
      <c r="AU12"/>
      <c r="AV12" s="13">
        <f>HAVERQ!D175-HAVERQ!D$166-'Chart Data'!AT12</f>
        <v>-1</v>
      </c>
      <c r="AW12"/>
      <c r="AX12" s="40">
        <v>34213</v>
      </c>
      <c r="AY12" s="10">
        <f>100*(HAVERM!C51/HAVERM!B51)</f>
        <v>22.187281621243883</v>
      </c>
      <c r="AZ12" s="10">
        <f t="shared" si="3"/>
        <v>24.595806350939984</v>
      </c>
      <c r="BB12" s="13">
        <f>HAVERM!C51</f>
        <v>1905</v>
      </c>
      <c r="BC12" s="13">
        <f>HAVERM!B51-HAVERM!C51</f>
        <v>6681</v>
      </c>
      <c r="BE12" s="14">
        <v>1973</v>
      </c>
      <c r="BF12" s="18"/>
      <c r="BG12" s="18">
        <f t="shared" si="0"/>
        <v>2.2155011331110641</v>
      </c>
      <c r="BI12" s="14">
        <v>0</v>
      </c>
      <c r="BQ12" s="14">
        <v>1973</v>
      </c>
      <c r="BR12" s="18"/>
      <c r="BS12" s="18">
        <f t="shared" si="4"/>
        <v>1.9448021036593488</v>
      </c>
      <c r="BU12" s="14">
        <v>0</v>
      </c>
      <c r="CH12" s="14">
        <v>2023</v>
      </c>
      <c r="CI12" s="18">
        <f>100*(DataA!B57/DataA!$B$53)</f>
        <v>101.79634821464143</v>
      </c>
      <c r="CJ12" s="18">
        <f t="shared" ref="CJ12:CJ39" si="8">CJ11*(1+CO12/100)</f>
        <v>102.21374921807394</v>
      </c>
      <c r="CK12" s="18">
        <v>100</v>
      </c>
      <c r="CM12" s="18">
        <f t="shared" si="1"/>
        <v>0.41003534090673366</v>
      </c>
      <c r="CO12" s="18">
        <v>0.55405352534949603</v>
      </c>
    </row>
    <row r="13" spans="1:93" x14ac:dyDescent="0.25">
      <c r="A13" s="14">
        <v>1989</v>
      </c>
      <c r="B13" s="14">
        <f>DataA!F23*DataA!G23</f>
        <v>881201.46193640004</v>
      </c>
      <c r="C13" s="14">
        <f>DataA!H23/DataA!I23</f>
        <v>9.1558688406715323</v>
      </c>
      <c r="D13" s="16">
        <f>DataA!E23</f>
        <v>1362920</v>
      </c>
      <c r="E13" s="17">
        <f>DataA!J23</f>
        <v>-1.871818</v>
      </c>
      <c r="F13" s="16">
        <f>DataA!D23</f>
        <v>1217964</v>
      </c>
      <c r="G13" s="16">
        <f>DataA!B23</f>
        <v>1259191</v>
      </c>
      <c r="I13" s="18">
        <f t="shared" si="6"/>
        <v>3.5989360806292225</v>
      </c>
      <c r="J13" s="18">
        <f t="shared" si="7"/>
        <v>2.4023909242467445</v>
      </c>
      <c r="L13" s="16">
        <v>2000</v>
      </c>
      <c r="M13" s="18">
        <f>100*((DataA!B43/DataA!B33)^(1/10)-1)</f>
        <v>1.6882801919757107</v>
      </c>
      <c r="O13" s="14">
        <v>2009</v>
      </c>
      <c r="P13" s="16">
        <f>'[1]2021-based'!H16</f>
        <v>219.8</v>
      </c>
      <c r="T13" s="16"/>
      <c r="V13">
        <v>1983</v>
      </c>
      <c r="W13" s="10">
        <f>100*((DataA!M17/DataA!M16)-1)</f>
        <v>0.70478950561649878</v>
      </c>
      <c r="X13" s="10">
        <f>AVERAGE(W4:W13)</f>
        <v>0.42994853848678183</v>
      </c>
      <c r="Y13" s="10">
        <v>0</v>
      </c>
      <c r="Z13">
        <v>65</v>
      </c>
      <c r="AA13">
        <v>60</v>
      </c>
      <c r="AB13"/>
      <c r="AC13">
        <v>9</v>
      </c>
      <c r="AD13">
        <f>'ONS pop proj 2021-based'!E11+'ONS pop proj 2021-based'!E118</f>
        <v>785418</v>
      </c>
      <c r="AE13">
        <f>'ONS pop proj 2021-based'!L11+'ONS pop proj 2021-based'!L118</f>
        <v>718056</v>
      </c>
      <c r="AF13">
        <f>'ONS pop proj 2021-based'!V11+'ONS pop proj 2021-based'!V118</f>
        <v>758544</v>
      </c>
      <c r="AG13">
        <f>'ONS pop proj 2021-based'!AF11+'ONS pop proj 2021-based'!AF118</f>
        <v>782577</v>
      </c>
      <c r="AH13"/>
      <c r="AI13">
        <v>2030</v>
      </c>
      <c r="AJ13" s="150">
        <v>0.16717205017058576</v>
      </c>
      <c r="AK13" s="150">
        <v>0.62564887479279419</v>
      </c>
      <c r="AL13" s="150">
        <v>0.20717907503662003</v>
      </c>
      <c r="AM13"/>
      <c r="AN13" s="40">
        <v>41000</v>
      </c>
      <c r="AO13" s="13">
        <f>HAVERQ!F176-HAVERQ!F$166</f>
        <v>4</v>
      </c>
      <c r="AP13" s="13">
        <f>HAVERQ!G176-HAVERQ!G$166</f>
        <v>231</v>
      </c>
      <c r="AQ13" s="13">
        <f>HAVERQ!H176-HAVERQ!H$166</f>
        <v>-128</v>
      </c>
      <c r="AR13" s="13">
        <f>HAVERQ!I176-HAVERQ!I$166</f>
        <v>296</v>
      </c>
      <c r="AS13" s="13">
        <f>HAVERQ!J176-HAVERQ!J$166</f>
        <v>176</v>
      </c>
      <c r="AT13" s="13">
        <f t="shared" si="2"/>
        <v>579</v>
      </c>
      <c r="AU13"/>
      <c r="AV13" s="13">
        <f>HAVERQ!D176-HAVERQ!D$166-'Chart Data'!AT13</f>
        <v>0</v>
      </c>
      <c r="AW13"/>
      <c r="AX13" s="40">
        <v>34243</v>
      </c>
      <c r="AY13" s="10">
        <f>100*(HAVERM!C52/HAVERM!B52)</f>
        <v>22.563744324135524</v>
      </c>
      <c r="AZ13" s="10">
        <f t="shared" si="3"/>
        <v>24.595806350939984</v>
      </c>
      <c r="BB13" s="13">
        <f>HAVERM!C52</f>
        <v>1938</v>
      </c>
      <c r="BC13" s="13">
        <f>HAVERM!B52-HAVERM!C52</f>
        <v>6651</v>
      </c>
      <c r="BF13" s="18"/>
      <c r="BG13" s="18">
        <f t="shared" si="0"/>
        <v>2.2155011331110641</v>
      </c>
      <c r="BI13" s="14">
        <v>0</v>
      </c>
      <c r="BR13" s="18"/>
      <c r="BS13" s="18">
        <f t="shared" si="4"/>
        <v>1.9448021036593488</v>
      </c>
      <c r="BU13" s="14">
        <v>0</v>
      </c>
      <c r="CH13" s="14">
        <v>2024</v>
      </c>
      <c r="CI13" s="18">
        <f>100*(DataA!B58/DataA!$B$53)</f>
        <v>102.18521603942128</v>
      </c>
      <c r="CJ13" s="18">
        <f t="shared" si="8"/>
        <v>102.93622232602196</v>
      </c>
      <c r="CK13" s="18">
        <v>100</v>
      </c>
      <c r="CM13" s="18">
        <f t="shared" si="1"/>
        <v>0.73494612597477804</v>
      </c>
      <c r="CO13" s="18">
        <v>0.70682575825158356</v>
      </c>
    </row>
    <row r="14" spans="1:93" x14ac:dyDescent="0.25">
      <c r="A14" s="14">
        <v>1990</v>
      </c>
      <c r="B14" s="14">
        <f>DataA!F24*DataA!G24</f>
        <v>879722.48989039997</v>
      </c>
      <c r="C14" s="14">
        <f>DataA!H24/DataA!I24</f>
        <v>9.2673111597449171</v>
      </c>
      <c r="D14" s="16">
        <f>DataA!E24</f>
        <v>1416727</v>
      </c>
      <c r="E14" s="17">
        <f>DataA!J24</f>
        <v>-1.860825</v>
      </c>
      <c r="F14" s="16">
        <f>DataA!D24</f>
        <v>1250609</v>
      </c>
      <c r="G14" s="16">
        <f>DataA!B24</f>
        <v>1266248</v>
      </c>
      <c r="I14" s="18">
        <f t="shared" si="6"/>
        <v>2.6802926851696718</v>
      </c>
      <c r="J14" s="18">
        <f t="shared" si="7"/>
        <v>0.56043920263089131</v>
      </c>
      <c r="L14" s="16">
        <v>2010</v>
      </c>
      <c r="M14" s="18">
        <f>100*((DataA!B53/DataA!B43)^(1/10)-1)</f>
        <v>1.9709709561374744</v>
      </c>
      <c r="O14" s="14">
        <v>2010</v>
      </c>
      <c r="P14" s="16">
        <f>'[1]2021-based'!H17</f>
        <v>255.4</v>
      </c>
      <c r="T14" s="16">
        <f t="shared" ref="T14:T22" si="9">AVERAGE($P$14:$P$23)</f>
        <v>240.76999999999998</v>
      </c>
      <c r="V14">
        <v>1984</v>
      </c>
      <c r="W14" s="10">
        <f>100*((DataA!M18/DataA!M17)-1)</f>
        <v>0.69795599645539053</v>
      </c>
      <c r="X14" s="10">
        <f t="shared" ref="X14:X65" si="10">AVERAGE(W5:W14)</f>
        <v>0.49694175983506117</v>
      </c>
      <c r="Y14" s="10">
        <v>0</v>
      </c>
      <c r="Z14">
        <v>65</v>
      </c>
      <c r="AA14">
        <v>60</v>
      </c>
      <c r="AB14"/>
      <c r="AC14">
        <v>10</v>
      </c>
      <c r="AD14">
        <f>'ONS pop proj 2021-based'!E12+'ONS pop proj 2021-based'!E119</f>
        <v>805383</v>
      </c>
      <c r="AE14">
        <f>'ONS pop proj 2021-based'!L12+'ONS pop proj 2021-based'!L119</f>
        <v>744196</v>
      </c>
      <c r="AF14">
        <f>'ONS pop proj 2021-based'!V12+'ONS pop proj 2021-based'!V119</f>
        <v>760801</v>
      </c>
      <c r="AG14">
        <f>'ONS pop proj 2021-based'!AF12+'ONS pop proj 2021-based'!AF119</f>
        <v>781989</v>
      </c>
      <c r="AH14"/>
      <c r="AI14">
        <v>2031</v>
      </c>
      <c r="AJ14" s="150">
        <v>0.16595529545009347</v>
      </c>
      <c r="AK14" s="150">
        <v>0.62397311932258193</v>
      </c>
      <c r="AL14" s="150">
        <v>0.21007158522732461</v>
      </c>
      <c r="AM14"/>
      <c r="AN14" s="40">
        <v>41091</v>
      </c>
      <c r="AO14" s="13">
        <f>HAVERQ!F177-HAVERQ!F$166</f>
        <v>1</v>
      </c>
      <c r="AP14" s="13">
        <f>HAVERQ!G177-HAVERQ!G$166</f>
        <v>275</v>
      </c>
      <c r="AQ14" s="13">
        <f>HAVERQ!H177-HAVERQ!H$166</f>
        <v>-124</v>
      </c>
      <c r="AR14" s="13">
        <f>HAVERQ!I177-HAVERQ!I$166</f>
        <v>346</v>
      </c>
      <c r="AS14" s="13">
        <f>HAVERQ!J177-HAVERQ!J$166</f>
        <v>177</v>
      </c>
      <c r="AT14" s="13">
        <f t="shared" si="2"/>
        <v>675</v>
      </c>
      <c r="AU14"/>
      <c r="AV14" s="13">
        <f>HAVERQ!D177-HAVERQ!D$166-'Chart Data'!AT14</f>
        <v>1</v>
      </c>
      <c r="AW14"/>
      <c r="AX14" s="40">
        <v>34274</v>
      </c>
      <c r="AY14" s="10">
        <f>100*(HAVERM!C53/HAVERM!B53)</f>
        <v>22.481071636575422</v>
      </c>
      <c r="AZ14" s="10">
        <f t="shared" si="3"/>
        <v>24.595806350939984</v>
      </c>
      <c r="BB14" s="13">
        <f>HAVERM!C53</f>
        <v>1930</v>
      </c>
      <c r="BC14" s="13">
        <f>HAVERM!B53-HAVERM!C53</f>
        <v>6655</v>
      </c>
      <c r="BF14" s="18"/>
      <c r="BG14" s="18">
        <f t="shared" si="0"/>
        <v>2.2155011331110641</v>
      </c>
      <c r="BI14" s="14">
        <v>0</v>
      </c>
      <c r="BR14" s="18"/>
      <c r="BS14" s="18">
        <f t="shared" si="4"/>
        <v>1.9448021036593488</v>
      </c>
      <c r="BU14" s="14">
        <v>0</v>
      </c>
      <c r="CH14" s="14">
        <v>2025</v>
      </c>
      <c r="CI14" s="18">
        <f>100*(DataA!B59/DataA!$B$53)</f>
        <v>104.0401160112645</v>
      </c>
      <c r="CJ14" s="18">
        <f t="shared" si="8"/>
        <v>104.35674713526603</v>
      </c>
      <c r="CK14" s="18">
        <v>100</v>
      </c>
      <c r="CM14" s="18">
        <f t="shared" si="1"/>
        <v>0.3043356122048646</v>
      </c>
      <c r="CO14" s="18">
        <v>1.3800048002004184</v>
      </c>
    </row>
    <row r="15" spans="1:93" x14ac:dyDescent="0.25">
      <c r="A15" s="14">
        <v>1991</v>
      </c>
      <c r="B15" s="14">
        <f>DataA!F25*DataA!G25</f>
        <v>861885.44870780001</v>
      </c>
      <c r="C15" s="14">
        <f>DataA!H25/DataA!I25</f>
        <v>9.375412323304829</v>
      </c>
      <c r="D15" s="16">
        <f>DataA!E25</f>
        <v>1462646</v>
      </c>
      <c r="E15" s="17">
        <f>DataA!J25</f>
        <v>-1.849896</v>
      </c>
      <c r="F15" s="16">
        <f>DataA!D25</f>
        <v>1267882</v>
      </c>
      <c r="G15" s="16">
        <f>DataA!B25</f>
        <v>1248461</v>
      </c>
      <c r="I15" s="18">
        <f t="shared" si="6"/>
        <v>1.3811670953911337</v>
      </c>
      <c r="J15" s="18">
        <f t="shared" si="7"/>
        <v>-1.4047011327954717</v>
      </c>
      <c r="L15" s="16"/>
      <c r="M15" s="16"/>
      <c r="O15" s="14">
        <v>2011</v>
      </c>
      <c r="P15" s="16">
        <f>'[1]2021-based'!H18</f>
        <v>270.3</v>
      </c>
      <c r="T15" s="16">
        <f t="shared" si="9"/>
        <v>240.76999999999998</v>
      </c>
      <c r="V15">
        <v>1985</v>
      </c>
      <c r="W15" s="10">
        <f>100*((DataA!M19/DataA!M18)-1)</f>
        <v>0.49341661015325222</v>
      </c>
      <c r="X15" s="10">
        <f t="shared" si="10"/>
        <v>0.54780629121993663</v>
      </c>
      <c r="Y15" s="10">
        <v>0</v>
      </c>
      <c r="Z15">
        <v>65</v>
      </c>
      <c r="AA15">
        <v>60</v>
      </c>
      <c r="AB15"/>
      <c r="AC15">
        <v>11</v>
      </c>
      <c r="AD15">
        <f>'ONS pop proj 2021-based'!E13+'ONS pop proj 2021-based'!E120</f>
        <v>827802</v>
      </c>
      <c r="AE15">
        <f>'ONS pop proj 2021-based'!L13+'ONS pop proj 2021-based'!L120</f>
        <v>757155</v>
      </c>
      <c r="AF15">
        <f>'ONS pop proj 2021-based'!V13+'ONS pop proj 2021-based'!V120</f>
        <v>763215</v>
      </c>
      <c r="AG15">
        <f>'ONS pop proj 2021-based'!AF13+'ONS pop proj 2021-based'!AF120</f>
        <v>780531</v>
      </c>
      <c r="AH15"/>
      <c r="AI15">
        <v>2032</v>
      </c>
      <c r="AJ15" s="150">
        <v>0.16466726955762939</v>
      </c>
      <c r="AK15" s="150">
        <v>0.62248655831464306</v>
      </c>
      <c r="AL15" s="150">
        <v>0.2128461721277275</v>
      </c>
      <c r="AM15"/>
      <c r="AN15" s="40">
        <v>41183</v>
      </c>
      <c r="AO15" s="13">
        <f>HAVERQ!F178-HAVERQ!F$166</f>
        <v>13</v>
      </c>
      <c r="AP15" s="13">
        <f>HAVERQ!G178-HAVERQ!G$166</f>
        <v>321</v>
      </c>
      <c r="AQ15" s="13">
        <f>HAVERQ!H178-HAVERQ!H$166</f>
        <v>-148</v>
      </c>
      <c r="AR15" s="13">
        <f>HAVERQ!I178-HAVERQ!I$166</f>
        <v>430</v>
      </c>
      <c r="AS15" s="13">
        <f>HAVERQ!J178-HAVERQ!J$166</f>
        <v>208</v>
      </c>
      <c r="AT15" s="13">
        <f t="shared" si="2"/>
        <v>824</v>
      </c>
      <c r="AU15"/>
      <c r="AV15" s="13">
        <f>HAVERQ!D178-HAVERQ!D$166-'Chart Data'!AT15</f>
        <v>6</v>
      </c>
      <c r="AW15"/>
      <c r="AX15" s="40">
        <v>34304</v>
      </c>
      <c r="AY15" s="10">
        <f>100*(HAVERM!C54/HAVERM!B54)</f>
        <v>22.434478741991846</v>
      </c>
      <c r="AZ15" s="10">
        <f t="shared" si="3"/>
        <v>24.595806350939984</v>
      </c>
      <c r="BB15" s="13">
        <f>HAVERM!C54</f>
        <v>1926</v>
      </c>
      <c r="BC15" s="13">
        <f>HAVERM!B54-HAVERM!C54</f>
        <v>6659</v>
      </c>
      <c r="BF15" s="18"/>
      <c r="BG15" s="18">
        <f t="shared" si="0"/>
        <v>2.2155011331110641</v>
      </c>
      <c r="BI15" s="14">
        <v>0</v>
      </c>
      <c r="BR15" s="18"/>
      <c r="BS15" s="18">
        <f t="shared" si="4"/>
        <v>1.9448021036593488</v>
      </c>
      <c r="BU15" s="14">
        <v>0</v>
      </c>
      <c r="CH15" s="14">
        <v>2026</v>
      </c>
      <c r="CI15" s="18">
        <f>100*(DataA!B60/DataA!$B$53)</f>
        <v>106.12783531736349</v>
      </c>
      <c r="CJ15" s="18">
        <f t="shared" si="8"/>
        <v>106.4116900581256</v>
      </c>
      <c r="CK15" s="18">
        <v>100</v>
      </c>
      <c r="CM15" s="18">
        <f t="shared" si="1"/>
        <v>0.26746493030151974</v>
      </c>
      <c r="CO15" s="18">
        <v>1.9691519516183975</v>
      </c>
    </row>
    <row r="16" spans="1:93" x14ac:dyDescent="0.25">
      <c r="A16" s="14">
        <v>1992</v>
      </c>
      <c r="B16" s="14">
        <f>DataA!F26*DataA!G26</f>
        <v>848974.42763639998</v>
      </c>
      <c r="C16" s="14">
        <f>DataA!H26/DataA!I26</f>
        <v>9.4785328075926891</v>
      </c>
      <c r="D16" s="16">
        <f>DataA!E26</f>
        <v>1490253</v>
      </c>
      <c r="E16" s="17">
        <f>DataA!J26</f>
        <v>-1.839032</v>
      </c>
      <c r="F16" s="16">
        <f>DataA!D26</f>
        <v>1285429</v>
      </c>
      <c r="G16" s="16">
        <f>DataA!B26</f>
        <v>1251525</v>
      </c>
      <c r="I16" s="18">
        <f t="shared" si="6"/>
        <v>1.3839615989500675</v>
      </c>
      <c r="J16" s="18">
        <f t="shared" si="7"/>
        <v>0.24542216376803871</v>
      </c>
      <c r="L16" s="16"/>
      <c r="M16" s="16"/>
      <c r="O16" s="14">
        <v>2012</v>
      </c>
      <c r="P16" s="16">
        <f>'ONS migration estimates'!C96/1000</f>
        <v>162</v>
      </c>
      <c r="T16" s="16">
        <f t="shared" si="9"/>
        <v>240.76999999999998</v>
      </c>
      <c r="V16">
        <v>1986</v>
      </c>
      <c r="W16" s="10">
        <f>100*((DataA!M20/DataA!M19)-1)</f>
        <v>0.41478282281213197</v>
      </c>
      <c r="X16" s="10">
        <f t="shared" si="10"/>
        <v>0.57901965747628292</v>
      </c>
      <c r="Y16" s="10">
        <v>0</v>
      </c>
      <c r="Z16">
        <v>65</v>
      </c>
      <c r="AA16">
        <v>60</v>
      </c>
      <c r="AB16"/>
      <c r="AC16">
        <v>12</v>
      </c>
      <c r="AD16">
        <f>'ONS pop proj 2021-based'!E14+'ONS pop proj 2021-based'!E121</f>
        <v>831944</v>
      </c>
      <c r="AE16">
        <f>'ONS pop proj 2021-based'!L14+'ONS pop proj 2021-based'!L121</f>
        <v>768410</v>
      </c>
      <c r="AF16">
        <f>'ONS pop proj 2021-based'!V14+'ONS pop proj 2021-based'!V121</f>
        <v>765547</v>
      </c>
      <c r="AG16">
        <f>'ONS pop proj 2021-based'!AF14+'ONS pop proj 2021-based'!AF121</f>
        <v>778853</v>
      </c>
      <c r="AH16"/>
      <c r="AI16">
        <v>2033</v>
      </c>
      <c r="AJ16" s="150">
        <v>0.16369371149789358</v>
      </c>
      <c r="AK16" s="150">
        <v>0.62091941634702863</v>
      </c>
      <c r="AL16" s="150">
        <v>0.21538687215507776</v>
      </c>
      <c r="AM16"/>
      <c r="AN16" s="40">
        <v>41275</v>
      </c>
      <c r="AO16" s="13">
        <f>HAVERQ!F179-HAVERQ!F$166</f>
        <v>-30</v>
      </c>
      <c r="AP16" s="13">
        <f>HAVERQ!G179-HAVERQ!G$166</f>
        <v>332</v>
      </c>
      <c r="AQ16" s="13">
        <f>HAVERQ!H179-HAVERQ!H$166</f>
        <v>-204</v>
      </c>
      <c r="AR16" s="13">
        <f>HAVERQ!I179-HAVERQ!I$166</f>
        <v>435</v>
      </c>
      <c r="AS16" s="13">
        <f>HAVERQ!J179-HAVERQ!J$166</f>
        <v>224</v>
      </c>
      <c r="AT16" s="13">
        <f t="shared" si="2"/>
        <v>757</v>
      </c>
      <c r="AU16"/>
      <c r="AV16" s="13">
        <f>HAVERQ!D179-HAVERQ!D$166-'Chart Data'!AT16</f>
        <v>10</v>
      </c>
      <c r="AW16"/>
      <c r="AX16" s="40">
        <v>34335</v>
      </c>
      <c r="AY16" s="10">
        <f>100*(HAVERM!C55/HAVERM!B55)</f>
        <v>22.336089437521835</v>
      </c>
      <c r="AZ16" s="10">
        <f t="shared" si="3"/>
        <v>24.595806350939984</v>
      </c>
      <c r="BB16" s="13">
        <f>HAVERM!C55</f>
        <v>1918</v>
      </c>
      <c r="BC16" s="13">
        <f>HAVERM!B55-HAVERM!C55</f>
        <v>6669</v>
      </c>
      <c r="BE16" s="14">
        <v>1974</v>
      </c>
      <c r="BF16" s="18"/>
      <c r="BG16" s="18">
        <f t="shared" si="0"/>
        <v>2.2155011331110641</v>
      </c>
      <c r="BI16" s="14">
        <v>0</v>
      </c>
      <c r="BQ16" s="14">
        <v>1974</v>
      </c>
      <c r="BR16" s="18"/>
      <c r="BS16" s="18">
        <f t="shared" si="4"/>
        <v>1.9448021036593488</v>
      </c>
      <c r="BU16" s="14">
        <v>0</v>
      </c>
      <c r="CH16" s="14">
        <v>2027</v>
      </c>
      <c r="CI16" s="18">
        <f>100*(DataA!B61/DataA!$B$53)</f>
        <v>107.96505337476123</v>
      </c>
      <c r="CJ16" s="18">
        <f t="shared" si="8"/>
        <v>108.5037521100012</v>
      </c>
      <c r="CK16" s="18">
        <v>100</v>
      </c>
      <c r="CM16" s="18">
        <f t="shared" si="1"/>
        <v>0.49895657752336842</v>
      </c>
      <c r="CO16" s="18">
        <v>1.9660077297267264</v>
      </c>
    </row>
    <row r="17" spans="1:93" x14ac:dyDescent="0.25">
      <c r="A17" s="14">
        <v>1993</v>
      </c>
      <c r="B17" s="14">
        <f>DataA!F27*DataA!G27</f>
        <v>843846.96</v>
      </c>
      <c r="C17" s="14">
        <f>DataA!H27/DataA!I27</f>
        <v>9.5656691765679813</v>
      </c>
      <c r="D17" s="16">
        <f>DataA!E27</f>
        <v>1518284</v>
      </c>
      <c r="E17" s="17">
        <f>DataA!J27</f>
        <v>-1.8282309999999999</v>
      </c>
      <c r="F17" s="16">
        <f>DataA!D27</f>
        <v>1306377</v>
      </c>
      <c r="G17" s="16">
        <f>DataA!B27</f>
        <v>1279802</v>
      </c>
      <c r="I17" s="18">
        <f t="shared" si="6"/>
        <v>1.6296504902254316</v>
      </c>
      <c r="J17" s="18">
        <f t="shared" si="7"/>
        <v>2.2594035276962021</v>
      </c>
      <c r="L17" s="16"/>
      <c r="M17" s="16"/>
      <c r="O17" s="14">
        <v>2013</v>
      </c>
      <c r="P17" s="16">
        <f>'ONS migration estimates'!C100/1000</f>
        <v>215</v>
      </c>
      <c r="T17" s="16">
        <f t="shared" si="9"/>
        <v>240.76999999999998</v>
      </c>
      <c r="V17">
        <v>1987</v>
      </c>
      <c r="W17" s="10">
        <f>100*((DataA!M21/DataA!M20)-1)</f>
        <v>0.40904009698152777</v>
      </c>
      <c r="X17" s="10">
        <f t="shared" si="10"/>
        <v>0.56154408033213254</v>
      </c>
      <c r="Y17" s="10">
        <v>0</v>
      </c>
      <c r="Z17">
        <v>65</v>
      </c>
      <c r="AA17">
        <v>60</v>
      </c>
      <c r="AB17"/>
      <c r="AC17">
        <v>13</v>
      </c>
      <c r="AD17">
        <f>'ONS pop proj 2021-based'!E15+'ONS pop proj 2021-based'!E122</f>
        <v>819595</v>
      </c>
      <c r="AE17">
        <f>'ONS pop proj 2021-based'!L15+'ONS pop proj 2021-based'!L122</f>
        <v>786414</v>
      </c>
      <c r="AF17">
        <f>'ONS pop proj 2021-based'!V15+'ONS pop proj 2021-based'!V122</f>
        <v>767453</v>
      </c>
      <c r="AG17">
        <f>'ONS pop proj 2021-based'!AF15+'ONS pop proj 2021-based'!AF122</f>
        <v>777340</v>
      </c>
      <c r="AH17"/>
      <c r="AI17">
        <v>2034</v>
      </c>
      <c r="AJ17" s="150">
        <v>0.16296485054911164</v>
      </c>
      <c r="AK17" s="150">
        <v>0.61924143434878398</v>
      </c>
      <c r="AL17" s="150">
        <v>0.21779371510210443</v>
      </c>
      <c r="AM17"/>
      <c r="AN17" s="40">
        <v>41365</v>
      </c>
      <c r="AO17" s="13">
        <f>HAVERQ!F180-HAVERQ!F$166</f>
        <v>-95</v>
      </c>
      <c r="AP17" s="13">
        <f>HAVERQ!G180-HAVERQ!G$166</f>
        <v>398</v>
      </c>
      <c r="AQ17" s="13">
        <f>HAVERQ!H180-HAVERQ!H$166</f>
        <v>-204</v>
      </c>
      <c r="AR17" s="13">
        <f>HAVERQ!I180-HAVERQ!I$166</f>
        <v>504</v>
      </c>
      <c r="AS17" s="13">
        <f>HAVERQ!J180-HAVERQ!J$166</f>
        <v>254</v>
      </c>
      <c r="AT17" s="13">
        <f t="shared" si="2"/>
        <v>857</v>
      </c>
      <c r="AU17"/>
      <c r="AV17" s="13">
        <f>HAVERQ!D180-HAVERQ!D$166-'Chart Data'!AT17</f>
        <v>15</v>
      </c>
      <c r="AW17"/>
      <c r="AX17" s="40">
        <v>34366</v>
      </c>
      <c r="AY17" s="10">
        <f>100*(HAVERM!C56/HAVERM!B56)</f>
        <v>22.272727272727273</v>
      </c>
      <c r="AZ17" s="10">
        <f t="shared" si="3"/>
        <v>24.595806350939984</v>
      </c>
      <c r="BB17" s="13">
        <f>HAVERM!C56</f>
        <v>1911</v>
      </c>
      <c r="BC17" s="13">
        <f>HAVERM!B56-HAVERM!C56</f>
        <v>6669</v>
      </c>
      <c r="BF17" s="18"/>
      <c r="BG17" s="18">
        <f t="shared" si="0"/>
        <v>2.2155011331110641</v>
      </c>
      <c r="BI17" s="14">
        <v>0</v>
      </c>
      <c r="BR17" s="18"/>
      <c r="BS17" s="18">
        <f t="shared" si="4"/>
        <v>1.9448021036593488</v>
      </c>
      <c r="BU17" s="14">
        <v>0</v>
      </c>
      <c r="CH17" s="14">
        <v>2028</v>
      </c>
      <c r="CI17" s="18">
        <f>100*(DataA!B62/DataA!$B$53)</f>
        <v>109.75191154924457</v>
      </c>
      <c r="CJ17" s="18">
        <f t="shared" si="8"/>
        <v>110.39467237714892</v>
      </c>
      <c r="CK17" s="18">
        <v>100</v>
      </c>
      <c r="CM17" s="18">
        <f t="shared" si="1"/>
        <v>0.58564886828049723</v>
      </c>
      <c r="CO17" s="18">
        <v>1.7427233900913386</v>
      </c>
    </row>
    <row r="18" spans="1:93" x14ac:dyDescent="0.25">
      <c r="A18" s="14">
        <v>1994</v>
      </c>
      <c r="B18" s="14">
        <f>DataA!F28*DataA!G28</f>
        <v>851546.11800000002</v>
      </c>
      <c r="C18" s="14">
        <f>DataA!H28/DataA!I28</f>
        <v>9.6325984340313671</v>
      </c>
      <c r="D18" s="16">
        <f>DataA!E28</f>
        <v>1551666</v>
      </c>
      <c r="E18" s="17">
        <f>DataA!J28</f>
        <v>-1.8174939999999999</v>
      </c>
      <c r="F18" s="16">
        <f>DataA!D28</f>
        <v>1340362</v>
      </c>
      <c r="G18" s="16">
        <f>DataA!B28</f>
        <v>1323443</v>
      </c>
      <c r="I18" s="18">
        <f t="shared" si="6"/>
        <v>2.6014695604714477</v>
      </c>
      <c r="J18" s="18">
        <f t="shared" si="7"/>
        <v>3.4099806063750515</v>
      </c>
      <c r="L18" s="16"/>
      <c r="M18" s="16"/>
      <c r="O18" s="14">
        <v>2014</v>
      </c>
      <c r="P18" s="16">
        <f>'ONS migration estimates'!C104/1000</f>
        <v>248</v>
      </c>
      <c r="T18" s="16">
        <f t="shared" si="9"/>
        <v>240.76999999999998</v>
      </c>
      <c r="V18">
        <v>1988</v>
      </c>
      <c r="W18" s="10">
        <f>100*((DataA!M22/DataA!M21)-1)</f>
        <v>0.30865471489569529</v>
      </c>
      <c r="X18" s="10">
        <f t="shared" si="10"/>
        <v>0.53037937463463081</v>
      </c>
      <c r="Y18" s="10">
        <v>0</v>
      </c>
      <c r="Z18">
        <v>65</v>
      </c>
      <c r="AA18">
        <v>60</v>
      </c>
      <c r="AB18"/>
      <c r="AC18">
        <v>14</v>
      </c>
      <c r="AD18">
        <f>'ONS pop proj 2021-based'!E16+'ONS pop proj 2021-based'!E123</f>
        <v>816974</v>
      </c>
      <c r="AE18">
        <f>'ONS pop proj 2021-based'!L16+'ONS pop proj 2021-based'!L123</f>
        <v>809733</v>
      </c>
      <c r="AF18">
        <f>'ONS pop proj 2021-based'!V16+'ONS pop proj 2021-based'!V123</f>
        <v>769049</v>
      </c>
      <c r="AG18">
        <f>'ONS pop proj 2021-based'!AF16+'ONS pop proj 2021-based'!AF123</f>
        <v>776764</v>
      </c>
      <c r="AH18"/>
      <c r="AI18">
        <v>2035</v>
      </c>
      <c r="AJ18" s="150">
        <v>0.16239106664522657</v>
      </c>
      <c r="AK18" s="150">
        <v>0.61782630143862549</v>
      </c>
      <c r="AL18" s="150">
        <v>0.219782631916148</v>
      </c>
      <c r="AM18"/>
      <c r="AN18" s="40">
        <v>41456</v>
      </c>
      <c r="AO18" s="13">
        <f>HAVERQ!F181-HAVERQ!F$166</f>
        <v>-36</v>
      </c>
      <c r="AP18" s="13">
        <f>HAVERQ!G181-HAVERQ!G$166</f>
        <v>431</v>
      </c>
      <c r="AQ18" s="13">
        <f>HAVERQ!H181-HAVERQ!H$166</f>
        <v>-223</v>
      </c>
      <c r="AR18" s="13">
        <f>HAVERQ!I181-HAVERQ!I$166</f>
        <v>579</v>
      </c>
      <c r="AS18" s="13">
        <f>HAVERQ!J181-HAVERQ!J$166</f>
        <v>275</v>
      </c>
      <c r="AT18" s="13">
        <f t="shared" si="2"/>
        <v>1026</v>
      </c>
      <c r="AU18"/>
      <c r="AV18" s="13">
        <f>HAVERQ!D181-HAVERQ!D$166-'Chart Data'!AT18</f>
        <v>16</v>
      </c>
      <c r="AW18"/>
      <c r="AX18" s="40">
        <v>34394</v>
      </c>
      <c r="AY18" s="10">
        <f>100*(HAVERM!C57/HAVERM!B57)</f>
        <v>22.57162823200559</v>
      </c>
      <c r="AZ18" s="10">
        <f t="shared" si="3"/>
        <v>24.595806350939984</v>
      </c>
      <c r="BB18" s="13">
        <f>HAVERM!C57</f>
        <v>1938</v>
      </c>
      <c r="BC18" s="13">
        <f>HAVERM!B57-HAVERM!C57</f>
        <v>6648</v>
      </c>
      <c r="BF18" s="18"/>
      <c r="BG18" s="18">
        <f t="shared" si="0"/>
        <v>2.2155011331110641</v>
      </c>
      <c r="BI18" s="14">
        <v>0</v>
      </c>
      <c r="BR18" s="18"/>
      <c r="BS18" s="18">
        <f t="shared" si="4"/>
        <v>1.9448021036593488</v>
      </c>
      <c r="BU18" s="14">
        <v>0</v>
      </c>
      <c r="CH18" s="14">
        <v>2029</v>
      </c>
      <c r="CI18" s="18">
        <f>100*(DataA!B63/DataA!$B$53)</f>
        <v>111.47399572321493</v>
      </c>
      <c r="CJ18" s="18">
        <f t="shared" si="8"/>
        <v>112.42767332696361</v>
      </c>
      <c r="CK18" s="18">
        <v>100</v>
      </c>
      <c r="CM18" s="18">
        <f t="shared" si="1"/>
        <v>0.85551576182540945</v>
      </c>
      <c r="CO18" s="18">
        <f t="array" ref="CO18:CO39">TRANSPOSE('OBR LT economic determinants'!J7:AE7)</f>
        <v>1.8415752373168885</v>
      </c>
    </row>
    <row r="19" spans="1:93" x14ac:dyDescent="0.25">
      <c r="A19" s="14">
        <v>1995</v>
      </c>
      <c r="B19" s="14">
        <f>DataA!F29*DataA!G29</f>
        <v>858185.82499999995</v>
      </c>
      <c r="C19" s="14">
        <f>DataA!H29/DataA!I29</f>
        <v>9.6889063456980793</v>
      </c>
      <c r="D19" s="16">
        <f>DataA!E29</f>
        <v>1589698</v>
      </c>
      <c r="E19" s="17">
        <f>DataA!J29</f>
        <v>-1.806819</v>
      </c>
      <c r="F19" s="16">
        <f>DataA!D29</f>
        <v>1374846</v>
      </c>
      <c r="G19" s="16">
        <f>DataA!B29</f>
        <v>1355023</v>
      </c>
      <c r="I19" s="18">
        <f t="shared" si="6"/>
        <v>2.5727378126207734</v>
      </c>
      <c r="J19" s="18">
        <f t="shared" si="7"/>
        <v>2.3862002368065793</v>
      </c>
      <c r="L19" s="16"/>
      <c r="M19" s="16"/>
      <c r="O19" s="14">
        <v>2015</v>
      </c>
      <c r="P19" s="16">
        <f>'ONS migration estimates'!C108/1000</f>
        <v>296</v>
      </c>
      <c r="T19" s="16">
        <f t="shared" si="9"/>
        <v>240.76999999999998</v>
      </c>
      <c r="V19">
        <v>1989</v>
      </c>
      <c r="W19" s="10">
        <f>100*((DataA!M23/DataA!M22)-1)</f>
        <v>0.26095484555312964</v>
      </c>
      <c r="X19" s="10">
        <f t="shared" si="10"/>
        <v>0.49483009703641168</v>
      </c>
      <c r="Y19" s="10">
        <v>0</v>
      </c>
      <c r="Z19">
        <v>65</v>
      </c>
      <c r="AA19">
        <v>60</v>
      </c>
      <c r="AB19"/>
      <c r="AC19">
        <v>15</v>
      </c>
      <c r="AD19">
        <f>'ONS pop proj 2021-based'!E17+'ONS pop proj 2021-based'!E124</f>
        <v>825235</v>
      </c>
      <c r="AE19">
        <f>'ONS pop proj 2021-based'!L17+'ONS pop proj 2021-based'!L124</f>
        <v>805672</v>
      </c>
      <c r="AF19">
        <f>'ONS pop proj 2021-based'!V17+'ONS pop proj 2021-based'!V124</f>
        <v>770439</v>
      </c>
      <c r="AG19">
        <f>'ONS pop proj 2021-based'!AF17+'ONS pop proj 2021-based'!AF124</f>
        <v>778431</v>
      </c>
      <c r="AH19"/>
      <c r="AI19">
        <v>2036</v>
      </c>
      <c r="AJ19" s="150">
        <v>0.16200698097219754</v>
      </c>
      <c r="AK19" s="150">
        <v>0.61606488403726944</v>
      </c>
      <c r="AL19" s="150">
        <v>0.22192813499053304</v>
      </c>
      <c r="AM19"/>
      <c r="AN19" s="40">
        <v>41548</v>
      </c>
      <c r="AO19" s="13">
        <f>HAVERQ!F182-HAVERQ!F$166</f>
        <v>-4</v>
      </c>
      <c r="AP19" s="13">
        <f>HAVERQ!G182-HAVERQ!G$166</f>
        <v>463</v>
      </c>
      <c r="AQ19" s="13">
        <f>HAVERQ!H182-HAVERQ!H$166</f>
        <v>-220</v>
      </c>
      <c r="AR19" s="13">
        <f>HAVERQ!I182-HAVERQ!I$166</f>
        <v>674</v>
      </c>
      <c r="AS19" s="13">
        <f>HAVERQ!J182-HAVERQ!J$166</f>
        <v>298</v>
      </c>
      <c r="AT19" s="13">
        <f t="shared" si="2"/>
        <v>1211</v>
      </c>
      <c r="AU19"/>
      <c r="AV19" s="13">
        <f>HAVERQ!D182-HAVERQ!D$166-'Chart Data'!AT19</f>
        <v>17</v>
      </c>
      <c r="AW19"/>
      <c r="AX19" s="40">
        <v>34425</v>
      </c>
      <c r="AY19" s="10">
        <f>100*(HAVERM!C58/HAVERM!B58)</f>
        <v>22.539793191588242</v>
      </c>
      <c r="AZ19" s="10">
        <f t="shared" si="3"/>
        <v>24.595806350939984</v>
      </c>
      <c r="BB19" s="13">
        <f>HAVERM!C58</f>
        <v>1940</v>
      </c>
      <c r="BC19" s="13">
        <f>HAVERM!B58-HAVERM!C58</f>
        <v>6667</v>
      </c>
      <c r="BF19" s="18"/>
      <c r="BG19" s="18">
        <f t="shared" si="0"/>
        <v>2.2155011331110641</v>
      </c>
      <c r="BI19" s="14">
        <v>0</v>
      </c>
      <c r="BR19" s="18"/>
      <c r="BS19" s="18">
        <f t="shared" si="4"/>
        <v>1.9448021036593488</v>
      </c>
      <c r="BU19" s="14">
        <v>0</v>
      </c>
      <c r="CH19" s="14">
        <v>2030</v>
      </c>
      <c r="CI19" s="18">
        <f>100*(DataA!B64/DataA!$B$53)</f>
        <v>113.17808463235718</v>
      </c>
      <c r="CJ19" s="18">
        <f t="shared" si="8"/>
        <v>114.55136624860958</v>
      </c>
      <c r="CK19" s="18">
        <v>100</v>
      </c>
      <c r="CM19" s="18">
        <f t="shared" si="1"/>
        <v>1.213381213079634</v>
      </c>
      <c r="CO19" s="18">
        <v>1.8889414490236902</v>
      </c>
    </row>
    <row r="20" spans="1:93" x14ac:dyDescent="0.25">
      <c r="A20" s="14">
        <v>1996</v>
      </c>
      <c r="B20" s="14">
        <f>DataA!F30*DataA!G30</f>
        <v>866753.20050000004</v>
      </c>
      <c r="C20" s="14">
        <f>DataA!H30/DataA!I30</f>
        <v>9.7203959941900475</v>
      </c>
      <c r="D20" s="16">
        <f>DataA!E30</f>
        <v>1628714</v>
      </c>
      <c r="E20" s="17">
        <f>DataA!J30</f>
        <v>-1.796208</v>
      </c>
      <c r="F20" s="16">
        <f>DataA!D30</f>
        <v>1411804</v>
      </c>
      <c r="G20" s="16">
        <f>DataA!B30</f>
        <v>1390010</v>
      </c>
      <c r="I20" s="18">
        <f t="shared" si="6"/>
        <v>2.6881556188838696</v>
      </c>
      <c r="J20" s="18">
        <f t="shared" si="7"/>
        <v>2.5820225929744423</v>
      </c>
      <c r="L20" s="16"/>
      <c r="M20" s="16"/>
      <c r="O20" s="14">
        <v>2016</v>
      </c>
      <c r="P20" s="16">
        <f>'ONS migration estimates'!C112/1000</f>
        <v>321</v>
      </c>
      <c r="T20" s="16">
        <f t="shared" si="9"/>
        <v>240.76999999999998</v>
      </c>
      <c r="V20">
        <v>1990</v>
      </c>
      <c r="W20" s="10">
        <f>100*((DataA!M24/DataA!M23)-1)</f>
        <v>0.18882239807009871</v>
      </c>
      <c r="X20" s="10">
        <f t="shared" si="10"/>
        <v>0.45244525416385128</v>
      </c>
      <c r="Y20" s="10">
        <v>0</v>
      </c>
      <c r="Z20">
        <v>65</v>
      </c>
      <c r="AA20">
        <v>60</v>
      </c>
      <c r="AB20"/>
      <c r="AC20">
        <v>16</v>
      </c>
      <c r="AD20">
        <f>'ONS pop proj 2021-based'!E18+'ONS pop proj 2021-based'!E125</f>
        <v>794768</v>
      </c>
      <c r="AE20">
        <f>'ONS pop proj 2021-based'!L18+'ONS pop proj 2021-based'!L125</f>
        <v>812369</v>
      </c>
      <c r="AF20">
        <f>'ONS pop proj 2021-based'!V18+'ONS pop proj 2021-based'!V125</f>
        <v>768164</v>
      </c>
      <c r="AG20">
        <f>'ONS pop proj 2021-based'!AF18+'ONS pop proj 2021-based'!AF125</f>
        <v>782003</v>
      </c>
      <c r="AH20"/>
      <c r="AI20">
        <v>2037</v>
      </c>
      <c r="AJ20" s="150">
        <v>0.16200560065056002</v>
      </c>
      <c r="AK20" s="150">
        <v>0.61447080980180635</v>
      </c>
      <c r="AL20" s="150">
        <v>0.22352358954763357</v>
      </c>
      <c r="AM20"/>
      <c r="AN20" s="40">
        <v>41640</v>
      </c>
      <c r="AO20" s="13">
        <f>HAVERQ!F183-HAVERQ!F$166</f>
        <v>15</v>
      </c>
      <c r="AP20" s="13">
        <f>HAVERQ!G183-HAVERQ!G$166</f>
        <v>534</v>
      </c>
      <c r="AQ20" s="13">
        <f>HAVERQ!H183-HAVERQ!H$166</f>
        <v>-140</v>
      </c>
      <c r="AR20" s="13">
        <f>HAVERQ!I183-HAVERQ!I$166</f>
        <v>717</v>
      </c>
      <c r="AS20" s="13">
        <f>HAVERQ!J183-HAVERQ!J$166</f>
        <v>328</v>
      </c>
      <c r="AT20" s="13">
        <f t="shared" si="2"/>
        <v>1454</v>
      </c>
      <c r="AU20"/>
      <c r="AV20" s="13">
        <f>HAVERQ!D183-HAVERQ!D$166-'Chart Data'!AT20</f>
        <v>17</v>
      </c>
      <c r="AW20"/>
      <c r="AX20" s="40">
        <v>34455</v>
      </c>
      <c r="AY20" s="10">
        <f>100*(HAVERM!C59/HAVERM!B59)</f>
        <v>22.629260375608627</v>
      </c>
      <c r="AZ20" s="10">
        <f t="shared" si="3"/>
        <v>24.595806350939984</v>
      </c>
      <c r="BB20" s="13">
        <f>HAVERM!C59</f>
        <v>1952</v>
      </c>
      <c r="BC20" s="13">
        <f>HAVERM!B59-HAVERM!C59</f>
        <v>6674</v>
      </c>
      <c r="BE20" s="14">
        <v>1975</v>
      </c>
      <c r="BF20" s="18"/>
      <c r="BG20" s="18">
        <f t="shared" si="0"/>
        <v>2.2155011331110641</v>
      </c>
      <c r="BI20" s="14">
        <v>0</v>
      </c>
      <c r="BQ20" s="14">
        <v>1975</v>
      </c>
      <c r="BR20" s="18"/>
      <c r="BS20" s="18">
        <f t="shared" si="4"/>
        <v>1.9448021036593488</v>
      </c>
      <c r="BU20" s="14">
        <v>0</v>
      </c>
      <c r="CH20" s="14">
        <v>2031</v>
      </c>
      <c r="CI20" s="18">
        <f>100*(DataA!B65/DataA!$B$53)</f>
        <v>114.90822638759384</v>
      </c>
      <c r="CJ20" s="18">
        <f t="shared" si="8"/>
        <v>116.65136364617288</v>
      </c>
      <c r="CK20" s="18">
        <v>100</v>
      </c>
      <c r="CM20" s="18">
        <f t="shared" si="1"/>
        <v>1.5169821285895724</v>
      </c>
      <c r="CO20" s="18">
        <v>1.8332364478357306</v>
      </c>
    </row>
    <row r="21" spans="1:93" x14ac:dyDescent="0.25">
      <c r="A21" s="14">
        <v>1997</v>
      </c>
      <c r="B21" s="14">
        <f>DataA!F31*DataA!G31</f>
        <v>877828.41449999996</v>
      </c>
      <c r="C21" s="14">
        <f>DataA!H31/DataA!I31</f>
        <v>9.739572598169941</v>
      </c>
      <c r="D21" s="16">
        <f>DataA!E31</f>
        <v>1679000</v>
      </c>
      <c r="E21" s="17">
        <f>DataA!J31</f>
        <v>-1.786856</v>
      </c>
      <c r="F21" s="16">
        <f>DataA!D31</f>
        <v>1451153</v>
      </c>
      <c r="G21" s="16">
        <f>DataA!B31</f>
        <v>1458467</v>
      </c>
      <c r="I21" s="18">
        <f t="shared" si="6"/>
        <v>2.787143257845992</v>
      </c>
      <c r="J21" s="18">
        <f t="shared" si="7"/>
        <v>4.9249285976359802</v>
      </c>
      <c r="L21" s="16"/>
      <c r="M21" s="16"/>
      <c r="O21" s="14">
        <v>2017</v>
      </c>
      <c r="P21" s="16">
        <f>'ONS migration estimates'!C116/1000</f>
        <v>200</v>
      </c>
      <c r="T21" s="16">
        <f t="shared" si="9"/>
        <v>240.76999999999998</v>
      </c>
      <c r="V21">
        <v>1991</v>
      </c>
      <c r="W21" s="10">
        <f>100*((DataA!M25/DataA!M24)-1)</f>
        <v>0.122894402131557</v>
      </c>
      <c r="X21" s="10">
        <f t="shared" si="10"/>
        <v>0.40765902909194685</v>
      </c>
      <c r="Y21" s="10">
        <v>0</v>
      </c>
      <c r="Z21">
        <v>65</v>
      </c>
      <c r="AA21">
        <v>60</v>
      </c>
      <c r="AB21"/>
      <c r="AC21">
        <v>17</v>
      </c>
      <c r="AD21">
        <f>'ONS pop proj 2021-based'!E19+'ONS pop proj 2021-based'!E126</f>
        <v>780765</v>
      </c>
      <c r="AE21">
        <f>'ONS pop proj 2021-based'!L19+'ONS pop proj 2021-based'!L126</f>
        <v>835043</v>
      </c>
      <c r="AF21">
        <f>'ONS pop proj 2021-based'!V19+'ONS pop proj 2021-based'!V126</f>
        <v>728702</v>
      </c>
      <c r="AG21">
        <f>'ONS pop proj 2021-based'!AF19+'ONS pop proj 2021-based'!AF126</f>
        <v>786972</v>
      </c>
      <c r="AH21"/>
      <c r="AI21">
        <v>2038</v>
      </c>
      <c r="AJ21" s="150">
        <v>0.16187525187710045</v>
      </c>
      <c r="AK21" s="150">
        <v>0.61354370571985761</v>
      </c>
      <c r="AL21" s="150">
        <v>0.22458104240304191</v>
      </c>
      <c r="AM21"/>
      <c r="AN21" s="40">
        <v>41730</v>
      </c>
      <c r="AO21" s="13">
        <f>HAVERQ!F184-HAVERQ!F$166</f>
        <v>92</v>
      </c>
      <c r="AP21" s="13">
        <f>HAVERQ!G184-HAVERQ!G$166</f>
        <v>556</v>
      </c>
      <c r="AQ21" s="13">
        <f>HAVERQ!H184-HAVERQ!H$166</f>
        <v>-88</v>
      </c>
      <c r="AR21" s="13">
        <f>HAVERQ!I184-HAVERQ!I$166</f>
        <v>739</v>
      </c>
      <c r="AS21" s="13">
        <f>HAVERQ!J184-HAVERQ!J$166</f>
        <v>328</v>
      </c>
      <c r="AT21" s="13">
        <f t="shared" si="2"/>
        <v>1627</v>
      </c>
      <c r="AU21"/>
      <c r="AV21" s="13">
        <f>HAVERQ!D184-HAVERQ!D$166-'Chart Data'!AT21</f>
        <v>18</v>
      </c>
      <c r="AW21"/>
      <c r="AX21" s="40">
        <v>34486</v>
      </c>
      <c r="AY21" s="10">
        <f>100*(HAVERM!C60/HAVERM!B60)</f>
        <v>22.558139534883718</v>
      </c>
      <c r="AZ21" s="10">
        <f t="shared" si="3"/>
        <v>24.595806350939984</v>
      </c>
      <c r="BB21" s="13">
        <f>HAVERM!C60</f>
        <v>1940</v>
      </c>
      <c r="BC21" s="13">
        <f>HAVERM!B60-HAVERM!C60</f>
        <v>6660</v>
      </c>
      <c r="BF21" s="18"/>
      <c r="BG21" s="18">
        <f t="shared" si="0"/>
        <v>2.2155011331110641</v>
      </c>
      <c r="BI21" s="14">
        <v>0</v>
      </c>
      <c r="BR21" s="18"/>
      <c r="BS21" s="18">
        <f t="shared" si="4"/>
        <v>1.9448021036593488</v>
      </c>
      <c r="BU21" s="14">
        <v>0</v>
      </c>
      <c r="CH21" s="14">
        <v>2032</v>
      </c>
      <c r="CI21" s="18">
        <f>100*(DataA!B66/DataA!$B$53)</f>
        <v>116.65314037515202</v>
      </c>
      <c r="CJ21" s="18">
        <f t="shared" si="8"/>
        <v>118.7542466741497</v>
      </c>
      <c r="CK21" s="18">
        <v>100</v>
      </c>
      <c r="CM21" s="18">
        <f t="shared" si="1"/>
        <v>1.8011570817901612</v>
      </c>
      <c r="CO21" s="18">
        <v>1.8027076257379093</v>
      </c>
    </row>
    <row r="22" spans="1:93" x14ac:dyDescent="0.25">
      <c r="A22" s="14">
        <v>1998</v>
      </c>
      <c r="B22" s="14">
        <f>DataA!F32*DataA!G32</f>
        <v>884900.45700000005</v>
      </c>
      <c r="C22" s="14">
        <f>DataA!H32/DataA!I32</f>
        <v>9.765152884784154</v>
      </c>
      <c r="D22" s="16">
        <f>DataA!E32</f>
        <v>1730000</v>
      </c>
      <c r="E22" s="17">
        <f>DataA!J32</f>
        <v>-1.7823329999999999</v>
      </c>
      <c r="F22" s="16">
        <f>DataA!D32</f>
        <v>1482073</v>
      </c>
      <c r="G22" s="16">
        <f>DataA!B32</f>
        <v>1508263</v>
      </c>
      <c r="I22" s="18">
        <f t="shared" si="6"/>
        <v>2.1307195037325588</v>
      </c>
      <c r="J22" s="18">
        <f t="shared" si="7"/>
        <v>3.4142699149175115</v>
      </c>
      <c r="L22" s="16"/>
      <c r="M22" s="16"/>
      <c r="O22" s="14">
        <v>2018</v>
      </c>
      <c r="P22" s="16">
        <f>'ONS migration estimates'!C120/1000</f>
        <v>216</v>
      </c>
      <c r="T22" s="16">
        <f t="shared" si="9"/>
        <v>240.76999999999998</v>
      </c>
      <c r="V22">
        <v>1992</v>
      </c>
      <c r="W22" s="10">
        <f>100*((DataA!M26/DataA!M25)-1)</f>
        <v>2.9350484851264902E-2</v>
      </c>
      <c r="X22" s="10">
        <f t="shared" si="10"/>
        <v>0.36306618775205468</v>
      </c>
      <c r="Y22" s="10">
        <v>0</v>
      </c>
      <c r="Z22">
        <v>65</v>
      </c>
      <c r="AA22">
        <v>60</v>
      </c>
      <c r="AB22"/>
      <c r="AC22">
        <v>18</v>
      </c>
      <c r="AD22">
        <f>'ONS pop proj 2021-based'!E20+'ONS pop proj 2021-based'!E127</f>
        <v>788007</v>
      </c>
      <c r="AE22">
        <f>'ONS pop proj 2021-based'!L20+'ONS pop proj 2021-based'!L127</f>
        <v>864795</v>
      </c>
      <c r="AF22">
        <f>'ONS pop proj 2021-based'!V20+'ONS pop proj 2021-based'!V127</f>
        <v>769670</v>
      </c>
      <c r="AG22">
        <f>'ONS pop proj 2021-based'!AF20+'ONS pop proj 2021-based'!AF127</f>
        <v>796533</v>
      </c>
      <c r="AH22"/>
      <c r="AI22">
        <v>2039</v>
      </c>
      <c r="AJ22" s="150">
        <v>0.16222177804727511</v>
      </c>
      <c r="AK22" s="150">
        <v>0.61265416751570079</v>
      </c>
      <c r="AL22" s="150">
        <v>0.22512405443702405</v>
      </c>
      <c r="AM22"/>
      <c r="AN22" s="40">
        <v>41821</v>
      </c>
      <c r="AO22" s="13">
        <f>HAVERQ!F185-HAVERQ!F$166</f>
        <v>106</v>
      </c>
      <c r="AP22" s="13">
        <f>HAVERQ!G185-HAVERQ!G$166</f>
        <v>565</v>
      </c>
      <c r="AQ22" s="13">
        <f>HAVERQ!H185-HAVERQ!H$166</f>
        <v>-74</v>
      </c>
      <c r="AR22" s="13">
        <f>HAVERQ!I185-HAVERQ!I$166</f>
        <v>820</v>
      </c>
      <c r="AS22" s="13">
        <f>HAVERQ!J185-HAVERQ!J$166</f>
        <v>338</v>
      </c>
      <c r="AT22" s="13">
        <f t="shared" si="2"/>
        <v>1755</v>
      </c>
      <c r="AU22"/>
      <c r="AV22" s="13">
        <f>HAVERQ!D185-HAVERQ!D$166-'Chart Data'!AT22</f>
        <v>16</v>
      </c>
      <c r="AW22"/>
      <c r="AX22" s="40">
        <v>34516</v>
      </c>
      <c r="AY22" s="10">
        <f>100*(HAVERM!C61/HAVERM!B61)</f>
        <v>22.628160519601021</v>
      </c>
      <c r="AZ22" s="10">
        <f t="shared" si="3"/>
        <v>24.595806350939984</v>
      </c>
      <c r="BB22" s="13">
        <f>HAVERM!C61</f>
        <v>1951</v>
      </c>
      <c r="BC22" s="13">
        <f>HAVERM!B61-HAVERM!C61</f>
        <v>6671</v>
      </c>
      <c r="BF22" s="18"/>
      <c r="BG22" s="18">
        <f t="shared" si="0"/>
        <v>2.2155011331110641</v>
      </c>
      <c r="BI22" s="14">
        <v>0</v>
      </c>
      <c r="BR22" s="18"/>
      <c r="BS22" s="18">
        <f t="shared" si="4"/>
        <v>1.9448021036593488</v>
      </c>
      <c r="BU22" s="14">
        <v>0</v>
      </c>
      <c r="CH22" s="14">
        <v>2033</v>
      </c>
      <c r="CI22" s="18">
        <f>100*(DataA!B67/DataA!$B$53)</f>
        <v>118.35248426421525</v>
      </c>
      <c r="CJ22" s="18">
        <f t="shared" si="8"/>
        <v>120.86934193868134</v>
      </c>
      <c r="CK22" s="18">
        <v>100</v>
      </c>
      <c r="CM22" s="18">
        <f t="shared" si="1"/>
        <v>2.1265778155085791</v>
      </c>
      <c r="CO22" s="18">
        <v>1.7810691606972711</v>
      </c>
    </row>
    <row r="23" spans="1:93" x14ac:dyDescent="0.25">
      <c r="A23" s="14">
        <v>1999</v>
      </c>
      <c r="B23" s="14">
        <f>DataA!F33*DataA!G33</f>
        <v>895986.09799999988</v>
      </c>
      <c r="C23" s="14">
        <f>DataA!H33/DataA!I33</f>
        <v>9.8328060282606167</v>
      </c>
      <c r="D23" s="16">
        <f>DataA!E33</f>
        <v>1817000</v>
      </c>
      <c r="E23" s="17">
        <f>DataA!J33</f>
        <v>-1.778219</v>
      </c>
      <c r="F23" s="16">
        <f>DataA!D33</f>
        <v>1523159</v>
      </c>
      <c r="G23" s="16">
        <f>DataA!B33</f>
        <v>1554509</v>
      </c>
      <c r="I23" s="18">
        <f t="shared" si="6"/>
        <v>2.772198130591419</v>
      </c>
      <c r="J23" s="18">
        <f t="shared" si="7"/>
        <v>3.0661761244557439</v>
      </c>
      <c r="L23" s="16"/>
      <c r="M23" s="16"/>
      <c r="O23" s="14">
        <v>2019</v>
      </c>
      <c r="P23" s="16">
        <f>'ONS migration estimates'!C124/1000</f>
        <v>224</v>
      </c>
      <c r="T23" s="16">
        <f>AVERAGE($P$14:$P$23)</f>
        <v>240.76999999999998</v>
      </c>
      <c r="V23">
        <v>1993</v>
      </c>
      <c r="W23" s="10">
        <f>100*((DataA!M27/DataA!M26)-1)</f>
        <v>3.1557425709372033E-2</v>
      </c>
      <c r="X23" s="10">
        <f t="shared" si="10"/>
        <v>0.29574297976134201</v>
      </c>
      <c r="Y23" s="10">
        <v>0</v>
      </c>
      <c r="Z23">
        <v>65</v>
      </c>
      <c r="AA23">
        <v>60</v>
      </c>
      <c r="AB23"/>
      <c r="AC23">
        <v>19</v>
      </c>
      <c r="AD23">
        <f>'ONS pop proj 2021-based'!E21+'ONS pop proj 2021-based'!E128</f>
        <v>804525</v>
      </c>
      <c r="AE23">
        <f>'ONS pop proj 2021-based'!L21+'ONS pop proj 2021-based'!L128</f>
        <v>886517</v>
      </c>
      <c r="AF23">
        <f>'ONS pop proj 2021-based'!V21+'ONS pop proj 2021-based'!V128</f>
        <v>775509</v>
      </c>
      <c r="AG23">
        <f>'ONS pop proj 2021-based'!AF21+'ONS pop proj 2021-based'!AF128</f>
        <v>816057</v>
      </c>
      <c r="AH23"/>
      <c r="AI23">
        <v>2040</v>
      </c>
      <c r="AJ23" s="150">
        <v>0.16202364945425107</v>
      </c>
      <c r="AK23" s="150">
        <v>0.61252083838470872</v>
      </c>
      <c r="AL23" s="150">
        <v>0.22545551216104018</v>
      </c>
      <c r="AM23"/>
      <c r="AN23" s="40">
        <v>41913</v>
      </c>
      <c r="AO23" s="13">
        <f>HAVERQ!F186-HAVERQ!F$166</f>
        <v>114</v>
      </c>
      <c r="AP23" s="13">
        <f>HAVERQ!G186-HAVERQ!G$166</f>
        <v>575</v>
      </c>
      <c r="AQ23" s="13">
        <f>HAVERQ!H186-HAVERQ!H$166</f>
        <v>-47</v>
      </c>
      <c r="AR23" s="13">
        <f>HAVERQ!I186-HAVERQ!I$166</f>
        <v>876</v>
      </c>
      <c r="AS23" s="13">
        <f>HAVERQ!J186-HAVERQ!J$166</f>
        <v>345</v>
      </c>
      <c r="AT23" s="13">
        <f t="shared" si="2"/>
        <v>1863</v>
      </c>
      <c r="AU23"/>
      <c r="AV23" s="13">
        <f>HAVERQ!D186-HAVERQ!D$166-'Chart Data'!AT23</f>
        <v>16</v>
      </c>
      <c r="AW23"/>
      <c r="AX23" s="40">
        <v>34547</v>
      </c>
      <c r="AY23" s="10">
        <f>100*(HAVERM!C62/HAVERM!B62)</f>
        <v>22.804581742450537</v>
      </c>
      <c r="AZ23" s="10">
        <f t="shared" si="3"/>
        <v>24.595806350939984</v>
      </c>
      <c r="BB23" s="13">
        <f>HAVERM!C62</f>
        <v>1971</v>
      </c>
      <c r="BC23" s="13">
        <f>HAVERM!B62-HAVERM!C62</f>
        <v>6672</v>
      </c>
      <c r="BF23" s="18"/>
      <c r="BG23" s="18">
        <f t="shared" si="0"/>
        <v>2.2155011331110641</v>
      </c>
      <c r="BI23" s="14">
        <v>0</v>
      </c>
      <c r="BR23" s="18"/>
      <c r="BS23" s="18">
        <f t="shared" si="4"/>
        <v>1.9448021036593488</v>
      </c>
      <c r="BU23" s="14">
        <v>0</v>
      </c>
      <c r="CH23" s="14">
        <v>2034</v>
      </c>
      <c r="CI23" s="18">
        <f>100*(DataA!B68/DataA!$B$53)</f>
        <v>120.04820224170865</v>
      </c>
      <c r="CJ23" s="18">
        <f t="shared" si="8"/>
        <v>122.98948610070256</v>
      </c>
      <c r="CK23" s="18">
        <v>100</v>
      </c>
      <c r="CM23" s="18">
        <f t="shared" si="1"/>
        <v>2.4500857189613257</v>
      </c>
      <c r="CO23" s="18">
        <v>1.7540793455273445</v>
      </c>
    </row>
    <row r="24" spans="1:93" x14ac:dyDescent="0.25">
      <c r="A24" s="14">
        <v>2000</v>
      </c>
      <c r="B24" s="14">
        <f>DataA!F34*DataA!G34</f>
        <v>897004.64800000004</v>
      </c>
      <c r="C24" s="14">
        <f>DataA!H34/DataA!I34</f>
        <v>9.9743903185197631</v>
      </c>
      <c r="D24" s="16">
        <f>DataA!E34</f>
        <v>1891000</v>
      </c>
      <c r="E24" s="17">
        <f>DataA!J34</f>
        <v>-1.7741150000000001</v>
      </c>
      <c r="F24" s="16">
        <f>DataA!D34</f>
        <v>1561852</v>
      </c>
      <c r="G24" s="16">
        <f>DataA!B34</f>
        <v>1621644</v>
      </c>
      <c r="I24" s="18">
        <f t="shared" si="6"/>
        <v>2.5403126003260335</v>
      </c>
      <c r="J24" s="18">
        <f t="shared" si="7"/>
        <v>4.3187270064052319</v>
      </c>
      <c r="L24" s="16"/>
      <c r="M24" s="16"/>
      <c r="O24" s="14">
        <v>2020</v>
      </c>
      <c r="P24" s="16">
        <f>'ONS migration estimates'!C128/1000</f>
        <v>111</v>
      </c>
      <c r="T24" s="16"/>
      <c r="V24">
        <v>1994</v>
      </c>
      <c r="W24" s="10">
        <f>100*((DataA!M28/DataA!M27)-1)</f>
        <v>0.16043492915449598</v>
      </c>
      <c r="X24" s="10">
        <f t="shared" si="10"/>
        <v>0.24199087303125255</v>
      </c>
      <c r="Y24" s="10">
        <v>0</v>
      </c>
      <c r="Z24">
        <v>65</v>
      </c>
      <c r="AA24">
        <v>60</v>
      </c>
      <c r="AB24"/>
      <c r="AC24">
        <v>20</v>
      </c>
      <c r="AD24">
        <f>'ONS pop proj 2021-based'!E22+'ONS pop proj 2021-based'!E129</f>
        <v>814061</v>
      </c>
      <c r="AE24">
        <f>'ONS pop proj 2021-based'!L22+'ONS pop proj 2021-based'!L129</f>
        <v>894682</v>
      </c>
      <c r="AF24">
        <f>'ONS pop proj 2021-based'!V22+'ONS pop proj 2021-based'!V129</f>
        <v>822003</v>
      </c>
      <c r="AG24">
        <f>'ONS pop proj 2021-based'!AF22+'ONS pop proj 2021-based'!AF129</f>
        <v>838704</v>
      </c>
      <c r="AH24"/>
      <c r="AI24">
        <v>2041</v>
      </c>
      <c r="AJ24" s="150">
        <v>0.16178481947662554</v>
      </c>
      <c r="AK24" s="150">
        <v>0.61268006930932106</v>
      </c>
      <c r="AL24" s="150">
        <v>0.2255351112140534</v>
      </c>
      <c r="AM24"/>
      <c r="AN24" s="40">
        <v>42005</v>
      </c>
      <c r="AO24" s="13">
        <f>HAVERQ!F187-HAVERQ!F$166</f>
        <v>157</v>
      </c>
      <c r="AP24" s="13">
        <f>HAVERQ!G187-HAVERQ!G$166</f>
        <v>611</v>
      </c>
      <c r="AQ24" s="13">
        <f>HAVERQ!H187-HAVERQ!H$166</f>
        <v>-55</v>
      </c>
      <c r="AR24" s="13">
        <f>HAVERQ!I187-HAVERQ!I$166</f>
        <v>934</v>
      </c>
      <c r="AS24" s="13">
        <f>HAVERQ!J187-HAVERQ!J$166</f>
        <v>424</v>
      </c>
      <c r="AT24" s="13">
        <f t="shared" si="2"/>
        <v>2071</v>
      </c>
      <c r="AU24"/>
      <c r="AV24" s="13">
        <f>HAVERQ!D187-HAVERQ!D$166-'Chart Data'!AT24</f>
        <v>15</v>
      </c>
      <c r="AW24"/>
      <c r="AX24" s="40">
        <v>34578</v>
      </c>
      <c r="AY24" s="10">
        <f>100*(HAVERM!C63/HAVERM!B63)</f>
        <v>22.978576364892884</v>
      </c>
      <c r="AZ24" s="10">
        <f t="shared" si="3"/>
        <v>24.595806350939984</v>
      </c>
      <c r="BB24" s="13">
        <f>HAVERM!C63</f>
        <v>1995</v>
      </c>
      <c r="BC24" s="13">
        <f>HAVERM!B63-HAVERM!C63</f>
        <v>6687</v>
      </c>
      <c r="BE24" s="14">
        <v>1976</v>
      </c>
      <c r="BF24" s="18"/>
      <c r="BG24" s="18">
        <f t="shared" si="0"/>
        <v>2.2155011331110641</v>
      </c>
      <c r="BI24" s="14">
        <v>0</v>
      </c>
      <c r="BQ24" s="14">
        <v>1976</v>
      </c>
      <c r="BR24" s="18"/>
      <c r="BS24" s="18">
        <f t="shared" si="4"/>
        <v>1.9448021036593488</v>
      </c>
      <c r="BU24" s="14">
        <v>0</v>
      </c>
      <c r="CH24" s="14">
        <v>2035</v>
      </c>
      <c r="CI24" s="18">
        <f>100*(DataA!B69/DataA!$B$53)</f>
        <v>121.7682720203624</v>
      </c>
      <c r="CJ24" s="18">
        <f t="shared" si="8"/>
        <v>125.12676628991105</v>
      </c>
      <c r="CK24" s="18">
        <v>100</v>
      </c>
      <c r="CM24" s="18">
        <f t="shared" si="1"/>
        <v>2.7581029227277121</v>
      </c>
      <c r="CO24" s="18">
        <v>1.7377747130827856</v>
      </c>
    </row>
    <row r="25" spans="1:93" x14ac:dyDescent="0.25">
      <c r="A25" s="14">
        <v>2001</v>
      </c>
      <c r="B25" s="14">
        <f>DataA!F35*DataA!G35</f>
        <v>906197.99399999995</v>
      </c>
      <c r="C25" s="14">
        <f>DataA!H35/DataA!I35</f>
        <v>10.222141246516111</v>
      </c>
      <c r="D25" s="16">
        <f>DataA!E35</f>
        <v>1959000</v>
      </c>
      <c r="E25" s="17">
        <f>DataA!J35</f>
        <v>-1.7700199999999999</v>
      </c>
      <c r="F25" s="16">
        <f>DataA!D35</f>
        <v>1611689</v>
      </c>
      <c r="G25" s="16">
        <f>DataA!B35</f>
        <v>1663462</v>
      </c>
      <c r="I25" s="18">
        <f t="shared" si="6"/>
        <v>3.1908913264508953</v>
      </c>
      <c r="J25" s="18">
        <f t="shared" si="7"/>
        <v>2.5787410800397703</v>
      </c>
      <c r="L25" s="16"/>
      <c r="M25" s="16"/>
      <c r="O25" s="14">
        <v>2021</v>
      </c>
      <c r="P25" s="16">
        <f>'ONS migration estimates'!C132/1000</f>
        <v>221</v>
      </c>
      <c r="T25" s="16"/>
      <c r="V25">
        <v>1995</v>
      </c>
      <c r="W25" s="10">
        <f>100*((DataA!M29/DataA!M28)-1)</f>
        <v>0.31204932233388494</v>
      </c>
      <c r="X25" s="10">
        <f t="shared" si="10"/>
        <v>0.22385414424931582</v>
      </c>
      <c r="Y25" s="10">
        <v>0</v>
      </c>
      <c r="Z25">
        <v>65</v>
      </c>
      <c r="AA25">
        <v>60</v>
      </c>
      <c r="AB25"/>
      <c r="AC25">
        <v>21</v>
      </c>
      <c r="AD25">
        <f>'ONS pop proj 2021-based'!E23+'ONS pop proj 2021-based'!E130</f>
        <v>819436</v>
      </c>
      <c r="AE25">
        <f>'ONS pop proj 2021-based'!L23+'ONS pop proj 2021-based'!L130</f>
        <v>905811</v>
      </c>
      <c r="AF25">
        <f>'ONS pop proj 2021-based'!V23+'ONS pop proj 2021-based'!V130</f>
        <v>848567</v>
      </c>
      <c r="AG25">
        <f>'ONS pop proj 2021-based'!AF23+'ONS pop proj 2021-based'!AF130</f>
        <v>854757</v>
      </c>
      <c r="AH25"/>
      <c r="AI25">
        <v>2042</v>
      </c>
      <c r="AJ25" s="150">
        <v>0.16154951633371617</v>
      </c>
      <c r="AK25" s="150">
        <v>0.61310503023672336</v>
      </c>
      <c r="AL25" s="150">
        <v>0.22534545342956044</v>
      </c>
      <c r="AM25"/>
      <c r="AN25" s="40">
        <v>42095</v>
      </c>
      <c r="AO25" s="13">
        <f>HAVERQ!F188-HAVERQ!F$166</f>
        <v>172</v>
      </c>
      <c r="AP25" s="13">
        <f>HAVERQ!G188-HAVERQ!G$166</f>
        <v>607</v>
      </c>
      <c r="AQ25" s="13">
        <f>HAVERQ!H188-HAVERQ!H$166</f>
        <v>-99</v>
      </c>
      <c r="AR25" s="13">
        <f>HAVERQ!I188-HAVERQ!I$166</f>
        <v>980</v>
      </c>
      <c r="AS25" s="13">
        <f>HAVERQ!J188-HAVERQ!J$166</f>
        <v>363</v>
      </c>
      <c r="AT25" s="13">
        <f t="shared" si="2"/>
        <v>2023</v>
      </c>
      <c r="AU25"/>
      <c r="AV25" s="13">
        <f>HAVERQ!D188-HAVERQ!D$166-'Chart Data'!AT25</f>
        <v>15</v>
      </c>
      <c r="AW25"/>
      <c r="AX25" s="40">
        <v>34608</v>
      </c>
      <c r="AY25" s="10">
        <f>100*(HAVERM!C64/HAVERM!B64)</f>
        <v>23.105148492145396</v>
      </c>
      <c r="AZ25" s="10">
        <f t="shared" si="3"/>
        <v>24.595806350939984</v>
      </c>
      <c r="BB25" s="13">
        <f>HAVERM!C64</f>
        <v>2015</v>
      </c>
      <c r="BC25" s="13">
        <f>HAVERM!B64-HAVERM!C64</f>
        <v>6706</v>
      </c>
      <c r="BF25" s="18"/>
      <c r="BG25" s="18">
        <f t="shared" si="0"/>
        <v>2.2155011331110641</v>
      </c>
      <c r="BI25" s="14">
        <v>0</v>
      </c>
      <c r="BR25" s="18"/>
      <c r="BS25" s="18">
        <f t="shared" si="4"/>
        <v>1.9448021036593488</v>
      </c>
      <c r="BU25" s="14">
        <v>0</v>
      </c>
      <c r="CH25" s="14">
        <v>2036</v>
      </c>
      <c r="CI25" s="18">
        <f>100*(DataA!B70/DataA!$B$53)</f>
        <v>123.56265060402762</v>
      </c>
      <c r="CJ25" s="18">
        <f t="shared" si="8"/>
        <v>127.46356075006827</v>
      </c>
      <c r="CK25" s="18">
        <v>100</v>
      </c>
      <c r="CM25" s="18">
        <f t="shared" si="1"/>
        <v>3.1570301599806339</v>
      </c>
      <c r="CO25" s="18">
        <v>1.8675416375286318</v>
      </c>
    </row>
    <row r="26" spans="1:93" x14ac:dyDescent="0.25">
      <c r="A26" s="14">
        <v>2002</v>
      </c>
      <c r="B26" s="14">
        <f>DataA!F36*DataA!G36</f>
        <v>905078.98875000002</v>
      </c>
      <c r="C26" s="14">
        <f>DataA!H36/DataA!I36</f>
        <v>10.553831130421248</v>
      </c>
      <c r="D26" s="16">
        <f>DataA!E36</f>
        <v>2015000</v>
      </c>
      <c r="E26" s="17">
        <f>DataA!J36</f>
        <v>-1.765935</v>
      </c>
      <c r="F26" s="16">
        <f>DataA!D36</f>
        <v>1651285</v>
      </c>
      <c r="G26" s="16">
        <f>DataA!B36</f>
        <v>1693271</v>
      </c>
      <c r="I26" s="18">
        <f t="shared" si="6"/>
        <v>2.4568015293273016</v>
      </c>
      <c r="J26" s="18">
        <f t="shared" si="7"/>
        <v>1.7919856299692949</v>
      </c>
      <c r="L26" s="16"/>
      <c r="M26" s="16"/>
      <c r="O26" s="14">
        <v>2022</v>
      </c>
      <c r="P26" s="16">
        <f>'ONS migration estimates'!C136/1000</f>
        <v>607</v>
      </c>
      <c r="T26" s="16"/>
      <c r="V26">
        <v>1996</v>
      </c>
      <c r="W26" s="10">
        <f>100*((DataA!M30/DataA!M29)-1)</f>
        <v>0.36678278534476583</v>
      </c>
      <c r="X26" s="10">
        <f t="shared" si="10"/>
        <v>0.21905414050257921</v>
      </c>
      <c r="Y26" s="10">
        <v>0</v>
      </c>
      <c r="Z26">
        <v>65</v>
      </c>
      <c r="AA26">
        <v>60</v>
      </c>
      <c r="AB26"/>
      <c r="AC26">
        <v>22</v>
      </c>
      <c r="AD26">
        <f>'ONS pop proj 2021-based'!E24+'ONS pop proj 2021-based'!E131</f>
        <v>823721</v>
      </c>
      <c r="AE26">
        <f>'ONS pop proj 2021-based'!L24+'ONS pop proj 2021-based'!L131</f>
        <v>925826</v>
      </c>
      <c r="AF26">
        <f>'ONS pop proj 2021-based'!V24+'ONS pop proj 2021-based'!V131</f>
        <v>870793</v>
      </c>
      <c r="AG26">
        <f>'ONS pop proj 2021-based'!AF24+'ONS pop proj 2021-based'!AF131</f>
        <v>868097</v>
      </c>
      <c r="AH26"/>
      <c r="AI26">
        <v>2043</v>
      </c>
      <c r="AJ26" s="150">
        <v>0.16132480524427112</v>
      </c>
      <c r="AK26" s="150">
        <v>0.61336625528880484</v>
      </c>
      <c r="AL26" s="150">
        <v>0.22530893946692404</v>
      </c>
      <c r="AM26"/>
      <c r="AN26" s="40">
        <v>42186</v>
      </c>
      <c r="AO26" s="13">
        <f>HAVERQ!F189-HAVERQ!F$166</f>
        <v>259</v>
      </c>
      <c r="AP26" s="13">
        <f>HAVERQ!G189-HAVERQ!G$166</f>
        <v>681</v>
      </c>
      <c r="AQ26" s="13">
        <f>HAVERQ!H189-HAVERQ!H$166</f>
        <v>-140</v>
      </c>
      <c r="AR26" s="13">
        <f>HAVERQ!I189-HAVERQ!I$166</f>
        <v>1056</v>
      </c>
      <c r="AS26" s="13">
        <f>HAVERQ!J189-HAVERQ!J$166</f>
        <v>387</v>
      </c>
      <c r="AT26" s="13">
        <f t="shared" si="2"/>
        <v>2243</v>
      </c>
      <c r="AU26"/>
      <c r="AV26" s="13">
        <f>HAVERQ!D189-HAVERQ!D$166-'Chart Data'!AT26</f>
        <v>16</v>
      </c>
      <c r="AW26"/>
      <c r="AX26" s="40">
        <v>34639</v>
      </c>
      <c r="AY26" s="10">
        <f>100*(HAVERM!C65/HAVERM!B65)</f>
        <v>23.182285127268575</v>
      </c>
      <c r="AZ26" s="10">
        <f t="shared" si="3"/>
        <v>24.595806350939984</v>
      </c>
      <c r="BB26" s="13">
        <f>HAVERM!C65</f>
        <v>2031</v>
      </c>
      <c r="BC26" s="13">
        <f>HAVERM!B65-HAVERM!C65</f>
        <v>6730</v>
      </c>
      <c r="BF26" s="18"/>
      <c r="BG26" s="18">
        <f t="shared" si="0"/>
        <v>2.2155011331110641</v>
      </c>
      <c r="BI26" s="14">
        <v>0</v>
      </c>
      <c r="BR26" s="18"/>
      <c r="BS26" s="18">
        <f t="shared" si="4"/>
        <v>1.9448021036593488</v>
      </c>
      <c r="BU26" s="14">
        <v>0</v>
      </c>
      <c r="CH26" s="14">
        <v>2037</v>
      </c>
      <c r="CI26" s="18">
        <f>100*(DataA!B71/DataA!$B$53)</f>
        <v>125.41061210311378</v>
      </c>
      <c r="CJ26" s="18">
        <f t="shared" si="8"/>
        <v>129.80907695198869</v>
      </c>
      <c r="CK26" s="18">
        <v>100</v>
      </c>
      <c r="CM26" s="18">
        <f t="shared" si="1"/>
        <v>3.507250921683136</v>
      </c>
      <c r="CO26" s="18">
        <v>1.8401464607751876</v>
      </c>
    </row>
    <row r="27" spans="1:93" x14ac:dyDescent="0.25">
      <c r="A27" s="14">
        <v>2003</v>
      </c>
      <c r="B27" s="14">
        <f>DataA!F37*DataA!G37</f>
        <v>907433.10699999996</v>
      </c>
      <c r="C27" s="14">
        <f>DataA!H37/DataA!I37</f>
        <v>10.921335195507929</v>
      </c>
      <c r="D27" s="16">
        <f>DataA!E37</f>
        <v>2062000</v>
      </c>
      <c r="E27" s="17">
        <f>DataA!J37</f>
        <v>-1.7618590000000001</v>
      </c>
      <c r="F27" s="16">
        <f>DataA!D37</f>
        <v>1693448</v>
      </c>
      <c r="G27" s="16">
        <f>DataA!B37</f>
        <v>1746551</v>
      </c>
      <c r="I27" s="18">
        <f t="shared" si="6"/>
        <v>2.5533448193376662</v>
      </c>
      <c r="J27" s="18">
        <f t="shared" si="7"/>
        <v>3.1465725214687934</v>
      </c>
      <c r="L27" s="16"/>
      <c r="M27" s="16"/>
      <c r="O27" s="14">
        <v>2023</v>
      </c>
      <c r="P27" s="14">
        <f>'ONS migration estimates'!C140/1000</f>
        <v>672</v>
      </c>
      <c r="Q27" s="16">
        <f>'ONS pop proj migration'!B8/1000</f>
        <v>670</v>
      </c>
      <c r="R27" s="16">
        <f>'ONS pop proj migration'!C8/1000</f>
        <v>670</v>
      </c>
      <c r="S27" s="16">
        <f>'ONS pop proj migration'!D8/1000</f>
        <v>670</v>
      </c>
      <c r="V27">
        <v>1997</v>
      </c>
      <c r="W27" s="10">
        <f>100*((DataA!M31/DataA!M30)-1)</f>
        <v>0.35389737651887465</v>
      </c>
      <c r="X27" s="10">
        <f t="shared" si="10"/>
        <v>0.2135398684563139</v>
      </c>
      <c r="Y27" s="10">
        <v>0</v>
      </c>
      <c r="Z27">
        <v>65</v>
      </c>
      <c r="AA27">
        <v>60</v>
      </c>
      <c r="AB27"/>
      <c r="AC27">
        <v>23</v>
      </c>
      <c r="AD27">
        <f>'ONS pop proj 2021-based'!E25+'ONS pop proj 2021-based'!E132</f>
        <v>841152</v>
      </c>
      <c r="AE27">
        <f>'ONS pop proj 2021-based'!L25+'ONS pop proj 2021-based'!L132</f>
        <v>910149</v>
      </c>
      <c r="AF27">
        <f>'ONS pop proj 2021-based'!V25+'ONS pop proj 2021-based'!V132</f>
        <v>901140</v>
      </c>
      <c r="AG27">
        <f>'ONS pop proj 2021-based'!AF25+'ONS pop proj 2021-based'!AF132</f>
        <v>882396</v>
      </c>
      <c r="AH27"/>
      <c r="AI27">
        <v>2044</v>
      </c>
      <c r="AJ27" s="150">
        <v>0.16111701491819413</v>
      </c>
      <c r="AK27" s="150">
        <v>0.6129076989412906</v>
      </c>
      <c r="AL27" s="150">
        <v>0.22597528614051532</v>
      </c>
      <c r="AM27"/>
      <c r="AN27" s="40">
        <v>42278</v>
      </c>
      <c r="AO27" s="13">
        <f>HAVERQ!F190-HAVERQ!F$166</f>
        <v>251</v>
      </c>
      <c r="AP27" s="13">
        <f>HAVERQ!G190-HAVERQ!G$166</f>
        <v>735</v>
      </c>
      <c r="AQ27" s="13">
        <f>HAVERQ!H190-HAVERQ!H$166</f>
        <v>-100</v>
      </c>
      <c r="AR27" s="13">
        <f>HAVERQ!I190-HAVERQ!I$166</f>
        <v>1144</v>
      </c>
      <c r="AS27" s="13">
        <f>HAVERQ!J190-HAVERQ!J$166</f>
        <v>418</v>
      </c>
      <c r="AT27" s="13">
        <f t="shared" si="2"/>
        <v>2448</v>
      </c>
      <c r="AU27"/>
      <c r="AV27" s="13">
        <f>HAVERQ!D190-HAVERQ!D$166-'Chart Data'!AT27</f>
        <v>19</v>
      </c>
      <c r="AW27"/>
      <c r="AX27" s="40">
        <v>34669</v>
      </c>
      <c r="AY27" s="10">
        <f>100*(HAVERM!C66/HAVERM!B66)</f>
        <v>23.554798409994319</v>
      </c>
      <c r="AZ27" s="10">
        <f t="shared" si="3"/>
        <v>24.595806350939984</v>
      </c>
      <c r="BB27" s="13">
        <f>HAVERM!C66</f>
        <v>2074</v>
      </c>
      <c r="BC27" s="13">
        <f>HAVERM!B66-HAVERM!C66</f>
        <v>6731</v>
      </c>
      <c r="BF27" s="18">
        <f>100*((AVERAGE(HAVERQ!B15:B34)/AVERAGE(HAVERQ!B11:B30))-1)</f>
        <v>2.0347883163767788</v>
      </c>
      <c r="BG27" s="18">
        <f t="shared" si="0"/>
        <v>2.2155011331110641</v>
      </c>
      <c r="BI27" s="14">
        <v>0</v>
      </c>
      <c r="BR27" s="18">
        <f>100*((AVERAGE(HAVERQ!C15:C34)/AVERAGE(HAVERQ!C11:C30))-1)</f>
        <v>1.7352503718393475</v>
      </c>
      <c r="BS27" s="18">
        <f t="shared" si="4"/>
        <v>1.9448021036593488</v>
      </c>
      <c r="BU27" s="14">
        <v>0</v>
      </c>
      <c r="CH27" s="14">
        <v>2038</v>
      </c>
      <c r="CI27" s="18">
        <f>100*(DataA!B72/DataA!$B$53)</f>
        <v>127.32473529726431</v>
      </c>
      <c r="CJ27" s="18">
        <f t="shared" si="8"/>
        <v>132.1461336877978</v>
      </c>
      <c r="CK27" s="18">
        <v>100</v>
      </c>
      <c r="CM27" s="18">
        <f t="shared" si="1"/>
        <v>3.7866942187446906</v>
      </c>
      <c r="CO27" s="18">
        <v>1.8003800586868834</v>
      </c>
    </row>
    <row r="28" spans="1:93" x14ac:dyDescent="0.25">
      <c r="A28" s="14">
        <v>2004</v>
      </c>
      <c r="B28" s="14">
        <f>DataA!F38*DataA!G38</f>
        <v>912728.12450000015</v>
      </c>
      <c r="C28" s="14">
        <f>DataA!H38/DataA!I38</f>
        <v>11.276551602868604</v>
      </c>
      <c r="D28" s="16">
        <f>DataA!E38</f>
        <v>2113000</v>
      </c>
      <c r="E28" s="17">
        <f>DataA!J38</f>
        <v>-1.7577929999999999</v>
      </c>
      <c r="F28" s="16">
        <f>DataA!D38</f>
        <v>1737570</v>
      </c>
      <c r="G28" s="16">
        <f>DataA!B38</f>
        <v>1788931</v>
      </c>
      <c r="I28" s="18">
        <f t="shared" si="6"/>
        <v>2.6054534889763392</v>
      </c>
      <c r="J28" s="18">
        <f t="shared" si="7"/>
        <v>2.4264965637991631</v>
      </c>
      <c r="L28" s="16"/>
      <c r="M28" s="16"/>
      <c r="O28" s="14">
        <v>2024</v>
      </c>
      <c r="Q28" s="16">
        <f>'ONS pop proj migration'!B9/1000</f>
        <v>586.6</v>
      </c>
      <c r="R28" s="16">
        <f>'ONS pop proj migration'!C9/1000</f>
        <v>599</v>
      </c>
      <c r="S28" s="16">
        <f>'ONS pop proj migration'!D9/1000</f>
        <v>611.79999999999995</v>
      </c>
      <c r="V28">
        <v>1998</v>
      </c>
      <c r="W28" s="10">
        <f>100*((DataA!M32/DataA!M31)-1)</f>
        <v>0.37481621154471512</v>
      </c>
      <c r="X28" s="10">
        <f t="shared" si="10"/>
        <v>0.22015601812121588</v>
      </c>
      <c r="Y28" s="10">
        <v>0</v>
      </c>
      <c r="Z28">
        <v>65</v>
      </c>
      <c r="AA28">
        <v>60</v>
      </c>
      <c r="AB28"/>
      <c r="AC28">
        <v>24</v>
      </c>
      <c r="AD28">
        <f>'ONS pop proj 2021-based'!E26+'ONS pop proj 2021-based'!E133</f>
        <v>867946</v>
      </c>
      <c r="AE28">
        <f>'ONS pop proj 2021-based'!L26+'ONS pop proj 2021-based'!L133</f>
        <v>903921</v>
      </c>
      <c r="AF28">
        <f>'ONS pop proj 2021-based'!V26+'ONS pop proj 2021-based'!V133</f>
        <v>928929</v>
      </c>
      <c r="AG28">
        <f>'ONS pop proj 2021-based'!AF26+'ONS pop proj 2021-based'!AF133</f>
        <v>888523</v>
      </c>
      <c r="AH28"/>
      <c r="AI28">
        <v>2045</v>
      </c>
      <c r="AJ28" s="150">
        <v>0.16091587611385869</v>
      </c>
      <c r="AK28" s="150">
        <v>0.61201421011785073</v>
      </c>
      <c r="AL28" s="150">
        <v>0.22706991376829055</v>
      </c>
      <c r="AM28"/>
      <c r="AN28" s="40">
        <v>42370</v>
      </c>
      <c r="AO28" s="13">
        <f>HAVERQ!F191-HAVERQ!F$166</f>
        <v>241</v>
      </c>
      <c r="AP28" s="13">
        <f>HAVERQ!G191-HAVERQ!G$166</f>
        <v>752</v>
      </c>
      <c r="AQ28" s="13">
        <f>HAVERQ!H191-HAVERQ!H$166</f>
        <v>-78</v>
      </c>
      <c r="AR28" s="13">
        <f>HAVERQ!I191-HAVERQ!I$166</f>
        <v>1162</v>
      </c>
      <c r="AS28" s="13">
        <f>HAVERQ!J191-HAVERQ!J$166</f>
        <v>403</v>
      </c>
      <c r="AT28" s="13">
        <f t="shared" si="2"/>
        <v>2480</v>
      </c>
      <c r="AU28"/>
      <c r="AV28" s="13">
        <f>HAVERQ!D191-HAVERQ!D$166-'Chart Data'!AT28</f>
        <v>21</v>
      </c>
      <c r="AW28"/>
      <c r="AX28" s="40">
        <v>34700</v>
      </c>
      <c r="AY28" s="10">
        <f>100*(HAVERM!C67/HAVERM!B67)</f>
        <v>23.656895175088401</v>
      </c>
      <c r="AZ28" s="10">
        <f t="shared" si="3"/>
        <v>24.595806350939984</v>
      </c>
      <c r="BB28" s="13">
        <f>HAVERM!C67</f>
        <v>2074</v>
      </c>
      <c r="BC28" s="13">
        <f>HAVERM!B67-HAVERM!C67</f>
        <v>6693</v>
      </c>
      <c r="BE28" s="14">
        <v>1977</v>
      </c>
      <c r="BF28" s="18">
        <f>100*((AVERAGE(HAVERQ!B16:B35)/AVERAGE(HAVERQ!B12:B31))-1)</f>
        <v>2.0013051990428687</v>
      </c>
      <c r="BG28" s="18">
        <f t="shared" si="0"/>
        <v>2.2155011331110641</v>
      </c>
      <c r="BI28" s="14">
        <v>0</v>
      </c>
      <c r="BQ28" s="14">
        <v>1977</v>
      </c>
      <c r="BR28" s="18">
        <f>100*((AVERAGE(HAVERQ!C16:C35)/AVERAGE(HAVERQ!C12:C31))-1)</f>
        <v>1.7067876874506505</v>
      </c>
      <c r="BS28" s="18">
        <f t="shared" si="4"/>
        <v>1.9448021036593488</v>
      </c>
      <c r="BU28" s="14">
        <v>0</v>
      </c>
      <c r="CH28" s="14">
        <v>2039</v>
      </c>
      <c r="CI28" s="18">
        <f>100*(DataA!B73/DataA!$B$53)</f>
        <v>129.29700736955337</v>
      </c>
      <c r="CJ28" s="18">
        <f t="shared" si="8"/>
        <v>134.48300815048685</v>
      </c>
      <c r="CK28" s="18">
        <v>100</v>
      </c>
      <c r="CM28" s="18">
        <f t="shared" si="1"/>
        <v>4.0109209690453174</v>
      </c>
      <c r="CO28" s="18">
        <v>1.7684016909719418</v>
      </c>
    </row>
    <row r="29" spans="1:93" x14ac:dyDescent="0.25">
      <c r="A29" s="14">
        <v>2005</v>
      </c>
      <c r="B29" s="14">
        <f>DataA!F39*DataA!G39</f>
        <v>926585.30249999987</v>
      </c>
      <c r="C29" s="14">
        <f>DataA!H39/DataA!I39</f>
        <v>11.571259397978576</v>
      </c>
      <c r="D29" s="16">
        <f>DataA!E39</f>
        <v>2168000</v>
      </c>
      <c r="E29" s="17">
        <f>DataA!J39</f>
        <v>-1.753736</v>
      </c>
      <c r="F29" s="16">
        <f>DataA!D39</f>
        <v>1791043</v>
      </c>
      <c r="G29" s="16">
        <f>DataA!B39</f>
        <v>1837927</v>
      </c>
      <c r="I29" s="18">
        <f t="shared" si="6"/>
        <v>3.0774587498633155</v>
      </c>
      <c r="J29" s="18">
        <f t="shared" si="7"/>
        <v>2.7388423589283173</v>
      </c>
      <c r="L29" s="16"/>
      <c r="M29" s="16"/>
      <c r="O29" s="14">
        <v>2025</v>
      </c>
      <c r="Q29" s="16">
        <f>'ONS pop proj migration'!B10/1000</f>
        <v>503.2</v>
      </c>
      <c r="R29" s="16">
        <f>'ONS pop proj migration'!C10/1000</f>
        <v>528</v>
      </c>
      <c r="S29" s="16">
        <f>'ONS pop proj migration'!D10/1000</f>
        <v>553.6</v>
      </c>
      <c r="V29">
        <v>1999</v>
      </c>
      <c r="W29" s="10">
        <f>100*((DataA!M33/DataA!M32)-1)</f>
        <v>0.51355263474222035</v>
      </c>
      <c r="X29" s="10">
        <f t="shared" si="10"/>
        <v>0.24541579704012495</v>
      </c>
      <c r="Y29" s="10">
        <v>0</v>
      </c>
      <c r="Z29">
        <v>65</v>
      </c>
      <c r="AA29">
        <v>60</v>
      </c>
      <c r="AB29"/>
      <c r="AC29">
        <v>25</v>
      </c>
      <c r="AD29">
        <f>'ONS pop proj 2021-based'!E27+'ONS pop proj 2021-based'!E134</f>
        <v>867168</v>
      </c>
      <c r="AE29">
        <f>'ONS pop proj 2021-based'!L27+'ONS pop proj 2021-based'!L134</f>
        <v>908515</v>
      </c>
      <c r="AF29">
        <f>'ONS pop proj 2021-based'!V27+'ONS pop proj 2021-based'!V134</f>
        <v>923106</v>
      </c>
      <c r="AG29">
        <f>'ONS pop proj 2021-based'!AF27+'ONS pop proj 2021-based'!AF134</f>
        <v>888175</v>
      </c>
      <c r="AH29"/>
      <c r="AI29">
        <v>2046</v>
      </c>
      <c r="AJ29" s="150">
        <v>0.16070322095438319</v>
      </c>
      <c r="AK29" s="150">
        <v>0.61117682010745178</v>
      </c>
      <c r="AL29" s="150">
        <v>0.22811995893816497</v>
      </c>
      <c r="AM29"/>
      <c r="AN29" s="40">
        <v>42461</v>
      </c>
      <c r="AO29" s="13">
        <f>HAVERQ!F192-HAVERQ!F$166</f>
        <v>223</v>
      </c>
      <c r="AP29" s="13">
        <f>HAVERQ!G192-HAVERQ!G$166</f>
        <v>814</v>
      </c>
      <c r="AQ29" s="13">
        <f>HAVERQ!H192-HAVERQ!H$166</f>
        <v>-83</v>
      </c>
      <c r="AR29" s="13">
        <f>HAVERQ!I192-HAVERQ!I$166</f>
        <v>1277</v>
      </c>
      <c r="AS29" s="13">
        <f>HAVERQ!J192-HAVERQ!J$166</f>
        <v>424</v>
      </c>
      <c r="AT29" s="13">
        <f t="shared" si="2"/>
        <v>2655</v>
      </c>
      <c r="AU29"/>
      <c r="AV29" s="13">
        <f>HAVERQ!D192-HAVERQ!D$166-'Chart Data'!AT29</f>
        <v>21</v>
      </c>
      <c r="AW29"/>
      <c r="AX29" s="40">
        <v>34731</v>
      </c>
      <c r="AY29" s="10">
        <f>100*(HAVERM!C68/HAVERM!B68)</f>
        <v>23.809523809523807</v>
      </c>
      <c r="AZ29" s="10">
        <f t="shared" si="3"/>
        <v>24.595806350939984</v>
      </c>
      <c r="BB29" s="13">
        <f>HAVERM!C68</f>
        <v>2080</v>
      </c>
      <c r="BC29" s="13">
        <f>HAVERM!B68-HAVERM!C68</f>
        <v>6656</v>
      </c>
      <c r="BF29" s="18">
        <f>100*((AVERAGE(HAVERQ!B17:B36)/AVERAGE(HAVERQ!B13:B32))-1)</f>
        <v>1.9159991340117033</v>
      </c>
      <c r="BG29" s="18">
        <f t="shared" si="0"/>
        <v>2.2155011331110641</v>
      </c>
      <c r="BI29" s="14">
        <v>0</v>
      </c>
      <c r="BR29" s="18">
        <f>100*((AVERAGE(HAVERQ!C17:C36)/AVERAGE(HAVERQ!C13:C32))-1)</f>
        <v>1.5916683041855118</v>
      </c>
      <c r="BS29" s="18">
        <f t="shared" si="4"/>
        <v>1.9448021036593488</v>
      </c>
      <c r="BU29" s="14">
        <v>0</v>
      </c>
      <c r="CH29" s="14">
        <v>2040</v>
      </c>
      <c r="CI29" s="18">
        <f>100*(DataA!B74/DataA!$B$53)</f>
        <v>131.30961211251429</v>
      </c>
      <c r="CJ29" s="18">
        <f t="shared" si="8"/>
        <v>136.80817377143606</v>
      </c>
      <c r="CK29" s="18">
        <v>100</v>
      </c>
      <c r="CM29" s="18">
        <f t="shared" si="1"/>
        <v>4.1874784111084473</v>
      </c>
      <c r="CO29" s="18">
        <v>1.7289660998267777</v>
      </c>
    </row>
    <row r="30" spans="1:93" x14ac:dyDescent="0.25">
      <c r="A30" s="14">
        <v>2006</v>
      </c>
      <c r="B30" s="14">
        <f>DataA!F40*DataA!G40</f>
        <v>938041.64349999989</v>
      </c>
      <c r="C30" s="14">
        <f>DataA!H40/DataA!I40</f>
        <v>11.808390151928197</v>
      </c>
      <c r="D30" s="16">
        <f>DataA!E40</f>
        <v>2230000</v>
      </c>
      <c r="E30" s="17">
        <f>DataA!J40</f>
        <v>-1.749689</v>
      </c>
      <c r="F30" s="16">
        <f>DataA!D40</f>
        <v>1840881</v>
      </c>
      <c r="G30" s="16">
        <f>DataA!B40</f>
        <v>1881785</v>
      </c>
      <c r="I30" s="18">
        <f t="shared" si="6"/>
        <v>2.7826244261025534</v>
      </c>
      <c r="J30" s="18">
        <f t="shared" si="7"/>
        <v>2.3862754070210546</v>
      </c>
      <c r="L30" s="16"/>
      <c r="M30" s="16"/>
      <c r="O30" s="14">
        <v>2026</v>
      </c>
      <c r="Q30" s="16">
        <f>'ONS pop proj migration'!B11/1000</f>
        <v>419.8</v>
      </c>
      <c r="R30" s="16">
        <f>'ONS pop proj migration'!C11/1000</f>
        <v>457</v>
      </c>
      <c r="S30" s="16">
        <f>'ONS pop proj migration'!D11/1000</f>
        <v>495.4</v>
      </c>
      <c r="V30">
        <v>2000</v>
      </c>
      <c r="W30" s="10">
        <f>100*((DataA!M34/DataA!M33)-1)</f>
        <v>0.60899280205384265</v>
      </c>
      <c r="X30" s="10">
        <f t="shared" si="10"/>
        <v>0.28743283743849934</v>
      </c>
      <c r="Y30" s="10">
        <v>0</v>
      </c>
      <c r="Z30">
        <v>65</v>
      </c>
      <c r="AA30">
        <v>60</v>
      </c>
      <c r="AB30"/>
      <c r="AC30">
        <v>26</v>
      </c>
      <c r="AD30">
        <f>'ONS pop proj 2021-based'!E28+'ONS pop proj 2021-based'!E135</f>
        <v>884339</v>
      </c>
      <c r="AE30">
        <f>'ONS pop proj 2021-based'!L28+'ONS pop proj 2021-based'!L135</f>
        <v>915404</v>
      </c>
      <c r="AF30">
        <f>'ONS pop proj 2021-based'!V28+'ONS pop proj 2021-based'!V135</f>
        <v>932764</v>
      </c>
      <c r="AG30">
        <f>'ONS pop proj 2021-based'!AF28+'ONS pop proj 2021-based'!AF135</f>
        <v>888908</v>
      </c>
      <c r="AH30"/>
      <c r="AI30">
        <v>2047</v>
      </c>
      <c r="AJ30" s="150">
        <v>0.16047402987311116</v>
      </c>
      <c r="AK30" s="150">
        <v>0.61045971379586284</v>
      </c>
      <c r="AL30" s="150">
        <v>0.22906625633102598</v>
      </c>
      <c r="AM30"/>
      <c r="AN30" s="40">
        <v>42552</v>
      </c>
      <c r="AO30" s="13">
        <f>HAVERQ!F193-HAVERQ!F$166</f>
        <v>196</v>
      </c>
      <c r="AP30" s="13">
        <f>HAVERQ!G193-HAVERQ!G$166</f>
        <v>811</v>
      </c>
      <c r="AQ30" s="13">
        <f>HAVERQ!H193-HAVERQ!H$166</f>
        <v>-77</v>
      </c>
      <c r="AR30" s="13">
        <f>HAVERQ!I193-HAVERQ!I$166</f>
        <v>1338</v>
      </c>
      <c r="AS30" s="13">
        <f>HAVERQ!J193-HAVERQ!J$166</f>
        <v>450</v>
      </c>
      <c r="AT30" s="13">
        <f t="shared" si="2"/>
        <v>2718</v>
      </c>
      <c r="AU30"/>
      <c r="AV30" s="13">
        <f>HAVERQ!D193-HAVERQ!D$166-'Chart Data'!AT30</f>
        <v>23</v>
      </c>
      <c r="AW30"/>
      <c r="AX30" s="40">
        <v>34759</v>
      </c>
      <c r="AY30" s="10">
        <f>100*(HAVERM!C69/HAVERM!B69)</f>
        <v>23.821539167335704</v>
      </c>
      <c r="AZ30" s="10">
        <f t="shared" si="3"/>
        <v>24.595806350939984</v>
      </c>
      <c r="BB30" s="13">
        <f>HAVERM!C69</f>
        <v>2077</v>
      </c>
      <c r="BC30" s="13">
        <f>HAVERM!B69-HAVERM!C69</f>
        <v>6642</v>
      </c>
      <c r="BF30" s="18">
        <f>100*((AVERAGE(HAVERQ!B18:B37)/AVERAGE(HAVERQ!B14:B33))-1)</f>
        <v>1.8642241379310587</v>
      </c>
      <c r="BG30" s="18">
        <f t="shared" si="0"/>
        <v>2.2155011331110641</v>
      </c>
      <c r="BI30" s="14">
        <v>0</v>
      </c>
      <c r="BR30" s="18">
        <f>100*((AVERAGE(HAVERQ!C18:C37)/AVERAGE(HAVERQ!C14:C33))-1)</f>
        <v>1.5172278778386561</v>
      </c>
      <c r="BS30" s="18">
        <f t="shared" si="4"/>
        <v>1.9448021036593488</v>
      </c>
      <c r="BU30" s="14">
        <v>0</v>
      </c>
      <c r="CH30" s="14">
        <v>2041</v>
      </c>
      <c r="CI30" s="18">
        <f>100*(DataA!B75/DataA!$B$53)</f>
        <v>133.32826004142493</v>
      </c>
      <c r="CJ30" s="18">
        <f t="shared" si="8"/>
        <v>139.13269473762961</v>
      </c>
      <c r="CK30" s="18">
        <v>100</v>
      </c>
      <c r="CM30" s="18">
        <f t="shared" si="1"/>
        <v>4.3534916711590155</v>
      </c>
      <c r="CO30" s="18">
        <v>1.6991097111471447</v>
      </c>
    </row>
    <row r="31" spans="1:93" x14ac:dyDescent="0.25">
      <c r="A31" s="14">
        <v>2007</v>
      </c>
      <c r="B31" s="14">
        <f>DataA!F41*DataA!G41</f>
        <v>945614.30125000002</v>
      </c>
      <c r="C31" s="14">
        <f>DataA!H41/DataA!I41</f>
        <v>12.020054734913826</v>
      </c>
      <c r="D31" s="16">
        <f>DataA!E41</f>
        <v>2305000</v>
      </c>
      <c r="E31" s="17">
        <f>DataA!J41</f>
        <v>-1.747736</v>
      </c>
      <c r="F31" s="16">
        <f>DataA!D41</f>
        <v>1883737</v>
      </c>
      <c r="G31" s="16">
        <f>DataA!B41</f>
        <v>1931094</v>
      </c>
      <c r="I31" s="18">
        <f t="shared" si="6"/>
        <v>2.3280157707097793</v>
      </c>
      <c r="J31" s="18">
        <f t="shared" si="7"/>
        <v>2.6203312280627111</v>
      </c>
      <c r="L31" s="16"/>
      <c r="M31" s="16"/>
      <c r="O31" s="14">
        <v>2027</v>
      </c>
      <c r="Q31" s="16">
        <f>'ONS pop proj migration'!B12/1000</f>
        <v>336.4</v>
      </c>
      <c r="R31" s="16">
        <f>'ONS pop proj migration'!C12/1000</f>
        <v>386</v>
      </c>
      <c r="S31" s="16">
        <f>'ONS pop proj migration'!D12/1000</f>
        <v>437.2</v>
      </c>
      <c r="V31">
        <v>2001</v>
      </c>
      <c r="W31" s="10">
        <f>100*((DataA!M35/DataA!M34)-1)</f>
        <v>0.72055167289288846</v>
      </c>
      <c r="X31" s="10">
        <f t="shared" si="10"/>
        <v>0.34719856451463249</v>
      </c>
      <c r="Y31" s="10">
        <v>0</v>
      </c>
      <c r="Z31">
        <v>65</v>
      </c>
      <c r="AA31">
        <v>60</v>
      </c>
      <c r="AB31"/>
      <c r="AC31">
        <v>27</v>
      </c>
      <c r="AD31">
        <f>'ONS pop proj 2021-based'!E29+'ONS pop proj 2021-based'!E136</f>
        <v>879278</v>
      </c>
      <c r="AE31">
        <f>'ONS pop proj 2021-based'!L29+'ONS pop proj 2021-based'!L136</f>
        <v>915443</v>
      </c>
      <c r="AF31">
        <f>'ONS pop proj 2021-based'!V29+'ONS pop proj 2021-based'!V136</f>
        <v>960740</v>
      </c>
      <c r="AG31">
        <f>'ONS pop proj 2021-based'!AF29+'ONS pop proj 2021-based'!AF136</f>
        <v>854905</v>
      </c>
      <c r="AH31"/>
      <c r="AI31">
        <v>2048</v>
      </c>
      <c r="AJ31" s="150">
        <v>0.16022167156814981</v>
      </c>
      <c r="AK31" s="150">
        <v>0.60972282997886051</v>
      </c>
      <c r="AL31" s="150">
        <v>0.23005549845298973</v>
      </c>
      <c r="AM31"/>
      <c r="AN31" s="40">
        <v>42644</v>
      </c>
      <c r="AO31" s="13">
        <f>HAVERQ!F194-HAVERQ!F$166</f>
        <v>217</v>
      </c>
      <c r="AP31" s="13">
        <f>HAVERQ!G194-HAVERQ!G$166</f>
        <v>829</v>
      </c>
      <c r="AQ31" s="13">
        <f>HAVERQ!H194-HAVERQ!H$166</f>
        <v>-86</v>
      </c>
      <c r="AR31" s="13">
        <f>HAVERQ!I194-HAVERQ!I$166</f>
        <v>1377</v>
      </c>
      <c r="AS31" s="13">
        <f>HAVERQ!J194-HAVERQ!J$166</f>
        <v>416</v>
      </c>
      <c r="AT31" s="13">
        <f t="shared" si="2"/>
        <v>2753</v>
      </c>
      <c r="AU31"/>
      <c r="AV31" s="13">
        <f>HAVERQ!D194-HAVERQ!D$166-'Chart Data'!AT31</f>
        <v>22</v>
      </c>
      <c r="AW31"/>
      <c r="AX31" s="40">
        <v>34790</v>
      </c>
      <c r="AY31" s="10">
        <f>100*(HAVERM!C70/HAVERM!B70)</f>
        <v>24.216327936617294</v>
      </c>
      <c r="AZ31" s="10">
        <f t="shared" si="3"/>
        <v>24.595806350939984</v>
      </c>
      <c r="BB31" s="13">
        <f>HAVERM!C70</f>
        <v>2109</v>
      </c>
      <c r="BC31" s="13">
        <f>HAVERM!B70-HAVERM!C70</f>
        <v>6600</v>
      </c>
      <c r="BF31" s="18">
        <f>100*((AVERAGE(HAVERQ!B19:B38)/AVERAGE(HAVERQ!B15:B34))-1)</f>
        <v>1.7797791358421522</v>
      </c>
      <c r="BG31" s="18">
        <f t="shared" si="0"/>
        <v>2.2155011331110641</v>
      </c>
      <c r="BI31" s="14">
        <v>0</v>
      </c>
      <c r="BR31" s="18">
        <f>100*((AVERAGE(HAVERQ!C19:C38)/AVERAGE(HAVERQ!C15:C34))-1)</f>
        <v>1.4035087719298067</v>
      </c>
      <c r="BS31" s="18">
        <f t="shared" si="4"/>
        <v>1.9448021036593488</v>
      </c>
      <c r="BU31" s="14">
        <v>0</v>
      </c>
      <c r="CH31" s="14">
        <v>2042</v>
      </c>
      <c r="CI31" s="18">
        <f>100*(DataA!B76/DataA!$B$53)</f>
        <v>135.35787523372582</v>
      </c>
      <c r="CJ31" s="18">
        <f t="shared" si="8"/>
        <v>141.44641444249396</v>
      </c>
      <c r="CK31" s="18">
        <v>100</v>
      </c>
      <c r="CM31" s="18">
        <f t="shared" si="1"/>
        <v>4.4981048928663503</v>
      </c>
      <c r="CO31" s="18">
        <v>1.6629590257182087</v>
      </c>
    </row>
    <row r="32" spans="1:93" x14ac:dyDescent="0.25">
      <c r="A32" s="14">
        <v>2008</v>
      </c>
      <c r="B32" s="14">
        <f>DataA!F42*DataA!G42</f>
        <v>954262.21975000005</v>
      </c>
      <c r="C32" s="14">
        <f>DataA!H42/DataA!I42</f>
        <v>12.201911429959097</v>
      </c>
      <c r="D32" s="16">
        <f>DataA!E42</f>
        <v>2365000</v>
      </c>
      <c r="E32" s="17">
        <f>DataA!J42</f>
        <v>-1.7478670000000001</v>
      </c>
      <c r="F32" s="16">
        <f>DataA!D42</f>
        <v>1923485</v>
      </c>
      <c r="G32" s="16">
        <f>DataA!B42</f>
        <v>1926735</v>
      </c>
      <c r="I32" s="18">
        <f t="shared" si="6"/>
        <v>2.1100610117017471</v>
      </c>
      <c r="J32" s="18">
        <f t="shared" si="7"/>
        <v>-0.22572697134370934</v>
      </c>
      <c r="L32" s="16"/>
      <c r="M32" s="16"/>
      <c r="O32" s="14">
        <v>2028</v>
      </c>
      <c r="Q32" s="16">
        <f>'ONS pop proj migration'!B13/1000</f>
        <v>253</v>
      </c>
      <c r="R32" s="16">
        <f>'ONS pop proj migration'!C13/1000</f>
        <v>315</v>
      </c>
      <c r="S32" s="16">
        <f>'ONS pop proj migration'!D13/1000</f>
        <v>379</v>
      </c>
      <c r="V32">
        <v>2002</v>
      </c>
      <c r="W32" s="10">
        <f>100*((DataA!M36/DataA!M35)-1)</f>
        <v>0.68498714997260457</v>
      </c>
      <c r="X32" s="10">
        <f t="shared" si="10"/>
        <v>0.41276223102676646</v>
      </c>
      <c r="Y32" s="10">
        <v>0</v>
      </c>
      <c r="Z32">
        <v>65</v>
      </c>
      <c r="AA32">
        <v>60</v>
      </c>
      <c r="AB32"/>
      <c r="AC32">
        <v>28</v>
      </c>
      <c r="AD32">
        <f>'ONS pop proj 2021-based'!E30+'ONS pop proj 2021-based'!E137</f>
        <v>897977</v>
      </c>
      <c r="AE32">
        <f>'ONS pop proj 2021-based'!L30+'ONS pop proj 2021-based'!L137</f>
        <v>920518</v>
      </c>
      <c r="AF32">
        <f>'ONS pop proj 2021-based'!V30+'ONS pop proj 2021-based'!V137</f>
        <v>992214</v>
      </c>
      <c r="AG32">
        <f>'ONS pop proj 2021-based'!AF30+'ONS pop proj 2021-based'!AF137</f>
        <v>897638</v>
      </c>
      <c r="AH32"/>
      <c r="AI32">
        <v>2049</v>
      </c>
      <c r="AJ32" s="150">
        <v>0.1599433405028807</v>
      </c>
      <c r="AK32" s="150">
        <v>0.60901182842776636</v>
      </c>
      <c r="AL32" s="150">
        <v>0.23104483106935297</v>
      </c>
      <c r="AM32"/>
      <c r="AN32" s="40">
        <v>42736</v>
      </c>
      <c r="AO32" s="13">
        <f>HAVERQ!F195-HAVERQ!F$166</f>
        <v>209</v>
      </c>
      <c r="AP32" s="13">
        <f>HAVERQ!G195-HAVERQ!G$166</f>
        <v>873</v>
      </c>
      <c r="AQ32" s="13">
        <f>HAVERQ!H195-HAVERQ!H$166</f>
        <v>-87</v>
      </c>
      <c r="AR32" s="13">
        <f>HAVERQ!I195-HAVERQ!I$166</f>
        <v>1445</v>
      </c>
      <c r="AS32" s="13">
        <f>HAVERQ!J195-HAVERQ!J$166</f>
        <v>414</v>
      </c>
      <c r="AT32" s="13">
        <f t="shared" si="2"/>
        <v>2854</v>
      </c>
      <c r="AU32"/>
      <c r="AV32" s="13">
        <f>HAVERQ!D195-HAVERQ!D$166-'Chart Data'!AT32</f>
        <v>22</v>
      </c>
      <c r="AW32"/>
      <c r="AX32" s="40">
        <v>34820</v>
      </c>
      <c r="AY32" s="10">
        <f>100*(HAVERM!C71/HAVERM!B71)</f>
        <v>24.320293679018011</v>
      </c>
      <c r="AZ32" s="10">
        <f t="shared" si="3"/>
        <v>24.595806350939984</v>
      </c>
      <c r="BB32" s="13">
        <f>HAVERM!C71</f>
        <v>2120</v>
      </c>
      <c r="BC32" s="13">
        <f>HAVERM!B71-HAVERM!C71</f>
        <v>6597</v>
      </c>
      <c r="BE32" s="14">
        <v>1978</v>
      </c>
      <c r="BF32" s="18">
        <f>100*((AVERAGE(HAVERQ!B20:B39)/AVERAGE(HAVERQ!B16:B35))-1)</f>
        <v>1.5035188739603189</v>
      </c>
      <c r="BG32" s="18">
        <f t="shared" si="0"/>
        <v>2.2155011331110641</v>
      </c>
      <c r="BI32" s="14">
        <v>0</v>
      </c>
      <c r="BQ32" s="14">
        <v>1978</v>
      </c>
      <c r="BR32" s="18">
        <f>100*((AVERAGE(HAVERQ!C20:C39)/AVERAGE(HAVERQ!C16:C35))-1)</f>
        <v>1.0864293335920205</v>
      </c>
      <c r="BS32" s="18">
        <f t="shared" si="4"/>
        <v>1.9448021036593488</v>
      </c>
      <c r="BU32" s="14">
        <v>0</v>
      </c>
      <c r="CH32" s="14">
        <v>2043</v>
      </c>
      <c r="CI32" s="18">
        <f>100*(DataA!B77/DataA!$B$53)</f>
        <v>137.41148411246414</v>
      </c>
      <c r="CJ32" s="18">
        <f t="shared" si="8"/>
        <v>143.74677211180713</v>
      </c>
      <c r="CK32" s="18">
        <v>100</v>
      </c>
      <c r="CM32" s="18">
        <f t="shared" si="1"/>
        <v>4.6104501674386178</v>
      </c>
      <c r="CO32" s="18">
        <v>1.6263103440125661</v>
      </c>
    </row>
    <row r="33" spans="1:93" x14ac:dyDescent="0.25">
      <c r="A33" s="14">
        <v>2009</v>
      </c>
      <c r="B33" s="14">
        <f>DataA!F43*DataA!G43</f>
        <v>945894.55550000002</v>
      </c>
      <c r="C33" s="14">
        <f>DataA!H43/DataA!I43</f>
        <v>12.349723688444625</v>
      </c>
      <c r="D33" s="16">
        <f>DataA!E43</f>
        <v>2387000</v>
      </c>
      <c r="E33" s="17">
        <f>DataA!J43</f>
        <v>-1.7487600000000001</v>
      </c>
      <c r="F33" s="16">
        <f>DataA!D43</f>
        <v>1930839</v>
      </c>
      <c r="G33" s="16">
        <f>DataA!B43</f>
        <v>1837817</v>
      </c>
      <c r="I33" s="18">
        <f t="shared" si="6"/>
        <v>0.38232687023813661</v>
      </c>
      <c r="J33" s="18">
        <f t="shared" si="7"/>
        <v>-4.6149574279804924</v>
      </c>
      <c r="L33" s="16"/>
      <c r="M33" s="16"/>
      <c r="O33" s="14">
        <v>2029</v>
      </c>
      <c r="Q33" s="16">
        <f>'ONS pop proj migration'!B14/1000</f>
        <v>253</v>
      </c>
      <c r="R33" s="16">
        <f>'ONS pop proj migration'!C14/1000</f>
        <v>315</v>
      </c>
      <c r="S33" s="16">
        <f>'ONS pop proj migration'!D14/1000</f>
        <v>379</v>
      </c>
      <c r="V33">
        <v>2003</v>
      </c>
      <c r="W33" s="10">
        <f>100*((DataA!M37/DataA!M36)-1)</f>
        <v>0.6301706678151664</v>
      </c>
      <c r="X33" s="10">
        <f t="shared" si="10"/>
        <v>0.47262355523734589</v>
      </c>
      <c r="Y33" s="10">
        <v>0</v>
      </c>
      <c r="Z33">
        <v>65</v>
      </c>
      <c r="AA33">
        <v>60</v>
      </c>
      <c r="AB33"/>
      <c r="AC33">
        <v>29</v>
      </c>
      <c r="AD33">
        <f>'ONS pop proj 2021-based'!E31+'ONS pop proj 2021-based'!E138</f>
        <v>925149</v>
      </c>
      <c r="AE33">
        <f>'ONS pop proj 2021-based'!L31+'ONS pop proj 2021-based'!L138</f>
        <v>926072</v>
      </c>
      <c r="AF33">
        <f>'ONS pop proj 2021-based'!V31+'ONS pop proj 2021-based'!V138</f>
        <v>1005597</v>
      </c>
      <c r="AG33">
        <f>'ONS pop proj 2021-based'!AF31+'ONS pop proj 2021-based'!AF138</f>
        <v>895214</v>
      </c>
      <c r="AH33"/>
      <c r="AI33">
        <v>2050</v>
      </c>
      <c r="AJ33" s="150">
        <v>0.15963833931314103</v>
      </c>
      <c r="AK33" s="150">
        <v>0.60796283797201056</v>
      </c>
      <c r="AL33" s="150">
        <v>0.23239882271484838</v>
      </c>
      <c r="AM33"/>
      <c r="AN33" s="40">
        <v>42826</v>
      </c>
      <c r="AO33" s="13">
        <f>HAVERQ!F196-HAVERQ!F$166</f>
        <v>181</v>
      </c>
      <c r="AP33" s="13">
        <f>HAVERQ!G196-HAVERQ!G$166</f>
        <v>958</v>
      </c>
      <c r="AQ33" s="13">
        <f>HAVERQ!H196-HAVERQ!H$166</f>
        <v>-33</v>
      </c>
      <c r="AR33" s="13">
        <f>HAVERQ!I196-HAVERQ!I$166</f>
        <v>1493</v>
      </c>
      <c r="AS33" s="13">
        <f>HAVERQ!J196-HAVERQ!J$166</f>
        <v>376</v>
      </c>
      <c r="AT33" s="13">
        <f t="shared" si="2"/>
        <v>2975</v>
      </c>
      <c r="AU33"/>
      <c r="AV33" s="13">
        <f>HAVERQ!D196-HAVERQ!D$166-'Chart Data'!AT33</f>
        <v>21</v>
      </c>
      <c r="AW33"/>
      <c r="AX33" s="40">
        <v>34851</v>
      </c>
      <c r="AY33" s="10">
        <f>100*(HAVERM!C72/HAVERM!B72)</f>
        <v>24.358531814520767</v>
      </c>
      <c r="AZ33" s="10">
        <f t="shared" si="3"/>
        <v>24.595806350939984</v>
      </c>
      <c r="BB33" s="13">
        <f>HAVERM!C72</f>
        <v>2117</v>
      </c>
      <c r="BC33" s="13">
        <f>HAVERM!B72-HAVERM!C72</f>
        <v>6574</v>
      </c>
      <c r="BF33" s="18">
        <f>100*((AVERAGE(HAVERQ!B21:B40)/AVERAGE(HAVERQ!B17:B36))-1)</f>
        <v>1.4232607541157627</v>
      </c>
      <c r="BG33" s="18">
        <f t="shared" si="0"/>
        <v>2.2155011331110641</v>
      </c>
      <c r="BI33" s="14">
        <v>0</v>
      </c>
      <c r="BR33" s="18">
        <f>100*((AVERAGE(HAVERQ!C21:C40)/AVERAGE(HAVERQ!C17:C36))-1)</f>
        <v>0.98646034816247674</v>
      </c>
      <c r="BS33" s="18">
        <f t="shared" si="4"/>
        <v>1.9448021036593488</v>
      </c>
      <c r="BU33" s="14">
        <v>0</v>
      </c>
      <c r="CH33" s="14">
        <v>2044</v>
      </c>
      <c r="CI33" s="18">
        <f>100*(DataA!B78/DataA!$B$53)</f>
        <v>139.4876542187481</v>
      </c>
      <c r="CJ33" s="18">
        <f t="shared" si="8"/>
        <v>146.0394844401425</v>
      </c>
      <c r="CK33" s="18">
        <v>100</v>
      </c>
      <c r="CM33" s="18">
        <f t="shared" si="1"/>
        <v>4.6970681800409642</v>
      </c>
      <c r="CO33" s="18">
        <v>1.5949661301278439</v>
      </c>
    </row>
    <row r="34" spans="1:93" x14ac:dyDescent="0.25">
      <c r="A34" s="14">
        <v>2010</v>
      </c>
      <c r="B34" s="14">
        <f>DataA!F44*DataA!G44</f>
        <v>952641.89549999998</v>
      </c>
      <c r="C34" s="14">
        <f>DataA!H44/DataA!I44</f>
        <v>12.459157724809712</v>
      </c>
      <c r="D34" s="16">
        <f>DataA!E44</f>
        <v>2416000</v>
      </c>
      <c r="E34" s="17">
        <f>DataA!J44</f>
        <v>-1.7489969999999999</v>
      </c>
      <c r="F34" s="16">
        <f>DataA!D44</f>
        <v>1951515</v>
      </c>
      <c r="G34" s="16">
        <f>DataA!B44</f>
        <v>1878960</v>
      </c>
      <c r="I34" s="18">
        <f t="shared" si="6"/>
        <v>1.0708298309698439</v>
      </c>
      <c r="J34" s="18">
        <f t="shared" si="7"/>
        <v>2.2386886180724153</v>
      </c>
      <c r="L34" s="16"/>
      <c r="M34" s="16"/>
      <c r="O34" s="14">
        <v>2030</v>
      </c>
      <c r="Q34" s="16">
        <f>'ONS pop proj migration'!B15/1000</f>
        <v>253</v>
      </c>
      <c r="R34" s="16">
        <f>'ONS pop proj migration'!C15/1000</f>
        <v>315</v>
      </c>
      <c r="S34" s="16">
        <f>'ONS pop proj migration'!D15/1000</f>
        <v>379</v>
      </c>
      <c r="V34">
        <v>2004</v>
      </c>
      <c r="W34" s="10">
        <f>100*((DataA!M38/DataA!M37)-1)</f>
        <v>0.75987743143439701</v>
      </c>
      <c r="X34" s="10">
        <f t="shared" si="10"/>
        <v>0.532567805465336</v>
      </c>
      <c r="Y34" s="10">
        <v>0</v>
      </c>
      <c r="Z34">
        <v>65</v>
      </c>
      <c r="AA34">
        <v>60</v>
      </c>
      <c r="AB34"/>
      <c r="AC34">
        <v>30</v>
      </c>
      <c r="AD34">
        <f>'ONS pop proj 2021-based'!E32+'ONS pop proj 2021-based'!E139</f>
        <v>930732</v>
      </c>
      <c r="AE34">
        <f>'ONS pop proj 2021-based'!L32+'ONS pop proj 2021-based'!L139</f>
        <v>938301</v>
      </c>
      <c r="AF34">
        <f>'ONS pop proj 2021-based'!V32+'ONS pop proj 2021-based'!V139</f>
        <v>1002002</v>
      </c>
      <c r="AG34">
        <f>'ONS pop proj 2021-based'!AF32+'ONS pop proj 2021-based'!AF139</f>
        <v>929885</v>
      </c>
      <c r="AH34"/>
      <c r="AI34"/>
      <c r="AJ34"/>
      <c r="AK34"/>
      <c r="AL34"/>
      <c r="AM34"/>
      <c r="AN34" s="40">
        <v>42917</v>
      </c>
      <c r="AO34" s="13">
        <f>HAVERQ!F197-HAVERQ!F$166</f>
        <v>103</v>
      </c>
      <c r="AP34" s="13">
        <f>HAVERQ!G197-HAVERQ!G$166</f>
        <v>987</v>
      </c>
      <c r="AQ34" s="13">
        <f>HAVERQ!H197-HAVERQ!H$166</f>
        <v>-49</v>
      </c>
      <c r="AR34" s="13">
        <f>HAVERQ!I197-HAVERQ!I$166</f>
        <v>1534</v>
      </c>
      <c r="AS34" s="13">
        <f>HAVERQ!J197-HAVERQ!J$166</f>
        <v>394</v>
      </c>
      <c r="AT34" s="13">
        <f t="shared" si="2"/>
        <v>2969</v>
      </c>
      <c r="AU34"/>
      <c r="AV34" s="13">
        <f>HAVERQ!D197-HAVERQ!D$166-'Chart Data'!AT34</f>
        <v>22</v>
      </c>
      <c r="AW34"/>
      <c r="AX34" s="40">
        <v>34881</v>
      </c>
      <c r="AY34" s="10">
        <f>100*(HAVERM!C73/HAVERM!B73)</f>
        <v>24.500404297100612</v>
      </c>
      <c r="AZ34" s="10">
        <f t="shared" si="3"/>
        <v>24.595806350939984</v>
      </c>
      <c r="BB34" s="13">
        <f>HAVERM!C73</f>
        <v>2121</v>
      </c>
      <c r="BC34" s="13">
        <f>HAVERM!B73-HAVERM!C73</f>
        <v>6536</v>
      </c>
      <c r="BF34" s="18">
        <f>100*((AVERAGE(HAVERQ!B22:B41)/AVERAGE(HAVERQ!B18:B37))-1)</f>
        <v>1.449275362318847</v>
      </c>
      <c r="BG34" s="18">
        <f t="shared" si="0"/>
        <v>2.2155011331110641</v>
      </c>
      <c r="BI34" s="14">
        <v>0</v>
      </c>
      <c r="BR34" s="18">
        <f>100*((AVERAGE(HAVERQ!C22:C41)/AVERAGE(HAVERQ!C18:C37))-1)</f>
        <v>1.0027962587985995</v>
      </c>
      <c r="BS34" s="18">
        <f t="shared" si="4"/>
        <v>1.9448021036593488</v>
      </c>
      <c r="BU34" s="14">
        <v>0</v>
      </c>
      <c r="CH34" s="14">
        <v>2045</v>
      </c>
      <c r="CI34" s="18">
        <f>100*(DataA!B79/DataA!$B$53)</f>
        <v>141.58598267351442</v>
      </c>
      <c r="CJ34" s="18">
        <f t="shared" si="8"/>
        <v>148.33896750777126</v>
      </c>
      <c r="CK34" s="18">
        <v>100</v>
      </c>
      <c r="CM34" s="18">
        <f t="shared" si="1"/>
        <v>4.7695292335743877</v>
      </c>
      <c r="CO34" s="18">
        <v>1.5745625756240287</v>
      </c>
    </row>
    <row r="35" spans="1:93" x14ac:dyDescent="0.25">
      <c r="A35" s="14">
        <v>2011</v>
      </c>
      <c r="B35" s="14">
        <f>DataA!F45*DataA!G45</f>
        <v>956189.82975000003</v>
      </c>
      <c r="C35" s="14">
        <f>DataA!H45/DataA!I45</f>
        <v>12.5688703317541</v>
      </c>
      <c r="D35" s="16">
        <f>DataA!E45</f>
        <v>2443000</v>
      </c>
      <c r="E35" s="17">
        <f>DataA!J45</f>
        <v>-1.7492719999999999</v>
      </c>
      <c r="F35" s="16">
        <f>DataA!D45</f>
        <v>1968889</v>
      </c>
      <c r="G35" s="16">
        <f>DataA!B45</f>
        <v>1900476</v>
      </c>
      <c r="I35" s="18">
        <f t="shared" si="6"/>
        <v>0.89028267781696702</v>
      </c>
      <c r="J35" s="18">
        <f t="shared" si="7"/>
        <v>1.1451015455358204</v>
      </c>
      <c r="L35" s="16"/>
      <c r="M35" s="16"/>
      <c r="O35" s="14">
        <v>2031</v>
      </c>
      <c r="Q35" s="16">
        <f>Q34</f>
        <v>253</v>
      </c>
      <c r="R35" s="16">
        <f t="shared" ref="R35:S35" si="11">R34</f>
        <v>315</v>
      </c>
      <c r="S35" s="16">
        <f t="shared" si="11"/>
        <v>379</v>
      </c>
      <c r="V35">
        <v>2005</v>
      </c>
      <c r="W35" s="10">
        <f>100*((DataA!M39/DataA!M38)-1)</f>
        <v>0.97276662096403843</v>
      </c>
      <c r="X35" s="10">
        <f t="shared" si="10"/>
        <v>0.59863953532835135</v>
      </c>
      <c r="Y35" s="10">
        <v>0</v>
      </c>
      <c r="Z35">
        <v>65</v>
      </c>
      <c r="AA35">
        <v>60</v>
      </c>
      <c r="AB35"/>
      <c r="AC35">
        <v>31</v>
      </c>
      <c r="AD35">
        <f>'ONS pop proj 2021-based'!E33+'ONS pop proj 2021-based'!E140</f>
        <v>961261</v>
      </c>
      <c r="AE35">
        <f>'ONS pop proj 2021-based'!L33+'ONS pop proj 2021-based'!L140</f>
        <v>964364</v>
      </c>
      <c r="AF35">
        <f>'ONS pop proj 2021-based'!V33+'ONS pop proj 2021-based'!V140</f>
        <v>1007491</v>
      </c>
      <c r="AG35">
        <f>'ONS pop proj 2021-based'!AF33+'ONS pop proj 2021-based'!AF140</f>
        <v>950808</v>
      </c>
      <c r="AH35"/>
      <c r="AI35"/>
      <c r="AJ35"/>
      <c r="AK35"/>
      <c r="AL35"/>
      <c r="AM35"/>
      <c r="AN35" s="40">
        <v>43009</v>
      </c>
      <c r="AO35" s="13">
        <f>HAVERQ!F198-HAVERQ!F$166</f>
        <v>103</v>
      </c>
      <c r="AP35" s="13">
        <f>HAVERQ!G198-HAVERQ!G$166</f>
        <v>985</v>
      </c>
      <c r="AQ35" s="13">
        <f>HAVERQ!H198-HAVERQ!H$166</f>
        <v>-12</v>
      </c>
      <c r="AR35" s="13">
        <f>HAVERQ!I198-HAVERQ!I$166</f>
        <v>1584</v>
      </c>
      <c r="AS35" s="13">
        <f>HAVERQ!J198-HAVERQ!J$166</f>
        <v>396</v>
      </c>
      <c r="AT35" s="13">
        <f>SUM(AO35:AS35)</f>
        <v>3056</v>
      </c>
      <c r="AU35"/>
      <c r="AV35" s="13">
        <f>HAVERQ!D198-HAVERQ!D$166-'Chart Data'!AT35</f>
        <v>21</v>
      </c>
      <c r="AW35"/>
      <c r="AX35" s="40">
        <v>34912</v>
      </c>
      <c r="AY35" s="10">
        <f>100*(HAVERM!C74/HAVERM!B74)</f>
        <v>24.667514744998265</v>
      </c>
      <c r="AZ35" s="10">
        <f t="shared" si="3"/>
        <v>24.595806350939984</v>
      </c>
      <c r="BB35" s="13">
        <f>HAVERM!C74</f>
        <v>2133</v>
      </c>
      <c r="BC35" s="13">
        <f>HAVERM!B74-HAVERM!C74</f>
        <v>6514</v>
      </c>
      <c r="BF35" s="18">
        <f>100*((AVERAGE(HAVERQ!B23:B42)/AVERAGE(HAVERQ!B19:B38))-1)</f>
        <v>1.4853049615506375</v>
      </c>
      <c r="BG35" s="18">
        <f t="shared" si="0"/>
        <v>2.2155011331110641</v>
      </c>
      <c r="BI35" s="14">
        <v>0</v>
      </c>
      <c r="BR35" s="18">
        <f>100*((AVERAGE(HAVERQ!C23:C42)/AVERAGE(HAVERQ!C19:C38))-1)</f>
        <v>1.0476739715494343</v>
      </c>
      <c r="BS35" s="18">
        <f t="shared" si="4"/>
        <v>1.9448021036593488</v>
      </c>
      <c r="BU35" s="14">
        <v>0</v>
      </c>
      <c r="CH35" s="14">
        <v>2046</v>
      </c>
      <c r="CI35" s="18">
        <f>100*(DataA!B80/DataA!$B$53)</f>
        <v>143.70651424110343</v>
      </c>
      <c r="CJ35" s="18">
        <f t="shared" si="8"/>
        <v>150.65783598022736</v>
      </c>
      <c r="CK35" s="18">
        <v>100</v>
      </c>
      <c r="CM35" s="18">
        <f t="shared" si="1"/>
        <v>4.8371653684824212</v>
      </c>
      <c r="CO35" s="18">
        <v>1.5632227400629688</v>
      </c>
    </row>
    <row r="36" spans="1:93" x14ac:dyDescent="0.25">
      <c r="A36" s="14">
        <v>2012</v>
      </c>
      <c r="B36" s="14">
        <f>DataA!F46*DataA!G46</f>
        <v>973104.43224999995</v>
      </c>
      <c r="C36" s="14">
        <f>DataA!H46/DataA!I46</f>
        <v>12.676120814649089</v>
      </c>
      <c r="D36" s="16">
        <f>DataA!E46</f>
        <v>2469000</v>
      </c>
      <c r="E36" s="17">
        <f>DataA!J46</f>
        <v>-1.749547</v>
      </c>
      <c r="F36" s="16">
        <f>DataA!D46</f>
        <v>2003656</v>
      </c>
      <c r="G36" s="16">
        <f>DataA!B46</f>
        <v>1929229</v>
      </c>
      <c r="I36" s="18">
        <f t="shared" si="6"/>
        <v>1.7658181847732379</v>
      </c>
      <c r="J36" s="18">
        <f t="shared" si="7"/>
        <v>1.5129367590014375</v>
      </c>
      <c r="L36" s="16"/>
      <c r="M36" s="16"/>
      <c r="O36" s="14">
        <v>2032</v>
      </c>
      <c r="Q36" s="16">
        <f t="shared" ref="Q36:Q54" si="12">Q35</f>
        <v>253</v>
      </c>
      <c r="R36" s="16">
        <f t="shared" ref="R36:R54" si="13">R35</f>
        <v>315</v>
      </c>
      <c r="S36" s="16">
        <f t="shared" ref="S36:S54" si="14">S35</f>
        <v>379</v>
      </c>
      <c r="V36">
        <v>2006</v>
      </c>
      <c r="W36" s="10">
        <f>100*((DataA!M40/DataA!M39)-1)</f>
        <v>0.84869500762005945</v>
      </c>
      <c r="X36" s="10">
        <f t="shared" si="10"/>
        <v>0.64683075755588071</v>
      </c>
      <c r="Y36" s="10">
        <v>0</v>
      </c>
      <c r="Z36">
        <v>65</v>
      </c>
      <c r="AA36">
        <v>60</v>
      </c>
      <c r="AB36"/>
      <c r="AC36">
        <v>32</v>
      </c>
      <c r="AD36">
        <f>'ONS pop proj 2021-based'!E34+'ONS pop proj 2021-based'!E141</f>
        <v>972793</v>
      </c>
      <c r="AE36">
        <f>'ONS pop proj 2021-based'!L34+'ONS pop proj 2021-based'!L141</f>
        <v>968296</v>
      </c>
      <c r="AF36">
        <f>'ONS pop proj 2021-based'!V34+'ONS pop proj 2021-based'!V141</f>
        <v>1023231</v>
      </c>
      <c r="AG36">
        <f>'ONS pop proj 2021-based'!AF34+'ONS pop proj 2021-based'!AF141</f>
        <v>968790</v>
      </c>
      <c r="AH36"/>
      <c r="AI36"/>
      <c r="AJ36"/>
      <c r="AK36"/>
      <c r="AL36"/>
      <c r="AM36"/>
      <c r="AN36" s="40">
        <v>43101</v>
      </c>
      <c r="AO36" s="13">
        <f>HAVERQ!F199-HAVERQ!F$166</f>
        <v>137</v>
      </c>
      <c r="AP36" s="13">
        <f>HAVERQ!G199-HAVERQ!G$166</f>
        <v>995</v>
      </c>
      <c r="AQ36" s="13">
        <f>HAVERQ!H199-HAVERQ!H$166</f>
        <v>46</v>
      </c>
      <c r="AR36" s="13">
        <f>HAVERQ!I199-HAVERQ!I$166</f>
        <v>1655</v>
      </c>
      <c r="AS36" s="13">
        <f>HAVERQ!J199-HAVERQ!J$166</f>
        <v>408</v>
      </c>
      <c r="AT36" s="13">
        <f t="shared" si="2"/>
        <v>3241</v>
      </c>
      <c r="AU36"/>
      <c r="AV36" s="13">
        <f>HAVERQ!D199-HAVERQ!D$166-'Chart Data'!AT36</f>
        <v>21</v>
      </c>
      <c r="AW36"/>
      <c r="AX36" s="40">
        <v>34943</v>
      </c>
      <c r="AY36" s="10">
        <f>100*(HAVERM!C75/HAVERM!B75)</f>
        <v>24.702208858563662</v>
      </c>
      <c r="AZ36" s="10">
        <f t="shared" si="3"/>
        <v>24.595806350939984</v>
      </c>
      <c r="BB36" s="13">
        <f>HAVERM!C75</f>
        <v>2136</v>
      </c>
      <c r="BC36" s="13">
        <f>HAVERM!B75-HAVERM!C75</f>
        <v>6511</v>
      </c>
      <c r="BE36" s="14">
        <v>1979</v>
      </c>
      <c r="BF36" s="18">
        <f>100*((AVERAGE(HAVERQ!B24:B43)/AVERAGE(HAVERQ!B20:B39))-1)</f>
        <v>1.743880659733188</v>
      </c>
      <c r="BG36" s="18">
        <f t="shared" ref="BG36:BG67" si="15">$BL$6</f>
        <v>2.2155011331110641</v>
      </c>
      <c r="BI36" s="14">
        <v>0</v>
      </c>
      <c r="BQ36" s="14">
        <v>1979</v>
      </c>
      <c r="BR36" s="18">
        <f>100*((AVERAGE(HAVERQ!C24:C43)/AVERAGE(HAVERQ!C20:C39))-1)</f>
        <v>1.3242491123692579</v>
      </c>
      <c r="BS36" s="18">
        <f t="shared" si="4"/>
        <v>1.9448021036593488</v>
      </c>
      <c r="BU36" s="14">
        <v>0</v>
      </c>
      <c r="CH36" s="14">
        <v>2047</v>
      </c>
      <c r="CI36" s="18">
        <f>100*(DataA!B81/DataA!$B$53)</f>
        <v>145.84956227189772</v>
      </c>
      <c r="CJ36" s="18">
        <f t="shared" si="8"/>
        <v>152.97303557019771</v>
      </c>
      <c r="CK36" s="18">
        <v>100</v>
      </c>
      <c r="CM36" s="18">
        <f t="shared" si="1"/>
        <v>4.8841238789734343</v>
      </c>
      <c r="CO36" s="18">
        <v>1.5367269647190511</v>
      </c>
    </row>
    <row r="37" spans="1:93" x14ac:dyDescent="0.25">
      <c r="A37" s="14">
        <v>2013</v>
      </c>
      <c r="B37" s="14">
        <f>DataA!F47*DataA!G47</f>
        <v>988293.15899999987</v>
      </c>
      <c r="C37" s="14">
        <f>DataA!H47/DataA!I47</f>
        <v>12.780521739130435</v>
      </c>
      <c r="D37" s="16">
        <f>DataA!E47</f>
        <v>2507000</v>
      </c>
      <c r="E37" s="17">
        <f>DataA!J47</f>
        <v>-1.749822</v>
      </c>
      <c r="F37" s="16">
        <f>DataA!D47</f>
        <v>2037139</v>
      </c>
      <c r="G37" s="16">
        <f>DataA!B47</f>
        <v>1963807</v>
      </c>
      <c r="I37" s="18">
        <f t="shared" si="6"/>
        <v>1.671095237905118</v>
      </c>
      <c r="J37" s="18">
        <f t="shared" si="7"/>
        <v>1.7923222178393594</v>
      </c>
      <c r="L37" s="16"/>
      <c r="M37" s="16"/>
      <c r="O37" s="14">
        <v>2033</v>
      </c>
      <c r="Q37" s="16">
        <f t="shared" si="12"/>
        <v>253</v>
      </c>
      <c r="R37" s="16">
        <f t="shared" si="13"/>
        <v>315</v>
      </c>
      <c r="S37" s="16">
        <f t="shared" si="14"/>
        <v>379</v>
      </c>
      <c r="V37">
        <v>2007</v>
      </c>
      <c r="W37" s="10">
        <f>100*((DataA!M41/DataA!M40)-1)</f>
        <v>0.6977210805330758</v>
      </c>
      <c r="X37" s="10">
        <f t="shared" si="10"/>
        <v>0.68121312795730082</v>
      </c>
      <c r="Y37" s="10">
        <v>0</v>
      </c>
      <c r="Z37">
        <v>65</v>
      </c>
      <c r="AA37">
        <v>60</v>
      </c>
      <c r="AB37"/>
      <c r="AC37">
        <v>33</v>
      </c>
      <c r="AD37">
        <f>'ONS pop proj 2021-based'!E35+'ONS pop proj 2021-based'!E142</f>
        <v>967075</v>
      </c>
      <c r="AE37">
        <f>'ONS pop proj 2021-based'!L35+'ONS pop proj 2021-based'!L142</f>
        <v>983931</v>
      </c>
      <c r="AF37">
        <f>'ONS pop proj 2021-based'!V35+'ONS pop proj 2021-based'!V142</f>
        <v>1000254</v>
      </c>
      <c r="AG37">
        <f>'ONS pop proj 2021-based'!AF35+'ONS pop proj 2021-based'!AF142</f>
        <v>991725</v>
      </c>
      <c r="AH37"/>
      <c r="AI37"/>
      <c r="AJ37"/>
      <c r="AK37"/>
      <c r="AL37"/>
      <c r="AM37"/>
      <c r="AN37" s="40">
        <v>43191</v>
      </c>
      <c r="AO37" s="13">
        <f>HAVERQ!F200-HAVERQ!F$166</f>
        <v>124</v>
      </c>
      <c r="AP37" s="13">
        <f>HAVERQ!G200-HAVERQ!G$166</f>
        <v>987</v>
      </c>
      <c r="AQ37" s="13">
        <f>HAVERQ!H200-HAVERQ!H$166</f>
        <v>23</v>
      </c>
      <c r="AR37" s="13">
        <f>HAVERQ!I200-HAVERQ!I$166</f>
        <v>1708</v>
      </c>
      <c r="AS37" s="13">
        <f>HAVERQ!J200-HAVERQ!J$166</f>
        <v>437</v>
      </c>
      <c r="AT37" s="13">
        <f t="shared" si="2"/>
        <v>3279</v>
      </c>
      <c r="AU37"/>
      <c r="AV37" s="13">
        <f>HAVERQ!D200-HAVERQ!D$166-'Chart Data'!AT37</f>
        <v>22</v>
      </c>
      <c r="AW37"/>
      <c r="AX37" s="40">
        <v>34973</v>
      </c>
      <c r="AY37" s="10">
        <f>100*(HAVERM!C76/HAVERM!B76)</f>
        <v>24.708328520272612</v>
      </c>
      <c r="AZ37" s="10">
        <f t="shared" si="3"/>
        <v>24.595806350939984</v>
      </c>
      <c r="BB37" s="13">
        <f>HAVERM!C76</f>
        <v>2139</v>
      </c>
      <c r="BC37" s="13">
        <f>HAVERM!B76-HAVERM!C76</f>
        <v>6518</v>
      </c>
      <c r="BF37" s="18">
        <f>100*((AVERAGE(HAVERQ!B25:B44)/AVERAGE(HAVERQ!B21:B40))-1)</f>
        <v>2.0944601528956053</v>
      </c>
      <c r="BG37" s="18">
        <f t="shared" si="15"/>
        <v>2.2155011331110641</v>
      </c>
      <c r="BI37" s="14">
        <v>0</v>
      </c>
      <c r="BR37" s="18">
        <f>100*((AVERAGE(HAVERQ!C25:C44)/AVERAGE(HAVERQ!C21:C40))-1)</f>
        <v>1.7046542807891196</v>
      </c>
      <c r="BS37" s="18">
        <f t="shared" si="4"/>
        <v>1.9448021036593488</v>
      </c>
      <c r="BU37" s="14">
        <v>0</v>
      </c>
      <c r="CH37" s="14">
        <v>2048</v>
      </c>
      <c r="CI37" s="18">
        <f>100*(DataA!B82/DataA!$B$53)</f>
        <v>148.01544011627985</v>
      </c>
      <c r="CJ37" s="18">
        <f t="shared" si="8"/>
        <v>155.28329390741231</v>
      </c>
      <c r="CK37" s="18">
        <v>100</v>
      </c>
      <c r="CM37" s="18">
        <f t="shared" si="1"/>
        <v>4.9101997639049655</v>
      </c>
      <c r="CO37" s="18">
        <v>1.5102389310660271</v>
      </c>
    </row>
    <row r="38" spans="1:93" x14ac:dyDescent="0.25">
      <c r="A38" s="14">
        <v>2014</v>
      </c>
      <c r="B38" s="14">
        <f>DataA!F48*DataA!G48</f>
        <v>1000770.87825</v>
      </c>
      <c r="C38" s="14">
        <f>DataA!H48/DataA!I48</f>
        <v>12.882331570043704</v>
      </c>
      <c r="D38" s="16">
        <f>DataA!E48</f>
        <v>2553000</v>
      </c>
      <c r="E38" s="17">
        <f>DataA!J48</f>
        <v>-1.750097</v>
      </c>
      <c r="F38" s="16">
        <f>DataA!D48</f>
        <v>2069974</v>
      </c>
      <c r="G38" s="16">
        <f>DataA!B48</f>
        <v>2026566</v>
      </c>
      <c r="I38" s="18">
        <f t="shared" si="6"/>
        <v>1.6118193211165366</v>
      </c>
      <c r="J38" s="18">
        <f t="shared" si="7"/>
        <v>3.1957824776059907</v>
      </c>
      <c r="L38" s="16"/>
      <c r="M38" s="16"/>
      <c r="O38" s="14">
        <v>2034</v>
      </c>
      <c r="Q38" s="16">
        <f t="shared" si="12"/>
        <v>253</v>
      </c>
      <c r="R38" s="16">
        <f t="shared" si="13"/>
        <v>315</v>
      </c>
      <c r="S38" s="16">
        <f t="shared" si="14"/>
        <v>379</v>
      </c>
      <c r="V38">
        <v>2008</v>
      </c>
      <c r="W38" s="10">
        <f>100*((DataA!M42/DataA!M41)-1)</f>
        <v>0.60565971053341272</v>
      </c>
      <c r="X38" s="10">
        <f t="shared" si="10"/>
        <v>0.70429747785617058</v>
      </c>
      <c r="Y38" s="10">
        <v>0</v>
      </c>
      <c r="Z38">
        <v>65</v>
      </c>
      <c r="AA38">
        <v>60</v>
      </c>
      <c r="AB38"/>
      <c r="AC38">
        <v>34</v>
      </c>
      <c r="AD38">
        <f>'ONS pop proj 2021-based'!E36+'ONS pop proj 2021-based'!E143</f>
        <v>959467</v>
      </c>
      <c r="AE38">
        <f>'ONS pop proj 2021-based'!L36+'ONS pop proj 2021-based'!L143</f>
        <v>973589</v>
      </c>
      <c r="AF38">
        <f>'ONS pop proj 2021-based'!V36+'ONS pop proj 2021-based'!V143</f>
        <v>993333</v>
      </c>
      <c r="AG38">
        <f>'ONS pop proj 2021-based'!AF36+'ONS pop proj 2021-based'!AF143</f>
        <v>1018721</v>
      </c>
      <c r="AH38"/>
      <c r="AI38"/>
      <c r="AJ38"/>
      <c r="AK38"/>
      <c r="AL38"/>
      <c r="AM38"/>
      <c r="AN38" s="40">
        <v>43282</v>
      </c>
      <c r="AO38" s="13">
        <f>HAVERQ!F201-HAVERQ!F$166</f>
        <v>90</v>
      </c>
      <c r="AP38" s="13">
        <f>HAVERQ!G201-HAVERQ!G$166</f>
        <v>1007</v>
      </c>
      <c r="AQ38" s="13">
        <f>HAVERQ!H201-HAVERQ!H$166</f>
        <v>-11</v>
      </c>
      <c r="AR38" s="13">
        <f>HAVERQ!I201-HAVERQ!I$166</f>
        <v>1773</v>
      </c>
      <c r="AS38" s="13">
        <f>HAVERQ!J201-HAVERQ!J$166</f>
        <v>463</v>
      </c>
      <c r="AT38" s="13">
        <f t="shared" si="2"/>
        <v>3322</v>
      </c>
      <c r="AU38"/>
      <c r="AV38" s="13">
        <f>HAVERQ!D201-HAVERQ!D$166-'Chart Data'!AT38</f>
        <v>24</v>
      </c>
      <c r="AW38"/>
      <c r="AX38" s="40">
        <v>35004</v>
      </c>
      <c r="AY38" s="10">
        <f>100*(HAVERM!C77/HAVERM!B77)</f>
        <v>24.898762003933818</v>
      </c>
      <c r="AZ38" s="10">
        <f t="shared" si="3"/>
        <v>24.595806350939984</v>
      </c>
      <c r="BB38" s="13">
        <f>HAVERM!C77</f>
        <v>2152</v>
      </c>
      <c r="BC38" s="13">
        <f>HAVERM!B77-HAVERM!C77</f>
        <v>6491</v>
      </c>
      <c r="BF38" s="18">
        <f>100*((AVERAGE(HAVERQ!B26:B45)/AVERAGE(HAVERQ!B22:B41))-1)</f>
        <v>2.1793534932220915</v>
      </c>
      <c r="BG38" s="18">
        <f t="shared" si="15"/>
        <v>2.2155011331110641</v>
      </c>
      <c r="BI38" s="14">
        <v>0</v>
      </c>
      <c r="BR38" s="18">
        <f>100*((AVERAGE(HAVERQ!C26:C45)/AVERAGE(HAVERQ!C22:C41))-1)</f>
        <v>1.8329355608591724</v>
      </c>
      <c r="BS38" s="18">
        <f t="shared" si="4"/>
        <v>1.9448021036593488</v>
      </c>
      <c r="BU38" s="14">
        <v>0</v>
      </c>
      <c r="CH38" s="14">
        <v>2049</v>
      </c>
      <c r="CI38" s="18">
        <f>100*(DataA!B83/DataA!$B$53)</f>
        <v>150.20423730293058</v>
      </c>
      <c r="CJ38" s="18">
        <f t="shared" si="8"/>
        <v>157.58304790703181</v>
      </c>
      <c r="CK38" s="18">
        <v>100</v>
      </c>
      <c r="CM38" s="18">
        <f t="shared" si="1"/>
        <v>4.912518272849864</v>
      </c>
      <c r="CO38" s="18">
        <v>1.4810054203195477</v>
      </c>
    </row>
    <row r="39" spans="1:93" x14ac:dyDescent="0.25">
      <c r="A39" s="14">
        <v>2015</v>
      </c>
      <c r="B39" s="14">
        <f>DataA!F49*DataA!G49</f>
        <v>1009839.6780000001</v>
      </c>
      <c r="C39" s="14">
        <f>DataA!H49/DataA!I49</f>
        <v>12.981669564447055</v>
      </c>
      <c r="D39" s="16">
        <f>DataA!E49</f>
        <v>2612000</v>
      </c>
      <c r="E39" s="17">
        <f>DataA!J49</f>
        <v>-1.750372</v>
      </c>
      <c r="F39" s="16">
        <f>DataA!D49</f>
        <v>2101006</v>
      </c>
      <c r="G39" s="16">
        <f>DataA!B49</f>
        <v>2071561</v>
      </c>
      <c r="I39" s="18">
        <f t="shared" si="6"/>
        <v>1.4991492646767579</v>
      </c>
      <c r="J39" s="18">
        <f t="shared" si="7"/>
        <v>2.2202583088831052</v>
      </c>
      <c r="L39" s="16"/>
      <c r="M39" s="16"/>
      <c r="O39" s="14">
        <v>2035</v>
      </c>
      <c r="Q39" s="16">
        <f t="shared" si="12"/>
        <v>253</v>
      </c>
      <c r="R39" s="16">
        <f t="shared" si="13"/>
        <v>315</v>
      </c>
      <c r="S39" s="16">
        <f t="shared" si="14"/>
        <v>379</v>
      </c>
      <c r="V39">
        <v>2009</v>
      </c>
      <c r="W39" s="10">
        <f>100*((DataA!M43/DataA!M42)-1)</f>
        <v>0.519689812260693</v>
      </c>
      <c r="X39" s="10">
        <f t="shared" si="10"/>
        <v>0.70491119560801785</v>
      </c>
      <c r="Y39" s="10">
        <v>0</v>
      </c>
      <c r="Z39">
        <v>65</v>
      </c>
      <c r="AA39">
        <v>60</v>
      </c>
      <c r="AB39"/>
      <c r="AC39">
        <v>35</v>
      </c>
      <c r="AD39">
        <f>'ONS pop proj 2021-based'!E37+'ONS pop proj 2021-based'!E144</f>
        <v>968453</v>
      </c>
      <c r="AE39">
        <f>'ONS pop proj 2021-based'!L37+'ONS pop proj 2021-based'!L144</f>
        <v>985117</v>
      </c>
      <c r="AF39">
        <f>'ONS pop proj 2021-based'!V37+'ONS pop proj 2021-based'!V144</f>
        <v>1001988</v>
      </c>
      <c r="AG39">
        <f>'ONS pop proj 2021-based'!AF37+'ONS pop proj 2021-based'!AF144</f>
        <v>1017045</v>
      </c>
      <c r="AH39"/>
      <c r="AI39"/>
      <c r="AJ39"/>
      <c r="AK39"/>
      <c r="AL39"/>
      <c r="AM39"/>
      <c r="AN39" s="40">
        <v>43374</v>
      </c>
      <c r="AO39" s="13">
        <f>HAVERQ!F202-HAVERQ!F$166</f>
        <v>119</v>
      </c>
      <c r="AP39" s="13">
        <f>HAVERQ!G202-HAVERQ!G$166</f>
        <v>1066</v>
      </c>
      <c r="AQ39" s="13">
        <f>HAVERQ!H202-HAVERQ!H$166</f>
        <v>16</v>
      </c>
      <c r="AR39" s="13">
        <f>HAVERQ!I202-HAVERQ!I$166</f>
        <v>1791</v>
      </c>
      <c r="AS39" s="13">
        <f>HAVERQ!J202-HAVERQ!J$166</f>
        <v>499</v>
      </c>
      <c r="AT39" s="13">
        <f>SUM(AO39:AS39)</f>
        <v>3491</v>
      </c>
      <c r="AU39"/>
      <c r="AV39" s="13">
        <f>HAVERQ!D202-HAVERQ!D$166-'Chart Data'!AT39</f>
        <v>25</v>
      </c>
      <c r="AW39"/>
      <c r="AX39" s="40">
        <v>35034</v>
      </c>
      <c r="AY39" s="10">
        <f>100*(HAVERM!C78/HAVERM!B78)</f>
        <v>24.886877828054299</v>
      </c>
      <c r="AZ39" s="10">
        <f t="shared" si="3"/>
        <v>24.595806350939984</v>
      </c>
      <c r="BB39" s="13">
        <f>HAVERM!C78</f>
        <v>2145</v>
      </c>
      <c r="BC39" s="13">
        <f>HAVERM!B78-HAVERM!C78</f>
        <v>6474</v>
      </c>
      <c r="BF39" s="18">
        <f>100*((AVERAGE(HAVERQ!B27:B46)/AVERAGE(HAVERQ!B23:B42))-1)</f>
        <v>2.3250986090928016</v>
      </c>
      <c r="BG39" s="18">
        <f t="shared" si="15"/>
        <v>2.2155011331110641</v>
      </c>
      <c r="BI39" s="14">
        <v>0</v>
      </c>
      <c r="BR39" s="18">
        <f>100*((AVERAGE(HAVERQ!C27:C46)/AVERAGE(HAVERQ!C23:C42))-1)</f>
        <v>2.0070389042138093</v>
      </c>
      <c r="BS39" s="18">
        <f t="shared" si="4"/>
        <v>1.9448021036593488</v>
      </c>
      <c r="BU39" s="14">
        <v>0</v>
      </c>
      <c r="CH39" s="14">
        <v>2050</v>
      </c>
      <c r="CI39" s="18">
        <f>100*(DataA!B84/DataA!$B$53)</f>
        <v>152.41568524580771</v>
      </c>
      <c r="CJ39" s="18">
        <f t="shared" si="8"/>
        <v>159.89162716052837</v>
      </c>
      <c r="CK39" s="18">
        <v>100</v>
      </c>
      <c r="CM39" s="18">
        <f>100*((CJ39/CI39)-1)</f>
        <v>4.9049688702733407</v>
      </c>
      <c r="CO39" s="18">
        <v>1.4649921321857846</v>
      </c>
    </row>
    <row r="40" spans="1:93" x14ac:dyDescent="0.25">
      <c r="A40" s="14">
        <v>2016</v>
      </c>
      <c r="B40" s="14">
        <f>DataA!F50*DataA!G50</f>
        <v>1020225.8559999999</v>
      </c>
      <c r="C40" s="14">
        <f>DataA!H50/DataA!I50</f>
        <v>13.078863786166645</v>
      </c>
      <c r="D40" s="16">
        <f>DataA!E50</f>
        <v>2679000</v>
      </c>
      <c r="E40" s="17">
        <f>DataA!J50</f>
        <v>-1.7506470000000001</v>
      </c>
      <c r="F40" s="16">
        <f>DataA!D50</f>
        <v>2136889</v>
      </c>
      <c r="G40" s="16">
        <f>DataA!B50</f>
        <v>2111357</v>
      </c>
      <c r="I40" s="18">
        <f t="shared" si="6"/>
        <v>1.707896122143393</v>
      </c>
      <c r="J40" s="18">
        <f t="shared" si="7"/>
        <v>1.9210633913266273</v>
      </c>
      <c r="L40" s="16"/>
      <c r="M40" s="16"/>
      <c r="O40" s="14">
        <v>2036</v>
      </c>
      <c r="Q40" s="16">
        <f t="shared" si="12"/>
        <v>253</v>
      </c>
      <c r="R40" s="16">
        <f t="shared" si="13"/>
        <v>315</v>
      </c>
      <c r="S40" s="16">
        <f t="shared" si="14"/>
        <v>379</v>
      </c>
      <c r="V40">
        <v>2010</v>
      </c>
      <c r="W40" s="10">
        <f>100*((DataA!M44/DataA!M43)-1)</f>
        <v>0.79323742861134861</v>
      </c>
      <c r="X40" s="10">
        <f t="shared" si="10"/>
        <v>0.72333565826376844</v>
      </c>
      <c r="Y40" s="10">
        <v>0</v>
      </c>
      <c r="Z40" s="10">
        <v>65</v>
      </c>
      <c r="AA40">
        <v>60</v>
      </c>
      <c r="AB40"/>
      <c r="AC40">
        <v>36</v>
      </c>
      <c r="AD40">
        <f>'ONS pop proj 2021-based'!E38+'ONS pop proj 2021-based'!E145</f>
        <v>944985</v>
      </c>
      <c r="AE40">
        <f>'ONS pop proj 2021-based'!L38+'ONS pop proj 2021-based'!L145</f>
        <v>1004030</v>
      </c>
      <c r="AF40">
        <f>'ONS pop proj 2021-based'!V38+'ONS pop proj 2021-based'!V145</f>
        <v>1006690</v>
      </c>
      <c r="AG40">
        <f>'ONS pop proj 2021-based'!AF38+'ONS pop proj 2021-based'!AF145</f>
        <v>1024537</v>
      </c>
      <c r="AH40"/>
      <c r="AI40"/>
      <c r="AJ40"/>
      <c r="AK40"/>
      <c r="AL40"/>
      <c r="AM40"/>
      <c r="AN40" s="40">
        <v>43466</v>
      </c>
      <c r="AO40" s="13">
        <f>HAVERQ!F203-HAVERQ!F$166</f>
        <v>128</v>
      </c>
      <c r="AP40" s="13">
        <f>HAVERQ!G203-HAVERQ!G$166</f>
        <v>1108</v>
      </c>
      <c r="AQ40" s="13">
        <f>HAVERQ!H203-HAVERQ!H$166</f>
        <v>-8</v>
      </c>
      <c r="AR40" s="13">
        <f>HAVERQ!I203-HAVERQ!I$166</f>
        <v>1872</v>
      </c>
      <c r="AS40" s="13">
        <f>HAVERQ!J203-HAVERQ!J$166</f>
        <v>490</v>
      </c>
      <c r="AT40" s="13">
        <f t="shared" si="2"/>
        <v>3590</v>
      </c>
      <c r="AU40"/>
      <c r="AV40" s="13">
        <f>HAVERQ!D203-HAVERQ!D$166-'Chart Data'!AT40</f>
        <v>29</v>
      </c>
      <c r="AW40"/>
      <c r="AX40" s="40">
        <v>35065</v>
      </c>
      <c r="AY40" s="10">
        <f>100*(HAVERM!C79/HAVERM!B79)</f>
        <v>24.979761767086849</v>
      </c>
      <c r="AZ40" s="10">
        <f t="shared" si="3"/>
        <v>24.595806350939984</v>
      </c>
      <c r="BB40" s="13">
        <f>HAVERM!C79</f>
        <v>2160</v>
      </c>
      <c r="BC40" s="13">
        <f>HAVERM!B79-HAVERM!C79</f>
        <v>6487</v>
      </c>
      <c r="BE40" s="14">
        <v>1980</v>
      </c>
      <c r="BF40" s="18">
        <f>100*((AVERAGE(HAVERQ!B28:B47)/AVERAGE(HAVERQ!B24:B43))-1)</f>
        <v>2.3128549303045975</v>
      </c>
      <c r="BG40" s="18">
        <f t="shared" si="15"/>
        <v>2.2155011331110641</v>
      </c>
      <c r="BI40" s="14">
        <v>0</v>
      </c>
      <c r="BQ40" s="14">
        <v>1980</v>
      </c>
      <c r="BR40" s="18">
        <f>100*((AVERAGE(HAVERQ!C28:C47)/AVERAGE(HAVERQ!C24:C43))-1)</f>
        <v>2.0361776683397892</v>
      </c>
      <c r="BS40" s="18">
        <f t="shared" si="4"/>
        <v>1.9448021036593488</v>
      </c>
      <c r="BU40" s="14">
        <v>0</v>
      </c>
    </row>
    <row r="41" spans="1:93" x14ac:dyDescent="0.25">
      <c r="A41" s="14">
        <v>2017</v>
      </c>
      <c r="B41" s="14">
        <f>DataA!F51*DataA!G51</f>
        <v>1028848.977</v>
      </c>
      <c r="C41" s="14">
        <f>DataA!H51/DataA!I51</f>
        <v>13.174425436748054</v>
      </c>
      <c r="D41" s="16">
        <f>DataA!E51</f>
        <v>2744000</v>
      </c>
      <c r="E41" s="17">
        <f>DataA!J51</f>
        <v>-1.750923</v>
      </c>
      <c r="F41" s="16">
        <f>DataA!D51</f>
        <v>2171464</v>
      </c>
      <c r="G41" s="16">
        <f>DataA!B51</f>
        <v>2167415</v>
      </c>
      <c r="I41" s="18">
        <f t="shared" si="6"/>
        <v>1.6180063634564146</v>
      </c>
      <c r="J41" s="18">
        <f t="shared" si="7"/>
        <v>2.6550697016184399</v>
      </c>
      <c r="L41" s="16"/>
      <c r="M41" s="16"/>
      <c r="O41" s="14">
        <v>2037</v>
      </c>
      <c r="Q41" s="16">
        <f t="shared" si="12"/>
        <v>253</v>
      </c>
      <c r="R41" s="16">
        <f t="shared" si="13"/>
        <v>315</v>
      </c>
      <c r="S41" s="16">
        <f t="shared" si="14"/>
        <v>379</v>
      </c>
      <c r="V41">
        <v>2011</v>
      </c>
      <c r="W41" s="10">
        <f>100*((DataA!M45/DataA!M44)-1)</f>
        <v>0.96544908879714342</v>
      </c>
      <c r="X41" s="10">
        <f t="shared" si="10"/>
        <v>0.74782539985419394</v>
      </c>
      <c r="Y41" s="10">
        <v>0</v>
      </c>
      <c r="Z41" s="10">
        <v>65</v>
      </c>
      <c r="AA41" s="10">
        <f>AA40+($AA$48-$AA$40)*1/8</f>
        <v>60.625</v>
      </c>
      <c r="AB41"/>
      <c r="AC41">
        <v>37</v>
      </c>
      <c r="AD41">
        <f>'ONS pop proj 2021-based'!E39+'ONS pop proj 2021-based'!E146</f>
        <v>935686</v>
      </c>
      <c r="AE41">
        <f>'ONS pop proj 2021-based'!L39+'ONS pop proj 2021-based'!L146</f>
        <v>1001147</v>
      </c>
      <c r="AF41">
        <f>'ONS pop proj 2021-based'!V39+'ONS pop proj 2021-based'!V146</f>
        <v>1000281</v>
      </c>
      <c r="AG41">
        <f>'ONS pop proj 2021-based'!AF39+'ONS pop proj 2021-based'!AF146</f>
        <v>1045960</v>
      </c>
      <c r="AH41"/>
      <c r="AI41"/>
      <c r="AJ41"/>
      <c r="AK41"/>
      <c r="AL41"/>
      <c r="AM41"/>
      <c r="AN41" s="40">
        <v>43556</v>
      </c>
      <c r="AO41" s="13">
        <f>HAVERQ!F204-HAVERQ!F$166</f>
        <v>99</v>
      </c>
      <c r="AP41" s="13">
        <f>HAVERQ!G204-HAVERQ!G$166</f>
        <v>1126</v>
      </c>
      <c r="AQ41" s="13">
        <f>HAVERQ!H204-HAVERQ!H$166</f>
        <v>-16</v>
      </c>
      <c r="AR41" s="13">
        <f>HAVERQ!I204-HAVERQ!I$166</f>
        <v>1925</v>
      </c>
      <c r="AS41" s="13">
        <f>HAVERQ!J204-HAVERQ!J$166</f>
        <v>571</v>
      </c>
      <c r="AT41" s="13">
        <f>SUM(AO41:AS41)</f>
        <v>3705</v>
      </c>
      <c r="AU41"/>
      <c r="AV41" s="13">
        <f>HAVERQ!D204-HAVERQ!D$166-'Chart Data'!AT41</f>
        <v>32</v>
      </c>
      <c r="AW41"/>
      <c r="AX41" s="40">
        <v>35096</v>
      </c>
      <c r="AY41" s="10">
        <f>100*(HAVERM!C80/HAVERM!B80)</f>
        <v>24.919429097605892</v>
      </c>
      <c r="AZ41" s="10">
        <f t="shared" si="3"/>
        <v>24.595806350939984</v>
      </c>
      <c r="BB41" s="13">
        <f>HAVERM!C80</f>
        <v>2165</v>
      </c>
      <c r="BC41" s="13">
        <f>HAVERM!B80-HAVERM!C80</f>
        <v>6523</v>
      </c>
      <c r="BF41" s="18">
        <f>100*((AVERAGE(HAVERQ!B29:B48)/AVERAGE(HAVERQ!B25:B44))-1)</f>
        <v>2.1848394707149499</v>
      </c>
      <c r="BG41" s="18">
        <f t="shared" si="15"/>
        <v>2.2155011331110641</v>
      </c>
      <c r="BI41" s="14">
        <v>0</v>
      </c>
      <c r="BR41" s="18">
        <f>100*((AVERAGE(HAVERQ!C29:C48)/AVERAGE(HAVERQ!C25:C44))-1)</f>
        <v>1.9303201506591261</v>
      </c>
      <c r="BS41" s="18">
        <f t="shared" si="4"/>
        <v>1.9448021036593488</v>
      </c>
      <c r="BU41" s="14">
        <v>0</v>
      </c>
    </row>
    <row r="42" spans="1:93" x14ac:dyDescent="0.25">
      <c r="A42" s="14">
        <v>2018</v>
      </c>
      <c r="B42" s="14">
        <f>DataA!F52*DataA!G52</f>
        <v>1036150.72</v>
      </c>
      <c r="C42" s="14">
        <f>DataA!H52/DataA!I52</f>
        <v>13.268473352849938</v>
      </c>
      <c r="D42" s="16">
        <f>DataA!E52</f>
        <v>2797000</v>
      </c>
      <c r="E42" s="17">
        <f>DataA!J52</f>
        <v>-1.751199</v>
      </c>
      <c r="F42" s="16">
        <f>DataA!D52</f>
        <v>2202562</v>
      </c>
      <c r="G42" s="16">
        <f>DataA!B52</f>
        <v>2197841</v>
      </c>
      <c r="I42" s="18">
        <f t="shared" si="6"/>
        <v>1.4321213706513181</v>
      </c>
      <c r="J42" s="18">
        <f t="shared" si="7"/>
        <v>1.4037920748910526</v>
      </c>
      <c r="L42" s="16"/>
      <c r="M42" s="16"/>
      <c r="O42" s="14">
        <v>2038</v>
      </c>
      <c r="Q42" s="16">
        <f t="shared" si="12"/>
        <v>253</v>
      </c>
      <c r="R42" s="16">
        <f t="shared" si="13"/>
        <v>315</v>
      </c>
      <c r="S42" s="16">
        <f t="shared" si="14"/>
        <v>379</v>
      </c>
      <c r="V42">
        <v>2012</v>
      </c>
      <c r="W42" s="10">
        <f>100*((DataA!M46/DataA!M45)-1)</f>
        <v>0.56942504425705476</v>
      </c>
      <c r="X42" s="10">
        <f t="shared" si="10"/>
        <v>0.73626918928263896</v>
      </c>
      <c r="Y42" s="10">
        <v>0</v>
      </c>
      <c r="Z42" s="10">
        <v>65</v>
      </c>
      <c r="AA42" s="10">
        <f t="shared" ref="AA42:AA47" si="16">AA41+($AA$48-$AA$40)*1/8</f>
        <v>61.25</v>
      </c>
      <c r="AB42"/>
      <c r="AC42">
        <v>38</v>
      </c>
      <c r="AD42">
        <f>'ONS pop proj 2021-based'!E40+'ONS pop proj 2021-based'!E147</f>
        <v>929941</v>
      </c>
      <c r="AE42">
        <f>'ONS pop proj 2021-based'!L40+'ONS pop proj 2021-based'!L147</f>
        <v>1022754</v>
      </c>
      <c r="AF42">
        <f>'ONS pop proj 2021-based'!V40+'ONS pop proj 2021-based'!V147</f>
        <v>997054</v>
      </c>
      <c r="AG42">
        <f>'ONS pop proj 2021-based'!AF40+'ONS pop proj 2021-based'!AF147</f>
        <v>1069010</v>
      </c>
      <c r="AH42"/>
      <c r="AI42"/>
      <c r="AJ42"/>
      <c r="AK42"/>
      <c r="AL42"/>
      <c r="AM42"/>
      <c r="AN42" s="40">
        <v>43647</v>
      </c>
      <c r="AO42" s="13">
        <f>HAVERQ!F205-HAVERQ!F$166</f>
        <v>-2</v>
      </c>
      <c r="AP42" s="13">
        <f>HAVERQ!G205-HAVERQ!G$166</f>
        <v>1153</v>
      </c>
      <c r="AQ42" s="13">
        <f>HAVERQ!H205-HAVERQ!H$166</f>
        <v>24</v>
      </c>
      <c r="AR42" s="13">
        <f>HAVERQ!I205-HAVERQ!I$166</f>
        <v>1953</v>
      </c>
      <c r="AS42" s="13">
        <f>HAVERQ!J205-HAVERQ!J$166</f>
        <v>517</v>
      </c>
      <c r="AT42" s="13">
        <f t="shared" si="2"/>
        <v>3645</v>
      </c>
      <c r="AU42"/>
      <c r="AV42" s="13">
        <f>HAVERQ!D205-HAVERQ!D$166-'Chart Data'!AT42</f>
        <v>32</v>
      </c>
      <c r="AW42"/>
      <c r="AX42" s="40">
        <v>35125</v>
      </c>
      <c r="AY42" s="10">
        <f>100*(HAVERM!C81/HAVERM!B81)</f>
        <v>24.922190201729105</v>
      </c>
      <c r="AZ42" s="10">
        <f t="shared" si="3"/>
        <v>24.595806350939984</v>
      </c>
      <c r="BB42" s="13">
        <f>HAVERM!C81</f>
        <v>2162</v>
      </c>
      <c r="BC42" s="13">
        <f>HAVERM!B81-HAVERM!C81</f>
        <v>6513</v>
      </c>
      <c r="BF42" s="18">
        <f>100*((AVERAGE(HAVERQ!B30:B49)/AVERAGE(HAVERQ!B26:B45))-1)</f>
        <v>2.2655372997244738</v>
      </c>
      <c r="BG42" s="18">
        <f t="shared" si="15"/>
        <v>2.2155011331110641</v>
      </c>
      <c r="BI42" s="14">
        <v>0</v>
      </c>
      <c r="BR42" s="18">
        <f>100*((AVERAGE(HAVERQ!C30:C49)/AVERAGE(HAVERQ!C26:C45))-1)</f>
        <v>1.996812599606268</v>
      </c>
      <c r="BS42" s="18">
        <f t="shared" si="4"/>
        <v>1.9448021036593488</v>
      </c>
      <c r="BU42" s="14">
        <v>0</v>
      </c>
    </row>
    <row r="43" spans="1:93" x14ac:dyDescent="0.25">
      <c r="A43" s="14">
        <v>2019</v>
      </c>
      <c r="B43" s="14">
        <f>DataA!F53*DataA!G53</f>
        <v>1048820.425</v>
      </c>
      <c r="C43" s="14">
        <f>DataA!H53/DataA!I53</f>
        <v>13.361084288169883</v>
      </c>
      <c r="D43" s="16">
        <f>DataA!E53</f>
        <v>2850000</v>
      </c>
      <c r="E43" s="17">
        <f>DataA!J53</f>
        <v>-1.751474</v>
      </c>
      <c r="F43" s="16">
        <f>DataA!D53</f>
        <v>2238861</v>
      </c>
      <c r="G43" s="16">
        <f>DataA!B53</f>
        <v>2233921</v>
      </c>
      <c r="I43" s="18">
        <f t="shared" si="6"/>
        <v>1.6480353333981013</v>
      </c>
      <c r="J43" s="18">
        <f t="shared" si="7"/>
        <v>1.6416110173574916</v>
      </c>
      <c r="L43" s="16"/>
      <c r="M43" s="16"/>
      <c r="O43" s="14">
        <v>2039</v>
      </c>
      <c r="Q43" s="16">
        <f t="shared" si="12"/>
        <v>253</v>
      </c>
      <c r="R43" s="16">
        <f t="shared" si="13"/>
        <v>315</v>
      </c>
      <c r="S43" s="16">
        <f t="shared" si="14"/>
        <v>379</v>
      </c>
      <c r="V43">
        <v>2013</v>
      </c>
      <c r="W43" s="10">
        <f>100*((DataA!M47/DataA!M46)-1)</f>
        <v>0.67568200845298243</v>
      </c>
      <c r="X43" s="10">
        <f t="shared" si="10"/>
        <v>0.74082032334642056</v>
      </c>
      <c r="Y43" s="10">
        <v>0</v>
      </c>
      <c r="Z43" s="10">
        <v>65</v>
      </c>
      <c r="AA43" s="10">
        <f t="shared" si="16"/>
        <v>61.875</v>
      </c>
      <c r="AB43"/>
      <c r="AC43">
        <v>39</v>
      </c>
      <c r="AD43">
        <f>'ONS pop proj 2021-based'!E41+'ONS pop proj 2021-based'!E148</f>
        <v>899504</v>
      </c>
      <c r="AE43">
        <f>'ONS pop proj 2021-based'!L41+'ONS pop proj 2021-based'!L148</f>
        <v>1026230</v>
      </c>
      <c r="AF43">
        <f>'ONS pop proj 2021-based'!V41+'ONS pop proj 2021-based'!V148</f>
        <v>993811</v>
      </c>
      <c r="AG43">
        <f>'ONS pop proj 2021-based'!AF41+'ONS pop proj 2021-based'!AF148</f>
        <v>1073571</v>
      </c>
      <c r="AH43"/>
      <c r="AI43"/>
      <c r="AJ43"/>
      <c r="AK43"/>
      <c r="AL43"/>
      <c r="AM43"/>
      <c r="AN43" s="40">
        <v>43739</v>
      </c>
      <c r="AO43" s="13">
        <f>HAVERQ!F206-HAVERQ!F$166</f>
        <v>79</v>
      </c>
      <c r="AP43" s="13">
        <f>HAVERQ!G206-HAVERQ!G$166</f>
        <v>1178</v>
      </c>
      <c r="AQ43" s="13">
        <f>HAVERQ!H206-HAVERQ!H$166</f>
        <v>49</v>
      </c>
      <c r="AR43" s="13">
        <f>HAVERQ!I206-HAVERQ!I$166</f>
        <v>2015</v>
      </c>
      <c r="AS43" s="13">
        <f>HAVERQ!J206-HAVERQ!J$166</f>
        <v>501</v>
      </c>
      <c r="AT43" s="13">
        <f t="shared" si="2"/>
        <v>3822</v>
      </c>
      <c r="AU43"/>
      <c r="AV43" s="13">
        <f>HAVERQ!D206-HAVERQ!D$166-'Chart Data'!AT43</f>
        <v>30</v>
      </c>
      <c r="AW43"/>
      <c r="AX43" s="40">
        <v>35156</v>
      </c>
      <c r="AY43" s="10">
        <f>100*(HAVERM!C82/HAVERM!B82)</f>
        <v>25.349186194159067</v>
      </c>
      <c r="AZ43" s="10">
        <f t="shared" si="3"/>
        <v>24.595806350939984</v>
      </c>
      <c r="BB43" s="13">
        <f>HAVERM!C82</f>
        <v>2196</v>
      </c>
      <c r="BC43" s="13">
        <f>HAVERM!B82-HAVERM!C82</f>
        <v>6467</v>
      </c>
      <c r="BF43" s="18">
        <f>100*((AVERAGE(HAVERQ!B31:B50)/AVERAGE(HAVERQ!B27:B46))-1)</f>
        <v>2.1809697707445785</v>
      </c>
      <c r="BG43" s="18">
        <f t="shared" si="15"/>
        <v>2.2155011331110641</v>
      </c>
      <c r="BI43" s="14">
        <v>0</v>
      </c>
      <c r="BR43" s="18">
        <f>100*((AVERAGE(HAVERQ!C31:C50)/AVERAGE(HAVERQ!C27:C46))-1)</f>
        <v>1.8649757553151902</v>
      </c>
      <c r="BS43" s="18">
        <f t="shared" si="4"/>
        <v>1.9448021036593488</v>
      </c>
      <c r="BU43" s="14">
        <v>0</v>
      </c>
    </row>
    <row r="44" spans="1:93" x14ac:dyDescent="0.25">
      <c r="A44" s="14">
        <v>2020</v>
      </c>
      <c r="B44" s="14">
        <f>DataA!F54*DataA!G54</f>
        <v>945814.44899999991</v>
      </c>
      <c r="C44" s="14">
        <f>DataA!H54/DataA!I54</f>
        <v>13.45237855207316</v>
      </c>
      <c r="D44" s="16">
        <f>DataA!E54</f>
        <v>2869000</v>
      </c>
      <c r="E44" s="17">
        <f>DataA!J54</f>
        <v>-1.7574959999999999</v>
      </c>
      <c r="F44" s="16">
        <f>DataA!D54</f>
        <v>2094635</v>
      </c>
      <c r="G44" s="16">
        <f>DataA!B54</f>
        <v>2002489</v>
      </c>
      <c r="I44" s="18">
        <f t="shared" si="6"/>
        <v>-6.4419363238718219</v>
      </c>
      <c r="J44" s="18">
        <f t="shared" si="7"/>
        <v>-10.359900820127477</v>
      </c>
      <c r="L44" s="16"/>
      <c r="M44" s="16"/>
      <c r="O44" s="14">
        <v>2040</v>
      </c>
      <c r="Q44" s="16">
        <f t="shared" si="12"/>
        <v>253</v>
      </c>
      <c r="R44" s="16">
        <f t="shared" si="13"/>
        <v>315</v>
      </c>
      <c r="S44" s="16">
        <f t="shared" si="14"/>
        <v>379</v>
      </c>
      <c r="V44">
        <v>2014</v>
      </c>
      <c r="W44" s="10">
        <f>100*((DataA!M48/DataA!M47)-1)</f>
        <v>0.8344175670776055</v>
      </c>
      <c r="X44" s="10">
        <f t="shared" si="10"/>
        <v>0.74827433691074141</v>
      </c>
      <c r="Y44" s="10">
        <v>0</v>
      </c>
      <c r="Z44" s="10">
        <v>65</v>
      </c>
      <c r="AA44" s="10">
        <f t="shared" si="16"/>
        <v>62.5</v>
      </c>
      <c r="AB44"/>
      <c r="AC44">
        <v>40</v>
      </c>
      <c r="AD44">
        <f>'ONS pop proj 2021-based'!E42+'ONS pop proj 2021-based'!E149</f>
        <v>899204</v>
      </c>
      <c r="AE44">
        <f>'ONS pop proj 2021-based'!L42+'ONS pop proj 2021-based'!L149</f>
        <v>1013809</v>
      </c>
      <c r="AF44">
        <f>'ONS pop proj 2021-based'!V42+'ONS pop proj 2021-based'!V149</f>
        <v>997297</v>
      </c>
      <c r="AG44">
        <f>'ONS pop proj 2021-based'!AF42+'ONS pop proj 2021-based'!AF149</f>
        <v>1061365</v>
      </c>
      <c r="AH44"/>
      <c r="AI44"/>
      <c r="AJ44"/>
      <c r="AK44"/>
      <c r="AL44"/>
      <c r="AM44"/>
      <c r="AN44" s="40">
        <v>43831</v>
      </c>
      <c r="AO44" s="13">
        <f>HAVERQ!F207-HAVERQ!F$166</f>
        <v>81</v>
      </c>
      <c r="AP44" s="13">
        <f>HAVERQ!G207-HAVERQ!G$166</f>
        <v>1186</v>
      </c>
      <c r="AQ44" s="13">
        <f>HAVERQ!H207-HAVERQ!H$166</f>
        <v>-6</v>
      </c>
      <c r="AR44" s="13">
        <f>HAVERQ!I207-HAVERQ!I$166</f>
        <v>1995</v>
      </c>
      <c r="AS44" s="13">
        <f>HAVERQ!J207-HAVERQ!J$166</f>
        <v>614</v>
      </c>
      <c r="AT44" s="13">
        <f t="shared" si="2"/>
        <v>3870</v>
      </c>
      <c r="AU44"/>
      <c r="AV44" s="13">
        <f>HAVERQ!D207-HAVERQ!D$166-'Chart Data'!AT44</f>
        <v>28</v>
      </c>
      <c r="AW44"/>
      <c r="AX44" s="40">
        <v>35186</v>
      </c>
      <c r="AY44" s="10">
        <f>100*(HAVERM!C83/HAVERM!B83)</f>
        <v>25.288284132841326</v>
      </c>
      <c r="AZ44" s="10">
        <f t="shared" si="3"/>
        <v>24.595806350939984</v>
      </c>
      <c r="BB44" s="13">
        <f>HAVERM!C83</f>
        <v>2193</v>
      </c>
      <c r="BC44" s="13">
        <f>HAVERM!B83-HAVERM!C83</f>
        <v>6479</v>
      </c>
      <c r="BE44" s="14">
        <v>1981</v>
      </c>
      <c r="BF44" s="18">
        <f>100*((AVERAGE(HAVERQ!B32:B51)/AVERAGE(HAVERQ!B28:B47))-1)</f>
        <v>2.1596528408517557</v>
      </c>
      <c r="BG44" s="18">
        <f t="shared" si="15"/>
        <v>2.2155011331110641</v>
      </c>
      <c r="BI44" s="14">
        <v>0</v>
      </c>
      <c r="BQ44" s="14">
        <v>1981</v>
      </c>
      <c r="BR44" s="18">
        <f>100*((AVERAGE(HAVERQ!C32:C51)/AVERAGE(HAVERQ!C28:C47))-1)</f>
        <v>1.7542231297568378</v>
      </c>
      <c r="BS44" s="18">
        <f t="shared" si="4"/>
        <v>1.9448021036593488</v>
      </c>
      <c r="BU44" s="14">
        <v>0</v>
      </c>
    </row>
    <row r="45" spans="1:93" x14ac:dyDescent="0.25">
      <c r="A45" s="14">
        <v>2021</v>
      </c>
      <c r="B45" s="14">
        <f>DataA!F55*DataA!G55</f>
        <v>1011126.52725</v>
      </c>
      <c r="C45" s="14">
        <f>DataA!H55/DataA!I55</f>
        <v>13.542330571859956</v>
      </c>
      <c r="D45" s="16">
        <f>DataA!E55</f>
        <v>2894000</v>
      </c>
      <c r="E45" s="17">
        <f>DataA!J55</f>
        <v>-1.763263</v>
      </c>
      <c r="F45" s="16">
        <f>DataA!D55</f>
        <v>2185763</v>
      </c>
      <c r="G45" s="16">
        <f>DataA!B55</f>
        <v>2176203</v>
      </c>
      <c r="I45" s="18">
        <f t="shared" si="6"/>
        <v>4.3505431733929845</v>
      </c>
      <c r="J45" s="18">
        <f t="shared" si="7"/>
        <v>8.6749040818701051</v>
      </c>
      <c r="L45" s="16"/>
      <c r="M45" s="16"/>
      <c r="O45" s="14">
        <v>2041</v>
      </c>
      <c r="Q45" s="16">
        <f t="shared" si="12"/>
        <v>253</v>
      </c>
      <c r="R45" s="16">
        <f t="shared" si="13"/>
        <v>315</v>
      </c>
      <c r="S45" s="16">
        <f t="shared" si="14"/>
        <v>379</v>
      </c>
      <c r="V45">
        <v>2015</v>
      </c>
      <c r="W45" s="10">
        <f>100*((DataA!M49/DataA!M48)-1)</f>
        <v>0.97231427065700426</v>
      </c>
      <c r="X45" s="10">
        <f t="shared" si="10"/>
        <v>0.74822910188003799</v>
      </c>
      <c r="Y45" s="10">
        <v>0</v>
      </c>
      <c r="Z45" s="10">
        <v>65</v>
      </c>
      <c r="AA45" s="10">
        <f t="shared" si="16"/>
        <v>63.125</v>
      </c>
      <c r="AB45"/>
      <c r="AC45">
        <v>41</v>
      </c>
      <c r="AD45">
        <f>'ONS pop proj 2021-based'!E43+'ONS pop proj 2021-based'!E150</f>
        <v>894686</v>
      </c>
      <c r="AE45">
        <f>'ONS pop proj 2021-based'!L43+'ONS pop proj 2021-based'!L150</f>
        <v>999549</v>
      </c>
      <c r="AF45">
        <f>'ONS pop proj 2021-based'!V43+'ONS pop proj 2021-based'!V150</f>
        <v>1014515</v>
      </c>
      <c r="AG45">
        <f>'ONS pop proj 2021-based'!AF43+'ONS pop proj 2021-based'!AF150</f>
        <v>1058170</v>
      </c>
      <c r="AH45"/>
      <c r="AI45"/>
      <c r="AJ45"/>
      <c r="AK45"/>
      <c r="AL45"/>
      <c r="AM45"/>
      <c r="AN45" s="40">
        <v>43922</v>
      </c>
      <c r="AO45" s="13">
        <f>HAVERQ!F208-HAVERQ!F$166</f>
        <v>-44</v>
      </c>
      <c r="AP45" s="13">
        <f>HAVERQ!G208-HAVERQ!G$166</f>
        <v>1145</v>
      </c>
      <c r="AQ45" s="13">
        <f>HAVERQ!H208-HAVERQ!H$166</f>
        <v>-80</v>
      </c>
      <c r="AR45" s="13">
        <f>HAVERQ!I208-HAVERQ!I$166</f>
        <v>1951</v>
      </c>
      <c r="AS45" s="13">
        <f>HAVERQ!J208-HAVERQ!J$166</f>
        <v>471</v>
      </c>
      <c r="AT45" s="13">
        <f t="shared" si="2"/>
        <v>3443</v>
      </c>
      <c r="AU45"/>
      <c r="AV45" s="13">
        <f>HAVERQ!D208-HAVERQ!D$166-'Chart Data'!AT45</f>
        <v>26</v>
      </c>
      <c r="AW45"/>
      <c r="AX45" s="40">
        <v>35217</v>
      </c>
      <c r="AY45" s="10">
        <f>100*(HAVERM!C84/HAVERM!B84)</f>
        <v>25.490646160908987</v>
      </c>
      <c r="AZ45" s="10">
        <f t="shared" si="3"/>
        <v>24.595806350939984</v>
      </c>
      <c r="BB45" s="13">
        <f>HAVERM!C84</f>
        <v>2221</v>
      </c>
      <c r="BC45" s="13">
        <f>HAVERM!B84-HAVERM!C84</f>
        <v>6492</v>
      </c>
      <c r="BF45" s="18">
        <f>100*((AVERAGE(HAVERQ!B33:B52)/AVERAGE(HAVERQ!B29:B48))-1)</f>
        <v>2.2184300341296925</v>
      </c>
      <c r="BG45" s="18">
        <f t="shared" si="15"/>
        <v>2.2155011331110641</v>
      </c>
      <c r="BI45" s="14">
        <v>0</v>
      </c>
      <c r="BR45" s="18">
        <f>100*((AVERAGE(HAVERQ!C33:C52)/AVERAGE(HAVERQ!C29:C48))-1)</f>
        <v>1.6997690531177945</v>
      </c>
      <c r="BS45" s="18">
        <f t="shared" si="4"/>
        <v>1.9448021036593488</v>
      </c>
      <c r="BU45" s="14">
        <v>0</v>
      </c>
    </row>
    <row r="46" spans="1:93" x14ac:dyDescent="0.25">
      <c r="A46" s="14">
        <v>2022</v>
      </c>
      <c r="B46" s="14">
        <f>DataA!F56*DataA!G56</f>
        <v>1044464.322</v>
      </c>
      <c r="C46" s="14">
        <f>DataA!H56/DataA!I56</f>
        <v>13.631031777709973</v>
      </c>
      <c r="D46" s="16">
        <f>DataA!E56</f>
        <v>2939000</v>
      </c>
      <c r="E46" s="17">
        <f>DataA!J56</f>
        <v>-1.7637400000000001</v>
      </c>
      <c r="F46" s="16">
        <f>DataA!D56</f>
        <v>2244500</v>
      </c>
      <c r="G46" s="16">
        <f>DataA!B56</f>
        <v>2270764</v>
      </c>
      <c r="I46" s="18">
        <f t="shared" si="6"/>
        <v>2.6872538331008444</v>
      </c>
      <c r="J46" s="18">
        <f t="shared" si="7"/>
        <v>4.345228822862568</v>
      </c>
      <c r="L46" s="16"/>
      <c r="M46" s="16"/>
      <c r="O46" s="14">
        <v>2042</v>
      </c>
      <c r="Q46" s="16">
        <f t="shared" si="12"/>
        <v>253</v>
      </c>
      <c r="R46" s="16">
        <f t="shared" si="13"/>
        <v>315</v>
      </c>
      <c r="S46" s="16">
        <f t="shared" si="14"/>
        <v>379</v>
      </c>
      <c r="V46">
        <v>2016</v>
      </c>
      <c r="W46" s="10">
        <f>100*((DataA!M50/DataA!M49)-1)</f>
        <v>0.98796051321159428</v>
      </c>
      <c r="X46" s="10">
        <f t="shared" si="10"/>
        <v>0.76215565243919148</v>
      </c>
      <c r="Y46" s="10">
        <v>0</v>
      </c>
      <c r="Z46" s="10">
        <v>65</v>
      </c>
      <c r="AA46" s="10">
        <f t="shared" si="16"/>
        <v>63.75</v>
      </c>
      <c r="AB46"/>
      <c r="AC46">
        <v>42</v>
      </c>
      <c r="AD46">
        <f>'ONS pop proj 2021-based'!E44+'ONS pop proj 2021-based'!E151</f>
        <v>901588</v>
      </c>
      <c r="AE46">
        <f>'ONS pop proj 2021-based'!L44+'ONS pop proj 2021-based'!L151</f>
        <v>1002175</v>
      </c>
      <c r="AF46">
        <f>'ONS pop proj 2021-based'!V44+'ONS pop proj 2021-based'!V151</f>
        <v>1010607</v>
      </c>
      <c r="AG46">
        <f>'ONS pop proj 2021-based'!AF44+'ONS pop proj 2021-based'!AF151</f>
        <v>1066021</v>
      </c>
      <c r="AH46"/>
      <c r="AI46"/>
      <c r="AJ46"/>
      <c r="AK46"/>
      <c r="AL46"/>
      <c r="AM46"/>
      <c r="AN46" s="40">
        <v>44013</v>
      </c>
      <c r="AO46" s="13">
        <f>HAVERQ!F209-HAVERQ!F$166</f>
        <v>-231</v>
      </c>
      <c r="AP46" s="13">
        <f>HAVERQ!G209-HAVERQ!G$166</f>
        <v>1155</v>
      </c>
      <c r="AQ46" s="13">
        <f>HAVERQ!H209-HAVERQ!H$166</f>
        <v>-142</v>
      </c>
      <c r="AR46" s="13">
        <f>HAVERQ!I209-HAVERQ!I$166</f>
        <v>1919</v>
      </c>
      <c r="AS46" s="13">
        <f>HAVERQ!J209-HAVERQ!J$166</f>
        <v>521</v>
      </c>
      <c r="AT46" s="13">
        <f t="shared" si="2"/>
        <v>3222</v>
      </c>
      <c r="AU46"/>
      <c r="AV46" s="13">
        <f>HAVERQ!D209-HAVERQ!D$166-'Chart Data'!AT46</f>
        <v>30</v>
      </c>
      <c r="AW46"/>
      <c r="AX46" s="40">
        <v>35247</v>
      </c>
      <c r="AY46" s="10">
        <f>100*(HAVERM!C85/HAVERM!B85)</f>
        <v>25.680486964511314</v>
      </c>
      <c r="AZ46" s="10">
        <f t="shared" si="3"/>
        <v>24.595806350939984</v>
      </c>
      <c r="BB46" s="13">
        <f>HAVERM!C85</f>
        <v>2236</v>
      </c>
      <c r="BC46" s="13">
        <f>HAVERM!B85-HAVERM!C85</f>
        <v>6471</v>
      </c>
      <c r="BF46" s="18">
        <f>100*((AVERAGE(HAVERQ!B34:B53)/AVERAGE(HAVERQ!B30:B49))-1)</f>
        <v>2.2552639457139811</v>
      </c>
      <c r="BG46" s="18">
        <f t="shared" si="15"/>
        <v>2.2155011331110641</v>
      </c>
      <c r="BI46" s="14">
        <v>0</v>
      </c>
      <c r="BR46" s="18">
        <f>100*((AVERAGE(HAVERQ!C34:C53)/AVERAGE(HAVERQ!C30:C49))-1)</f>
        <v>1.6360294117647056</v>
      </c>
      <c r="BS46" s="18">
        <f t="shared" si="4"/>
        <v>1.9448021036593488</v>
      </c>
      <c r="BU46" s="14">
        <v>0</v>
      </c>
    </row>
    <row r="47" spans="1:93" x14ac:dyDescent="0.25">
      <c r="A47" s="14">
        <v>2023</v>
      </c>
      <c r="B47" s="14">
        <f>DataA!F57*DataA!G57</f>
        <v>1046264.4637499999</v>
      </c>
      <c r="C47" s="14">
        <f>DataA!H57/DataA!I57</f>
        <v>13.718334700853923</v>
      </c>
      <c r="D47" s="16">
        <f>DataA!E57</f>
        <v>2992629</v>
      </c>
      <c r="E47" s="17">
        <f>DataA!J57</f>
        <v>-1.764016</v>
      </c>
      <c r="F47" s="16">
        <f>DataA!D57</f>
        <v>2263783</v>
      </c>
      <c r="G47" s="16">
        <f>DataA!B57</f>
        <v>2274050</v>
      </c>
      <c r="I47" s="18">
        <f t="shared" si="6"/>
        <v>0.85912229895299674</v>
      </c>
      <c r="J47" s="18">
        <f t="shared" si="7"/>
        <v>0.14470900542724596</v>
      </c>
      <c r="L47" s="16"/>
      <c r="M47" s="16"/>
      <c r="O47" s="14">
        <v>2043</v>
      </c>
      <c r="Q47" s="16">
        <f t="shared" si="12"/>
        <v>253</v>
      </c>
      <c r="R47" s="16">
        <f t="shared" si="13"/>
        <v>315</v>
      </c>
      <c r="S47" s="16">
        <f t="shared" si="14"/>
        <v>379</v>
      </c>
      <c r="V47">
        <v>2017</v>
      </c>
      <c r="W47" s="10">
        <f>100*((DataA!M51/DataA!M50)-1)</f>
        <v>0.89560836472126759</v>
      </c>
      <c r="X47" s="10">
        <f t="shared" si="10"/>
        <v>0.78194438085801066</v>
      </c>
      <c r="Y47" s="10">
        <v>0</v>
      </c>
      <c r="Z47" s="10">
        <v>65</v>
      </c>
      <c r="AA47" s="10">
        <f t="shared" si="16"/>
        <v>64.375</v>
      </c>
      <c r="AB47"/>
      <c r="AC47">
        <v>43</v>
      </c>
      <c r="AD47">
        <f>'ONS pop proj 2021-based'!E45+'ONS pop proj 2021-based'!E152</f>
        <v>903123</v>
      </c>
      <c r="AE47">
        <f>'ONS pop proj 2021-based'!L45+'ONS pop proj 2021-based'!L152</f>
        <v>973435</v>
      </c>
      <c r="AF47">
        <f>'ONS pop proj 2021-based'!V45+'ONS pop proj 2021-based'!V152</f>
        <v>1019475</v>
      </c>
      <c r="AG47">
        <f>'ONS pop proj 2021-based'!AF45+'ONS pop proj 2021-based'!AF152</f>
        <v>1036643</v>
      </c>
      <c r="AH47"/>
      <c r="AI47"/>
      <c r="AJ47"/>
      <c r="AK47"/>
      <c r="AL47"/>
      <c r="AM47"/>
      <c r="AN47" s="40">
        <v>44105</v>
      </c>
      <c r="AO47" s="13">
        <f>HAVERQ!F210-HAVERQ!F$166</f>
        <v>-250</v>
      </c>
      <c r="AP47" s="13">
        <f>HAVERQ!G210-HAVERQ!G$166</f>
        <v>1109</v>
      </c>
      <c r="AQ47" s="13">
        <f>HAVERQ!H210-HAVERQ!H$166</f>
        <v>-193</v>
      </c>
      <c r="AR47" s="13">
        <f>HAVERQ!I210-HAVERQ!I$166</f>
        <v>1879</v>
      </c>
      <c r="AS47" s="13">
        <f>HAVERQ!J210-HAVERQ!J$166</f>
        <v>511</v>
      </c>
      <c r="AT47" s="13">
        <f t="shared" si="2"/>
        <v>3056</v>
      </c>
      <c r="AU47"/>
      <c r="AV47" s="13">
        <f>HAVERQ!D210-HAVERQ!D$166-'Chart Data'!AT47</f>
        <v>40</v>
      </c>
      <c r="AW47"/>
      <c r="AX47" s="40">
        <v>35278</v>
      </c>
      <c r="AY47" s="10">
        <f>100*(HAVERM!C86/HAVERM!B86)</f>
        <v>25.992655496901541</v>
      </c>
      <c r="AZ47" s="10">
        <f t="shared" si="3"/>
        <v>24.595806350939984</v>
      </c>
      <c r="BB47" s="13">
        <f>HAVERM!C86</f>
        <v>2265</v>
      </c>
      <c r="BC47" s="13">
        <f>HAVERM!B86-HAVERM!C86</f>
        <v>6449</v>
      </c>
      <c r="BF47" s="18">
        <f>100*((AVERAGE(HAVERQ!B35:B54)/AVERAGE(HAVERQ!B31:B50))-1)</f>
        <v>2.3329693239352522</v>
      </c>
      <c r="BG47" s="18">
        <f t="shared" si="15"/>
        <v>2.2155011331110641</v>
      </c>
      <c r="BI47" s="14">
        <v>0</v>
      </c>
      <c r="BR47" s="18">
        <f>100*((AVERAGE(HAVERQ!C35:C54)/AVERAGE(HAVERQ!C31:C50))-1)</f>
        <v>1.6385939216404521</v>
      </c>
      <c r="BS47" s="18">
        <f t="shared" si="4"/>
        <v>1.9448021036593488</v>
      </c>
      <c r="BU47" s="14">
        <v>0</v>
      </c>
    </row>
    <row r="48" spans="1:93" x14ac:dyDescent="0.25">
      <c r="A48" s="14">
        <v>2024</v>
      </c>
      <c r="B48" s="14">
        <f>DataA!F58*DataA!G58</f>
        <v>1050051.9979695999</v>
      </c>
      <c r="C48" s="14">
        <f>DataA!H58/DataA!I58</f>
        <v>13.804291405152251</v>
      </c>
      <c r="D48" s="16">
        <f>DataA!E58</f>
        <v>3033028</v>
      </c>
      <c r="E48" s="17">
        <f>DataA!J58</f>
        <v>-1.764119</v>
      </c>
      <c r="F48" s="16">
        <f>DataA!D58</f>
        <v>2286365</v>
      </c>
      <c r="G48" s="16">
        <f>DataA!B58</f>
        <v>2282737</v>
      </c>
      <c r="I48" s="18">
        <f t="shared" si="6"/>
        <v>0.99753377421776257</v>
      </c>
      <c r="J48" s="18">
        <f t="shared" si="7"/>
        <v>0.38200567269848218</v>
      </c>
      <c r="L48" s="16"/>
      <c r="M48" s="16"/>
      <c r="O48" s="14">
        <v>2044</v>
      </c>
      <c r="Q48" s="16">
        <f t="shared" si="12"/>
        <v>253</v>
      </c>
      <c r="R48" s="16">
        <f t="shared" si="13"/>
        <v>315</v>
      </c>
      <c r="S48" s="16">
        <f t="shared" si="14"/>
        <v>379</v>
      </c>
      <c r="V48">
        <v>2018</v>
      </c>
      <c r="W48" s="10">
        <f>100*((DataA!M52/DataA!M51)-1)</f>
        <v>0.9235295330328519</v>
      </c>
      <c r="X48" s="10">
        <f t="shared" si="10"/>
        <v>0.81373136310795469</v>
      </c>
      <c r="Y48" s="10">
        <v>0</v>
      </c>
      <c r="Z48" s="10">
        <v>65</v>
      </c>
      <c r="AA48" s="10">
        <v>65</v>
      </c>
      <c r="AB48"/>
      <c r="AC48">
        <v>44</v>
      </c>
      <c r="AD48">
        <f>'ONS pop proj 2021-based'!E46+'ONS pop proj 2021-based'!E153</f>
        <v>865257</v>
      </c>
      <c r="AE48">
        <f>'ONS pop proj 2021-based'!L46+'ONS pop proj 2021-based'!L153</f>
        <v>959296</v>
      </c>
      <c r="AF48">
        <f>'ONS pop proj 2021-based'!V46+'ONS pop proj 2021-based'!V153</f>
        <v>1002855</v>
      </c>
      <c r="AG48">
        <f>'ONS pop proj 2021-based'!AF46+'ONS pop proj 2021-based'!AF153</f>
        <v>1023434</v>
      </c>
      <c r="AH48"/>
      <c r="AI48"/>
      <c r="AJ48"/>
      <c r="AK48"/>
      <c r="AL48"/>
      <c r="AM48"/>
      <c r="AN48" s="40">
        <v>44197</v>
      </c>
      <c r="AO48" s="13">
        <f>HAVERQ!F211-HAVERQ!F$166</f>
        <v>-273</v>
      </c>
      <c r="AP48" s="13">
        <f>HAVERQ!G211-HAVERQ!G$166</f>
        <v>1100</v>
      </c>
      <c r="AQ48" s="13">
        <f>HAVERQ!H211-HAVERQ!H$166</f>
        <v>-140</v>
      </c>
      <c r="AR48" s="13">
        <f>HAVERQ!I211-HAVERQ!I$166</f>
        <v>1886</v>
      </c>
      <c r="AS48" s="13">
        <f>HAVERQ!J211-HAVERQ!J$166</f>
        <v>498</v>
      </c>
      <c r="AT48" s="13">
        <f t="shared" si="2"/>
        <v>3071</v>
      </c>
      <c r="AU48"/>
      <c r="AV48" s="13">
        <f>HAVERQ!D211-HAVERQ!D$166-'Chart Data'!AT48</f>
        <v>48</v>
      </c>
      <c r="AW48"/>
      <c r="AX48" s="40">
        <v>35309</v>
      </c>
      <c r="AY48" s="10">
        <f>100*(HAVERM!C87/HAVERM!B87)</f>
        <v>26.1767420396862</v>
      </c>
      <c r="AZ48" s="10">
        <f t="shared" si="3"/>
        <v>24.595806350939984</v>
      </c>
      <c r="BB48" s="13">
        <f>HAVERM!C87</f>
        <v>2269</v>
      </c>
      <c r="BC48" s="13">
        <f>HAVERM!B87-HAVERM!C87</f>
        <v>6399</v>
      </c>
      <c r="BE48" s="14">
        <v>1982</v>
      </c>
      <c r="BF48" s="18">
        <f>100*((AVERAGE(HAVERQ!B36:B55)/AVERAGE(HAVERQ!B32:B51))-1)</f>
        <v>2.4399881458065709</v>
      </c>
      <c r="BG48" s="18">
        <f t="shared" si="15"/>
        <v>2.2155011331110641</v>
      </c>
      <c r="BI48" s="14">
        <v>0</v>
      </c>
      <c r="BQ48" s="14">
        <v>1982</v>
      </c>
      <c r="BR48" s="18">
        <f>100*((AVERAGE(HAVERQ!C36:C55)/AVERAGE(HAVERQ!C32:C51))-1)</f>
        <v>1.6783727082003042</v>
      </c>
      <c r="BS48" s="18">
        <f t="shared" si="4"/>
        <v>1.9448021036593488</v>
      </c>
      <c r="BU48" s="14">
        <v>0</v>
      </c>
    </row>
    <row r="49" spans="1:73" x14ac:dyDescent="0.25">
      <c r="A49" s="14">
        <v>2025</v>
      </c>
      <c r="B49" s="14">
        <f>DataA!F59*DataA!G59</f>
        <v>1069293.7619999999</v>
      </c>
      <c r="C49" s="14">
        <f>DataA!H59/DataA!I59</f>
        <v>13.888946176079994</v>
      </c>
      <c r="D49" s="16">
        <f>DataA!E59</f>
        <v>3069852</v>
      </c>
      <c r="E49" s="17">
        <f>DataA!J59</f>
        <v>-1.763976</v>
      </c>
      <c r="F49" s="16">
        <f>DataA!D59</f>
        <v>2328245</v>
      </c>
      <c r="G49" s="16">
        <f>DataA!B59</f>
        <v>2324174</v>
      </c>
      <c r="I49" s="18">
        <f t="shared" si="6"/>
        <v>1.8317285297841712</v>
      </c>
      <c r="J49" s="18">
        <f t="shared" si="7"/>
        <v>1.8152332047012054</v>
      </c>
      <c r="L49" s="16"/>
      <c r="M49" s="16"/>
      <c r="O49" s="14">
        <v>2045</v>
      </c>
      <c r="Q49" s="16">
        <f t="shared" si="12"/>
        <v>253</v>
      </c>
      <c r="R49" s="16">
        <f t="shared" si="13"/>
        <v>315</v>
      </c>
      <c r="S49" s="16">
        <f t="shared" si="14"/>
        <v>379</v>
      </c>
      <c r="V49">
        <v>2019</v>
      </c>
      <c r="W49" s="10">
        <f>100*((DataA!M53/DataA!M52)-1)</f>
        <v>1.0746008397151341</v>
      </c>
      <c r="X49" s="10">
        <f t="shared" si="10"/>
        <v>0.8692224658533988</v>
      </c>
      <c r="Y49" s="10">
        <v>0</v>
      </c>
      <c r="Z49" s="10">
        <f>Z48+($Z$51-$Z$48)*1/3</f>
        <v>65.333333333333329</v>
      </c>
      <c r="AA49" s="10">
        <f>AA48+($AA$51-$AA$48)*1/3</f>
        <v>65.333333333333329</v>
      </c>
      <c r="AB49"/>
      <c r="AC49">
        <v>45</v>
      </c>
      <c r="AD49">
        <f>'ONS pop proj 2021-based'!E47+'ONS pop proj 2021-based'!E154</f>
        <v>804759</v>
      </c>
      <c r="AE49">
        <f>'ONS pop proj 2021-based'!L47+'ONS pop proj 2021-based'!L154</f>
        <v>949279</v>
      </c>
      <c r="AF49">
        <f>'ONS pop proj 2021-based'!V47+'ONS pop proj 2021-based'!V154</f>
        <v>1008236</v>
      </c>
      <c r="AG49">
        <f>'ONS pop proj 2021-based'!AF47+'ONS pop proj 2021-based'!AF154</f>
        <v>1026023</v>
      </c>
      <c r="AH49"/>
      <c r="AI49"/>
      <c r="AJ49"/>
      <c r="AK49"/>
      <c r="AL49"/>
      <c r="AM49"/>
      <c r="AN49" s="40">
        <v>44287</v>
      </c>
      <c r="AO49" s="13">
        <f>HAVERQ!F212-HAVERQ!F$166</f>
        <v>-186</v>
      </c>
      <c r="AP49" s="13">
        <f>HAVERQ!G212-HAVERQ!G$166</f>
        <v>1094</v>
      </c>
      <c r="AQ49" s="13">
        <f>HAVERQ!H212-HAVERQ!H$166</f>
        <v>-108</v>
      </c>
      <c r="AR49" s="13">
        <f>HAVERQ!I212-HAVERQ!I$166</f>
        <v>1934</v>
      </c>
      <c r="AS49" s="13">
        <f>HAVERQ!J212-HAVERQ!J$166</f>
        <v>485</v>
      </c>
      <c r="AT49" s="13">
        <f t="shared" si="2"/>
        <v>3219</v>
      </c>
      <c r="AU49"/>
      <c r="AV49" s="13">
        <f>HAVERQ!D212-HAVERQ!D$166-'Chart Data'!AT49</f>
        <v>56</v>
      </c>
      <c r="AW49"/>
      <c r="AX49" s="40">
        <v>35339</v>
      </c>
      <c r="AY49" s="10">
        <f>100*(HAVERM!C88/HAVERM!B88)</f>
        <v>26.235389422520544</v>
      </c>
      <c r="AZ49" s="10">
        <f t="shared" si="3"/>
        <v>24.595806350939984</v>
      </c>
      <c r="BB49" s="13">
        <f>HAVERM!C88</f>
        <v>2267</v>
      </c>
      <c r="BC49" s="13">
        <f>HAVERM!B88-HAVERM!C88</f>
        <v>6374</v>
      </c>
      <c r="BF49" s="18">
        <f>100*((AVERAGE(HAVERQ!B37:B56)/AVERAGE(HAVERQ!B33:B52))-1)</f>
        <v>2.5925562211528863</v>
      </c>
      <c r="BG49" s="18">
        <f t="shared" si="15"/>
        <v>2.2155011331110641</v>
      </c>
      <c r="BI49" s="14">
        <v>0</v>
      </c>
      <c r="BR49" s="18">
        <f>100*((AVERAGE(HAVERQ!C37:C56)/AVERAGE(HAVERQ!C33:C52))-1)</f>
        <v>1.7985284767008558</v>
      </c>
      <c r="BS49" s="18">
        <f t="shared" si="4"/>
        <v>1.9448021036593488</v>
      </c>
      <c r="BU49" s="14">
        <v>0</v>
      </c>
    </row>
    <row r="50" spans="1:73" x14ac:dyDescent="0.25">
      <c r="A50" s="14">
        <v>2026</v>
      </c>
      <c r="B50" s="14">
        <f>DataA!F60*DataA!G60</f>
        <v>1088761.3342648</v>
      </c>
      <c r="C50" s="14">
        <f>DataA!H60/DataA!I60</f>
        <v>13.972030519421168</v>
      </c>
      <c r="D50" s="16">
        <f>DataA!E60</f>
        <v>3109861</v>
      </c>
      <c r="E50" s="17">
        <f>DataA!J60</f>
        <v>-1.763193</v>
      </c>
      <c r="F50" s="16">
        <f>DataA!D60</f>
        <v>2372045</v>
      </c>
      <c r="G50" s="16">
        <f>DataA!B60</f>
        <v>2370812</v>
      </c>
      <c r="I50" s="18">
        <f t="shared" si="6"/>
        <v>1.8812453156776821</v>
      </c>
      <c r="J50" s="18">
        <f t="shared" si="7"/>
        <v>2.0066483834687121</v>
      </c>
      <c r="L50" s="16"/>
      <c r="M50" s="16"/>
      <c r="O50" s="14">
        <v>2046</v>
      </c>
      <c r="Q50" s="16">
        <f t="shared" si="12"/>
        <v>253</v>
      </c>
      <c r="R50" s="16">
        <f t="shared" si="13"/>
        <v>315</v>
      </c>
      <c r="S50" s="16">
        <f t="shared" si="14"/>
        <v>379</v>
      </c>
      <c r="V50">
        <v>2020</v>
      </c>
      <c r="W50" s="10">
        <f>100*((DataA!M54/DataA!M53)-1)</f>
        <v>1.0825297576802395</v>
      </c>
      <c r="X50" s="10">
        <f t="shared" si="10"/>
        <v>0.89815169876028766</v>
      </c>
      <c r="Y50" s="10">
        <v>0</v>
      </c>
      <c r="Z50" s="10">
        <f>Z49+($Z$51-$Z$48)*1/3</f>
        <v>65.666666666666657</v>
      </c>
      <c r="AA50" s="10">
        <f>AA49+($AA$51-$AA$48)*1/3</f>
        <v>65.666666666666657</v>
      </c>
      <c r="AB50"/>
      <c r="AC50">
        <v>46</v>
      </c>
      <c r="AD50">
        <f>'ONS pop proj 2021-based'!E48+'ONS pop proj 2021-based'!E155</f>
        <v>789146</v>
      </c>
      <c r="AE50">
        <f>'ONS pop proj 2021-based'!L48+'ONS pop proj 2021-based'!L155</f>
        <v>915240</v>
      </c>
      <c r="AF50">
        <f>'ONS pop proj 2021-based'!V48+'ONS pop proj 2021-based'!V155</f>
        <v>1021663</v>
      </c>
      <c r="AG50">
        <f>'ONS pop proj 2021-based'!AF48+'ONS pop proj 2021-based'!AF155</f>
        <v>1025481</v>
      </c>
      <c r="AH50"/>
      <c r="AI50"/>
      <c r="AJ50"/>
      <c r="AK50"/>
      <c r="AL50"/>
      <c r="AM50"/>
      <c r="AN50" s="40">
        <v>44378</v>
      </c>
      <c r="AO50" s="13">
        <f>HAVERQ!F213-HAVERQ!F$166</f>
        <v>-97</v>
      </c>
      <c r="AP50" s="13">
        <f>HAVERQ!G213-HAVERQ!G$166</f>
        <v>1107</v>
      </c>
      <c r="AQ50" s="13">
        <f>HAVERQ!H213-HAVERQ!H$166</f>
        <v>-21</v>
      </c>
      <c r="AR50" s="13">
        <f>HAVERQ!I213-HAVERQ!I$166</f>
        <v>1955</v>
      </c>
      <c r="AS50" s="13">
        <f>HAVERQ!J213-HAVERQ!J$166</f>
        <v>581</v>
      </c>
      <c r="AT50" s="13">
        <f t="shared" si="2"/>
        <v>3525</v>
      </c>
      <c r="AU50"/>
      <c r="AV50" s="13">
        <f>HAVERQ!D213-HAVERQ!D$166-'Chart Data'!AT50</f>
        <v>60</v>
      </c>
      <c r="AW50"/>
      <c r="AX50" s="40">
        <v>35370</v>
      </c>
      <c r="AY50" s="10">
        <f>100*(HAVERM!C89/HAVERM!B89)</f>
        <v>26.570438799076214</v>
      </c>
      <c r="AZ50" s="10">
        <f t="shared" si="3"/>
        <v>24.595806350939984</v>
      </c>
      <c r="BB50" s="13">
        <f>HAVERM!C89</f>
        <v>2301</v>
      </c>
      <c r="BC50" s="13">
        <f>HAVERM!B89-HAVERM!C89</f>
        <v>6359</v>
      </c>
      <c r="BF50" s="18">
        <f>100*((AVERAGE(HAVERQ!B38:B57)/AVERAGE(HAVERQ!B34:B53))-1)</f>
        <v>2.7422660290816525</v>
      </c>
      <c r="BG50" s="18">
        <f t="shared" si="15"/>
        <v>2.2155011331110641</v>
      </c>
      <c r="BI50" s="14">
        <v>0</v>
      </c>
      <c r="BR50" s="18">
        <f>100*((AVERAGE(HAVERQ!C38:C57)/AVERAGE(HAVERQ!C34:C53))-1)</f>
        <v>1.917164044130959</v>
      </c>
      <c r="BS50" s="18">
        <f t="shared" si="4"/>
        <v>1.9448021036593488</v>
      </c>
      <c r="BU50" s="14">
        <v>0</v>
      </c>
    </row>
    <row r="51" spans="1:73" x14ac:dyDescent="0.25">
      <c r="A51" s="14">
        <v>2027</v>
      </c>
      <c r="B51" s="14">
        <f>DataA!F61*DataA!G61</f>
        <v>1103605.1061255999</v>
      </c>
      <c r="C51" s="14">
        <f>DataA!H61/DataA!I61</f>
        <v>14.053088935348276</v>
      </c>
      <c r="D51" s="16">
        <f>DataA!E61</f>
        <v>3151246</v>
      </c>
      <c r="E51" s="17">
        <f>DataA!J61</f>
        <v>-1.7611000000000001</v>
      </c>
      <c r="F51" s="16">
        <f>DataA!D61</f>
        <v>2413245</v>
      </c>
      <c r="G51" s="16">
        <f>DataA!B61</f>
        <v>2411854</v>
      </c>
      <c r="I51" s="18">
        <f t="shared" si="6"/>
        <v>1.7368979087664771</v>
      </c>
      <c r="J51" s="18">
        <f t="shared" si="7"/>
        <v>1.731136842567027</v>
      </c>
      <c r="L51" s="16"/>
      <c r="M51" s="16"/>
      <c r="O51" s="14">
        <v>2047</v>
      </c>
      <c r="Q51" s="16">
        <f t="shared" si="12"/>
        <v>253</v>
      </c>
      <c r="R51" s="16">
        <f t="shared" si="13"/>
        <v>315</v>
      </c>
      <c r="S51" s="16">
        <f t="shared" si="14"/>
        <v>379</v>
      </c>
      <c r="V51">
        <v>2021</v>
      </c>
      <c r="W51" s="10">
        <f>100*((DataA!M55/DataA!M54)-1)</f>
        <v>0.95539865630744902</v>
      </c>
      <c r="X51" s="10">
        <f t="shared" si="10"/>
        <v>0.89714665551131811</v>
      </c>
      <c r="Y51" s="10">
        <v>0</v>
      </c>
      <c r="Z51" s="10">
        <f t="array" ref="Z51:Z80">TRANSPOSE('[1]2021 calcs'!$B$33:$AE$33)</f>
        <v>66</v>
      </c>
      <c r="AA51" s="10">
        <f t="array" ref="AA51:AA80">TRANSPOSE('[1]2021 calcs'!$B$33:$AE$33)</f>
        <v>66</v>
      </c>
      <c r="AB51"/>
      <c r="AC51">
        <v>47</v>
      </c>
      <c r="AD51">
        <f>'ONS pop proj 2021-based'!E49+'ONS pop proj 2021-based'!E156</f>
        <v>807012</v>
      </c>
      <c r="AE51">
        <f>'ONS pop proj 2021-based'!L49+'ONS pop proj 2021-based'!L156</f>
        <v>911454</v>
      </c>
      <c r="AF51">
        <f>'ONS pop proj 2021-based'!V49+'ONS pop proj 2021-based'!V156</f>
        <v>1014160</v>
      </c>
      <c r="AG51">
        <f>'ONS pop proj 2021-based'!AF49+'ONS pop proj 2021-based'!AF156</f>
        <v>1014572</v>
      </c>
      <c r="AH51"/>
      <c r="AI51"/>
      <c r="AJ51"/>
      <c r="AK51"/>
      <c r="AL51"/>
      <c r="AM51"/>
      <c r="AN51" s="40">
        <v>44470</v>
      </c>
      <c r="AO51" s="13">
        <f>HAVERQ!F214-HAVERQ!F$166</f>
        <v>-14</v>
      </c>
      <c r="AP51" s="13">
        <f>HAVERQ!G214-HAVERQ!G$166</f>
        <v>1100</v>
      </c>
      <c r="AQ51" s="13">
        <f>HAVERQ!H214-HAVERQ!H$166</f>
        <v>-43</v>
      </c>
      <c r="AR51" s="13">
        <f>HAVERQ!I214-HAVERQ!I$166</f>
        <v>1962</v>
      </c>
      <c r="AS51" s="13">
        <f>HAVERQ!J214-HAVERQ!J$166</f>
        <v>513</v>
      </c>
      <c r="AT51" s="13">
        <f t="shared" si="2"/>
        <v>3518</v>
      </c>
      <c r="AU51"/>
      <c r="AV51" s="13">
        <f>HAVERQ!D214-HAVERQ!D$166-'Chart Data'!AT51</f>
        <v>66</v>
      </c>
      <c r="AW51"/>
      <c r="AX51" s="40">
        <v>35400</v>
      </c>
      <c r="AY51" s="10">
        <f>100*(HAVERM!C90/HAVERM!B90)</f>
        <v>26.725929346571231</v>
      </c>
      <c r="AZ51" s="10">
        <f t="shared" si="3"/>
        <v>24.595806350939984</v>
      </c>
      <c r="BB51" s="13">
        <f>HAVERM!C90</f>
        <v>2315</v>
      </c>
      <c r="BC51" s="13">
        <f>HAVERM!B90-HAVERM!C90</f>
        <v>6347</v>
      </c>
      <c r="BF51" s="18">
        <f>100*((AVERAGE(HAVERQ!B39:B58)/AVERAGE(HAVERQ!B35:B54))-1)</f>
        <v>2.9200620876988603</v>
      </c>
      <c r="BG51" s="18">
        <f t="shared" si="15"/>
        <v>2.2155011331110641</v>
      </c>
      <c r="BI51" s="14">
        <v>0</v>
      </c>
      <c r="BR51" s="18">
        <f>100*((AVERAGE(HAVERQ!C39:C58)/AVERAGE(HAVERQ!C35:C54))-1)</f>
        <v>2.0625056291092125</v>
      </c>
      <c r="BS51" s="18">
        <f t="shared" si="4"/>
        <v>1.9448021036593488</v>
      </c>
      <c r="BU51" s="14">
        <v>0</v>
      </c>
    </row>
    <row r="52" spans="1:73" x14ac:dyDescent="0.25">
      <c r="A52" s="14">
        <v>2028</v>
      </c>
      <c r="B52" s="14">
        <f>DataA!F62*DataA!G62</f>
        <v>1115590.0540590002</v>
      </c>
      <c r="C52" s="14">
        <f>DataA!H62/DataA!I62</f>
        <v>14.131915458753891</v>
      </c>
      <c r="D52" s="16">
        <f>DataA!E62</f>
        <v>3192697</v>
      </c>
      <c r="E52" s="17">
        <f>DataA!J62</f>
        <v>-1.7580199999999999</v>
      </c>
      <c r="F52" s="16">
        <f>DataA!D62</f>
        <v>2453117</v>
      </c>
      <c r="G52" s="16">
        <f>DataA!B62</f>
        <v>2451771</v>
      </c>
      <c r="I52" s="18">
        <f t="shared" si="6"/>
        <v>1.6522151708591615</v>
      </c>
      <c r="J52" s="18">
        <f t="shared" si="7"/>
        <v>1.6550338453322544</v>
      </c>
      <c r="L52" s="16"/>
      <c r="M52" s="16"/>
      <c r="O52" s="14">
        <v>2048</v>
      </c>
      <c r="Q52" s="16">
        <f t="shared" si="12"/>
        <v>253</v>
      </c>
      <c r="R52" s="16">
        <f t="shared" si="13"/>
        <v>315</v>
      </c>
      <c r="S52" s="16">
        <f t="shared" si="14"/>
        <v>379</v>
      </c>
      <c r="V52">
        <v>2022</v>
      </c>
      <c r="W52" s="10">
        <f>100*((DataA!M56/DataA!M55)-1)</f>
        <v>0.95418562328331014</v>
      </c>
      <c r="X52" s="10">
        <f t="shared" si="10"/>
        <v>0.93562271341394398</v>
      </c>
      <c r="Y52" s="10">
        <v>0</v>
      </c>
      <c r="Z52" s="10">
        <v>66</v>
      </c>
      <c r="AA52" s="10">
        <v>66</v>
      </c>
      <c r="AB52"/>
      <c r="AC52">
        <v>48</v>
      </c>
      <c r="AD52">
        <f>'ONS pop proj 2021-based'!E50+'ONS pop proj 2021-based'!E157</f>
        <v>822021</v>
      </c>
      <c r="AE52">
        <f>'ONS pop proj 2021-based'!L50+'ONS pop proj 2021-based'!L157</f>
        <v>903918</v>
      </c>
      <c r="AF52">
        <f>'ONS pop proj 2021-based'!V50+'ONS pop proj 2021-based'!V157</f>
        <v>1031347</v>
      </c>
      <c r="AG52">
        <f>'ONS pop proj 2021-based'!AF50+'ONS pop proj 2021-based'!AF157</f>
        <v>1007407</v>
      </c>
      <c r="AH52"/>
      <c r="AI52"/>
      <c r="AJ52"/>
      <c r="AK52"/>
      <c r="AL52"/>
      <c r="AM52"/>
      <c r="AN52" s="40">
        <v>44562</v>
      </c>
      <c r="AO52" s="13">
        <f>HAVERQ!F215-HAVERQ!F$166</f>
        <v>-4</v>
      </c>
      <c r="AP52" s="13">
        <f>HAVERQ!G215-HAVERQ!G$166</f>
        <v>1134</v>
      </c>
      <c r="AQ52" s="13">
        <f>HAVERQ!H215-HAVERQ!H$166</f>
        <v>-31</v>
      </c>
      <c r="AR52" s="13">
        <f>HAVERQ!I215-HAVERQ!I$166</f>
        <v>2002</v>
      </c>
      <c r="AS52" s="13">
        <f>HAVERQ!J215-HAVERQ!J$166</f>
        <v>501</v>
      </c>
      <c r="AT52" s="13">
        <f t="shared" si="2"/>
        <v>3602</v>
      </c>
      <c r="AU52"/>
      <c r="AV52" s="13">
        <f>HAVERQ!D215-HAVERQ!D$166-'Chart Data'!AT52</f>
        <v>71</v>
      </c>
      <c r="AW52"/>
      <c r="AX52" s="40">
        <v>35431</v>
      </c>
      <c r="AY52" s="10">
        <f>100*(HAVERM!C91/HAVERM!B91)</f>
        <v>26.816029564614851</v>
      </c>
      <c r="AZ52" s="10">
        <f t="shared" si="3"/>
        <v>24.595806350939984</v>
      </c>
      <c r="BB52" s="13">
        <f>HAVERM!C91</f>
        <v>2322</v>
      </c>
      <c r="BC52" s="13">
        <f>HAVERM!B91-HAVERM!C91</f>
        <v>6337</v>
      </c>
      <c r="BE52" s="14">
        <v>1983</v>
      </c>
      <c r="BF52" s="18">
        <f>100*((AVERAGE(HAVERQ!B40:B59)/AVERAGE(HAVERQ!B36:B55))-1)</f>
        <v>3.2015429122468353</v>
      </c>
      <c r="BG52" s="18">
        <f t="shared" si="15"/>
        <v>2.2155011331110641</v>
      </c>
      <c r="BI52" s="14">
        <v>0</v>
      </c>
      <c r="BQ52" s="14">
        <v>1983</v>
      </c>
      <c r="BR52" s="18">
        <f>100*((AVERAGE(HAVERQ!C40:C59)/AVERAGE(HAVERQ!C36:C55))-1)</f>
        <v>2.3234951107921509</v>
      </c>
      <c r="BS52" s="18">
        <f t="shared" si="4"/>
        <v>1.9448021036593488</v>
      </c>
      <c r="BU52" s="14">
        <v>0</v>
      </c>
    </row>
    <row r="53" spans="1:73" x14ac:dyDescent="0.25">
      <c r="A53" s="14">
        <v>2029</v>
      </c>
      <c r="B53" s="14">
        <f>DataA!F63*DataA!G63</f>
        <v>1126078.4487316001</v>
      </c>
      <c r="C53" s="14">
        <f>DataA!H63/DataA!I63</f>
        <v>14.208334426069097</v>
      </c>
      <c r="D53" s="16">
        <f>DataA!E63</f>
        <v>3234931</v>
      </c>
      <c r="E53" s="17">
        <f>DataA!J63</f>
        <v>-1.754507</v>
      </c>
      <c r="F53" s="16">
        <f>DataA!D63</f>
        <v>2492142</v>
      </c>
      <c r="G53" s="16">
        <f>DataA!B63</f>
        <v>2490241</v>
      </c>
      <c r="I53" s="18">
        <f t="shared" si="6"/>
        <v>1.5908332134178638</v>
      </c>
      <c r="J53" s="18">
        <f t="shared" si="7"/>
        <v>1.5690698682707227</v>
      </c>
      <c r="L53" s="16"/>
      <c r="M53" s="16"/>
      <c r="O53" s="14">
        <v>2049</v>
      </c>
      <c r="Q53" s="16">
        <f t="shared" si="12"/>
        <v>253</v>
      </c>
      <c r="R53" s="16">
        <f t="shared" si="13"/>
        <v>315</v>
      </c>
      <c r="S53" s="16">
        <f t="shared" si="14"/>
        <v>379</v>
      </c>
      <c r="V53">
        <v>2023</v>
      </c>
      <c r="W53" s="10">
        <f>100*((DataA!M57/DataA!M56)-1)</f>
        <v>1.388948188445327</v>
      </c>
      <c r="X53" s="10">
        <f t="shared" si="10"/>
        <v>1.0069493314131783</v>
      </c>
      <c r="Y53" s="10">
        <v>0</v>
      </c>
      <c r="Z53" s="10">
        <v>66</v>
      </c>
      <c r="AA53" s="10">
        <v>66</v>
      </c>
      <c r="AB53"/>
      <c r="AC53">
        <v>49</v>
      </c>
      <c r="AD53">
        <f>'ONS pop proj 2021-based'!E51+'ONS pop proj 2021-based'!E158</f>
        <v>832476</v>
      </c>
      <c r="AE53">
        <f>'ONS pop proj 2021-based'!L51+'ONS pop proj 2021-based'!L158</f>
        <v>907950</v>
      </c>
      <c r="AF53">
        <f>'ONS pop proj 2021-based'!V51+'ONS pop proj 2021-based'!V158</f>
        <v>1030976</v>
      </c>
      <c r="AG53">
        <f>'ONS pop proj 2021-based'!AF51+'ONS pop proj 2021-based'!AF158</f>
        <v>1000549</v>
      </c>
      <c r="AH53"/>
      <c r="AI53"/>
      <c r="AJ53"/>
      <c r="AK53"/>
      <c r="AL53"/>
      <c r="AM53"/>
      <c r="AN53" s="40">
        <v>44652</v>
      </c>
      <c r="AO53" s="13">
        <f>HAVERQ!F216-HAVERQ!F$166</f>
        <v>-3</v>
      </c>
      <c r="AP53" s="13">
        <f>HAVERQ!G216-HAVERQ!G$166</f>
        <v>1114</v>
      </c>
      <c r="AQ53" s="13">
        <f>HAVERQ!H216-HAVERQ!H$166</f>
        <v>17</v>
      </c>
      <c r="AR53" s="13">
        <f>HAVERQ!I216-HAVERQ!I$166</f>
        <v>1975</v>
      </c>
      <c r="AS53" s="13">
        <f>HAVERQ!J216-HAVERQ!J$166</f>
        <v>678</v>
      </c>
      <c r="AT53" s="13">
        <f t="shared" si="2"/>
        <v>3781</v>
      </c>
      <c r="AU53"/>
      <c r="AV53" s="13">
        <f>HAVERQ!D216-HAVERQ!D$166-'Chart Data'!AT53</f>
        <v>75</v>
      </c>
      <c r="AW53"/>
      <c r="AX53" s="40">
        <v>35462</v>
      </c>
      <c r="AY53" s="10">
        <f>100*(HAVERM!C92/HAVERM!B92)</f>
        <v>26.766743648960738</v>
      </c>
      <c r="AZ53" s="10">
        <f t="shared" si="3"/>
        <v>24.595806350939984</v>
      </c>
      <c r="BB53" s="13">
        <f>HAVERM!C92</f>
        <v>2318</v>
      </c>
      <c r="BC53" s="13">
        <f>HAVERM!B92-HAVERM!C92</f>
        <v>6342</v>
      </c>
      <c r="BF53" s="18">
        <f>100*((AVERAGE(HAVERQ!B41:B60)/AVERAGE(HAVERQ!B37:B56))-1)</f>
        <v>3.3119555853355021</v>
      </c>
      <c r="BG53" s="18">
        <f t="shared" si="15"/>
        <v>2.2155011331110641</v>
      </c>
      <c r="BI53" s="14">
        <v>0</v>
      </c>
      <c r="BR53" s="18">
        <f>100*((AVERAGE(HAVERQ!C41:C60)/AVERAGE(HAVERQ!C37:C56))-1)</f>
        <v>2.4181315249397928</v>
      </c>
      <c r="BS53" s="18">
        <f t="shared" si="4"/>
        <v>1.9448021036593488</v>
      </c>
      <c r="BU53" s="14">
        <v>0</v>
      </c>
    </row>
    <row r="54" spans="1:73" x14ac:dyDescent="0.25">
      <c r="A54" s="14">
        <v>2030</v>
      </c>
      <c r="B54" s="14">
        <f>DataA!F64*DataA!G64</f>
        <v>1134874.6460964</v>
      </c>
      <c r="C54" s="14">
        <f>DataA!H64/DataA!I64</f>
        <v>14.282155969625721</v>
      </c>
      <c r="D54" s="16">
        <f>DataA!E64</f>
        <v>3279805</v>
      </c>
      <c r="E54" s="17">
        <f>DataA!J64</f>
        <v>-1.7507159999999999</v>
      </c>
      <c r="F54" s="16">
        <f>DataA!D64</f>
        <v>2529998</v>
      </c>
      <c r="G54" s="16">
        <f>DataA!B64</f>
        <v>2528309</v>
      </c>
      <c r="I54" s="18">
        <f t="shared" si="6"/>
        <v>1.5190145665856969</v>
      </c>
      <c r="J54" s="18">
        <f t="shared" si="7"/>
        <v>1.528687384072458</v>
      </c>
      <c r="L54" s="16"/>
      <c r="M54" s="16"/>
      <c r="O54" s="14">
        <v>2050</v>
      </c>
      <c r="Q54" s="16">
        <f t="shared" si="12"/>
        <v>253</v>
      </c>
      <c r="R54" s="16">
        <f t="shared" si="13"/>
        <v>315</v>
      </c>
      <c r="S54" s="16">
        <f t="shared" si="14"/>
        <v>379</v>
      </c>
      <c r="V54">
        <v>2024</v>
      </c>
      <c r="W54" s="10">
        <f>100*((DataA!M58/DataA!M57)-1)</f>
        <v>1.0562067425510691</v>
      </c>
      <c r="X54" s="10">
        <f t="shared" si="10"/>
        <v>1.0291282489605247</v>
      </c>
      <c r="Y54" s="10">
        <v>0</v>
      </c>
      <c r="Z54" s="10">
        <v>66</v>
      </c>
      <c r="AA54" s="10">
        <v>66</v>
      </c>
      <c r="AB54"/>
      <c r="AC54">
        <v>50</v>
      </c>
      <c r="AD54">
        <f>'ONS pop proj 2021-based'!E52+'ONS pop proj 2021-based'!E159</f>
        <v>865808</v>
      </c>
      <c r="AE54">
        <f>'ONS pop proj 2021-based'!L52+'ONS pop proj 2021-based'!L159</f>
        <v>906850</v>
      </c>
      <c r="AF54">
        <f>'ONS pop proj 2021-based'!V52+'ONS pop proj 2021-based'!V159</f>
        <v>1015307</v>
      </c>
      <c r="AG54">
        <f>'ONS pop proj 2021-based'!AF52+'ONS pop proj 2021-based'!AF159</f>
        <v>1000627</v>
      </c>
      <c r="AH54"/>
      <c r="AI54"/>
      <c r="AJ54"/>
      <c r="AK54"/>
      <c r="AL54"/>
      <c r="AM54"/>
      <c r="AN54" s="40">
        <v>44743</v>
      </c>
      <c r="AO54" s="13">
        <f>HAVERQ!F217-HAVERQ!F$166</f>
        <v>61</v>
      </c>
      <c r="AP54" s="13">
        <f>HAVERQ!G217-HAVERQ!G$166</f>
        <v>1163</v>
      </c>
      <c r="AQ54" s="13">
        <f>HAVERQ!H217-HAVERQ!H$166</f>
        <v>16</v>
      </c>
      <c r="AR54" s="13">
        <f>HAVERQ!I217-HAVERQ!I$166</f>
        <v>2006</v>
      </c>
      <c r="AS54" s="13">
        <f>HAVERQ!J217-HAVERQ!J$166</f>
        <v>568</v>
      </c>
      <c r="AT54" s="13">
        <f t="shared" si="2"/>
        <v>3814</v>
      </c>
      <c r="AU54"/>
      <c r="AV54" s="13">
        <f>HAVERQ!D217-HAVERQ!D$166-'Chart Data'!AT54</f>
        <v>0</v>
      </c>
      <c r="AW54"/>
      <c r="AX54" s="40">
        <v>35490</v>
      </c>
      <c r="AY54" s="10">
        <f>100*(HAVERM!C93/HAVERM!B93)</f>
        <v>26.701328711727324</v>
      </c>
      <c r="AZ54" s="10">
        <f t="shared" si="3"/>
        <v>24.595806350939984</v>
      </c>
      <c r="BB54" s="13">
        <f>HAVERM!C93</f>
        <v>2311</v>
      </c>
      <c r="BC54" s="13">
        <f>HAVERM!B93-HAVERM!C93</f>
        <v>6344</v>
      </c>
      <c r="BF54" s="18">
        <f>100*((AVERAGE(HAVERQ!B42:B61)/AVERAGE(HAVERQ!B38:B57))-1)</f>
        <v>3.3529635258358725</v>
      </c>
      <c r="BG54" s="18">
        <f t="shared" si="15"/>
        <v>2.2155011331110641</v>
      </c>
      <c r="BI54" s="14">
        <v>0</v>
      </c>
      <c r="BR54" s="18">
        <f>100*((AVERAGE(HAVERQ!C42:C61)/AVERAGE(HAVERQ!C38:C57))-1)</f>
        <v>2.4489795918367196</v>
      </c>
      <c r="BS54" s="18">
        <f t="shared" si="4"/>
        <v>1.9448021036593488</v>
      </c>
      <c r="BU54" s="14">
        <v>0</v>
      </c>
    </row>
    <row r="55" spans="1:73" x14ac:dyDescent="0.25">
      <c r="A55" s="14">
        <v>2031</v>
      </c>
      <c r="B55" s="14">
        <f>DataA!F65*DataA!G65</f>
        <v>1143209.0011170001</v>
      </c>
      <c r="C55" s="14">
        <f>DataA!H65/DataA!I65</f>
        <v>14.35280591073235</v>
      </c>
      <c r="D55" s="16">
        <f>DataA!E65</f>
        <v>3327676</v>
      </c>
      <c r="E55" s="17">
        <f>DataA!J65</f>
        <v>-1.7468680000000001</v>
      </c>
      <c r="F55" s="16">
        <f>DataA!D65</f>
        <v>2568239</v>
      </c>
      <c r="G55" s="16">
        <f>DataA!B65</f>
        <v>2566959</v>
      </c>
      <c r="I55" s="18">
        <f t="shared" si="6"/>
        <v>1.5115031711487426</v>
      </c>
      <c r="J55" s="18">
        <f t="shared" si="7"/>
        <v>1.5286897289848778</v>
      </c>
      <c r="L55" s="16"/>
      <c r="M55" s="16"/>
      <c r="V55">
        <v>2025</v>
      </c>
      <c r="W55" s="10">
        <f>100*((DataA!M59/DataA!M58)-1)</f>
        <v>0.88249438290828319</v>
      </c>
      <c r="X55" s="10">
        <f t="shared" si="10"/>
        <v>1.0201462601856526</v>
      </c>
      <c r="Y55" s="10">
        <v>0</v>
      </c>
      <c r="Z55" s="10">
        <v>66</v>
      </c>
      <c r="AA55" s="10">
        <v>66</v>
      </c>
      <c r="AB55"/>
      <c r="AC55">
        <v>51</v>
      </c>
      <c r="AD55">
        <f>'ONS pop proj 2021-based'!E53+'ONS pop proj 2021-based'!E160</f>
        <v>899257</v>
      </c>
      <c r="AE55">
        <f>'ONS pop proj 2021-based'!L53+'ONS pop proj 2021-based'!L160</f>
        <v>867026</v>
      </c>
      <c r="AF55">
        <f>'ONS pop proj 2021-based'!V53+'ONS pop proj 2021-based'!V160</f>
        <v>998085</v>
      </c>
      <c r="AG55">
        <f>'ONS pop proj 2021-based'!AF53+'ONS pop proj 2021-based'!AF160</f>
        <v>1014474</v>
      </c>
      <c r="AH55"/>
      <c r="AI55"/>
      <c r="AJ55"/>
      <c r="AK55"/>
      <c r="AL55"/>
      <c r="AM55"/>
      <c r="AN55" s="40">
        <v>44835</v>
      </c>
      <c r="AO55" s="13">
        <f>HAVERQ!F218-HAVERQ!F$166</f>
        <v>61</v>
      </c>
      <c r="AP55" s="13">
        <f>HAVERQ!G218-HAVERQ!G$166</f>
        <v>1230</v>
      </c>
      <c r="AQ55" s="13">
        <f>HAVERQ!H218-HAVERQ!H$166</f>
        <v>34</v>
      </c>
      <c r="AR55" s="13">
        <f>HAVERQ!I218-HAVERQ!I$166</f>
        <v>2046</v>
      </c>
      <c r="AS55" s="13">
        <f>HAVERQ!J218-HAVERQ!J$166</f>
        <v>596</v>
      </c>
      <c r="AT55" s="13">
        <f t="shared" si="2"/>
        <v>3967</v>
      </c>
      <c r="AU55"/>
      <c r="AV55" s="13">
        <f>HAVERQ!D218-HAVERQ!D$166-'Chart Data'!AT55</f>
        <v>-2</v>
      </c>
      <c r="AW55"/>
      <c r="AX55" s="40">
        <v>35521</v>
      </c>
      <c r="AY55" s="10">
        <f>100*(HAVERM!C94/HAVERM!B94)</f>
        <v>26.704414143748558</v>
      </c>
      <c r="AZ55" s="10">
        <f t="shared" si="3"/>
        <v>24.595806350939984</v>
      </c>
      <c r="BB55" s="13">
        <f>HAVERM!C94</f>
        <v>2311</v>
      </c>
      <c r="BC55" s="13">
        <f>HAVERM!B94-HAVERM!C94</f>
        <v>6343</v>
      </c>
      <c r="BF55" s="18">
        <f>100*((AVERAGE(HAVERQ!B43:B62)/AVERAGE(HAVERQ!B39:B58))-1)</f>
        <v>3.3744933546988376</v>
      </c>
      <c r="BG55" s="18">
        <f t="shared" si="15"/>
        <v>2.2155011331110641</v>
      </c>
      <c r="BI55" s="14">
        <v>0</v>
      </c>
      <c r="BR55" s="18">
        <f>100*((AVERAGE(HAVERQ!C43:C62)/AVERAGE(HAVERQ!C39:C58))-1)</f>
        <v>2.4620543593363964</v>
      </c>
      <c r="BS55" s="18">
        <f t="shared" si="4"/>
        <v>1.9448021036593488</v>
      </c>
      <c r="BU55" s="14">
        <v>0</v>
      </c>
    </row>
    <row r="56" spans="1:73" x14ac:dyDescent="0.25">
      <c r="A56" s="14">
        <v>2032</v>
      </c>
      <c r="B56" s="14">
        <f>DataA!F66*DataA!G66</f>
        <v>1150942.9701943998</v>
      </c>
      <c r="C56" s="14">
        <f>DataA!H66/DataA!I66</f>
        <v>14.419018825255355</v>
      </c>
      <c r="D56" s="16">
        <f>DataA!E66</f>
        <v>3378419</v>
      </c>
      <c r="E56" s="17">
        <f>DataA!J66</f>
        <v>-1.7429889999999999</v>
      </c>
      <c r="F56" s="16">
        <f>DataA!D66</f>
        <v>2606529</v>
      </c>
      <c r="G56" s="16">
        <f>DataA!B66</f>
        <v>2605939</v>
      </c>
      <c r="I56" s="18">
        <f t="shared" si="6"/>
        <v>1.4909048573750416</v>
      </c>
      <c r="J56" s="18">
        <f t="shared" si="7"/>
        <v>1.518528344239245</v>
      </c>
      <c r="L56" s="16"/>
      <c r="M56" s="16"/>
      <c r="V56">
        <v>2026</v>
      </c>
      <c r="W56" s="10">
        <f>100*((DataA!M60/DataA!M59)-1)</f>
        <v>1.0149921161108466</v>
      </c>
      <c r="X56" s="10">
        <f t="shared" si="10"/>
        <v>1.022849420475578</v>
      </c>
      <c r="Y56" s="10">
        <v>0</v>
      </c>
      <c r="Z56" s="10">
        <v>66.15300546448087</v>
      </c>
      <c r="AA56" s="10">
        <v>66.15300546448087</v>
      </c>
      <c r="AB56"/>
      <c r="AC56">
        <v>52</v>
      </c>
      <c r="AD56">
        <f>'ONS pop proj 2021-based'!E54+'ONS pop proj 2021-based'!E161</f>
        <v>931846</v>
      </c>
      <c r="AE56">
        <f>'ONS pop proj 2021-based'!L54+'ONS pop proj 2021-based'!L161</f>
        <v>805145</v>
      </c>
      <c r="AF56">
        <f>'ONS pop proj 2021-based'!V54+'ONS pop proj 2021-based'!V161</f>
        <v>997603</v>
      </c>
      <c r="AG56">
        <f>'ONS pop proj 2021-based'!AF54+'ONS pop proj 2021-based'!AF161</f>
        <v>1007672</v>
      </c>
      <c r="AH56"/>
      <c r="AI56"/>
      <c r="AJ56"/>
      <c r="AK56"/>
      <c r="AL56"/>
      <c r="AM56"/>
      <c r="AN56" s="40">
        <v>44927</v>
      </c>
      <c r="AO56" s="13">
        <f>HAVERQ!F219-HAVERQ!F$166</f>
        <v>137</v>
      </c>
      <c r="AP56" s="13">
        <f>HAVERQ!G219-HAVERQ!G$166</f>
        <v>1263</v>
      </c>
      <c r="AQ56" s="13">
        <f>HAVERQ!H219-HAVERQ!H$166</f>
        <v>55</v>
      </c>
      <c r="AR56" s="13">
        <f>HAVERQ!I219-HAVERQ!I$166</f>
        <v>1987</v>
      </c>
      <c r="AS56" s="13">
        <f>HAVERQ!J219-HAVERQ!J$166</f>
        <v>658</v>
      </c>
      <c r="AT56" s="13">
        <f t="shared" si="2"/>
        <v>4100</v>
      </c>
      <c r="AU56"/>
      <c r="AV56" s="13">
        <f>HAVERQ!D219-HAVERQ!D$166-'Chart Data'!AT56</f>
        <v>-1</v>
      </c>
      <c r="AW56"/>
      <c r="AX56" s="40">
        <v>35551</v>
      </c>
      <c r="AY56" s="10">
        <f>100*(HAVERM!C95/HAVERM!B95)</f>
        <v>26.5054638456173</v>
      </c>
      <c r="AZ56" s="10">
        <f t="shared" si="3"/>
        <v>24.595806350939984</v>
      </c>
      <c r="BB56" s="13">
        <f>HAVERM!C95</f>
        <v>2280</v>
      </c>
      <c r="BC56" s="13">
        <f>HAVERM!B95-HAVERM!C95</f>
        <v>6322</v>
      </c>
      <c r="BE56" s="14">
        <v>1984</v>
      </c>
      <c r="BF56" s="18">
        <f>100*((AVERAGE(HAVERQ!B44:B63)/AVERAGE(HAVERQ!B40:B59))-1)</f>
        <v>3.3358250794244038</v>
      </c>
      <c r="BG56" s="18">
        <f t="shared" si="15"/>
        <v>2.2155011331110641</v>
      </c>
      <c r="BI56" s="14">
        <v>0</v>
      </c>
      <c r="BQ56" s="14">
        <v>1984</v>
      </c>
      <c r="BR56" s="18">
        <f>100*((AVERAGE(HAVERQ!C44:C63)/AVERAGE(HAVERQ!C40:C59))-1)</f>
        <v>2.4285463790987061</v>
      </c>
      <c r="BS56" s="18">
        <f t="shared" si="4"/>
        <v>1.9448021036593488</v>
      </c>
      <c r="BU56" s="14">
        <v>0</v>
      </c>
    </row>
    <row r="57" spans="1:73" x14ac:dyDescent="0.25">
      <c r="A57" s="14">
        <v>2033</v>
      </c>
      <c r="B57" s="14">
        <f>DataA!F67*DataA!G67</f>
        <v>1157282.9317252</v>
      </c>
      <c r="C57" s="14">
        <f>DataA!H67/DataA!I67</f>
        <v>14.480461015626441</v>
      </c>
      <c r="D57" s="16">
        <f>DataA!E67</f>
        <v>3432026</v>
      </c>
      <c r="E57" s="17">
        <f>DataA!J67</f>
        <v>-1.7388710000000001</v>
      </c>
      <c r="F57" s="16">
        <f>DataA!D67</f>
        <v>2644184</v>
      </c>
      <c r="G57" s="16">
        <f>DataA!B67</f>
        <v>2643901</v>
      </c>
      <c r="I57" s="18">
        <f t="shared" si="6"/>
        <v>1.4446415136758484</v>
      </c>
      <c r="J57" s="18">
        <f t="shared" si="7"/>
        <v>1.4567493713398605</v>
      </c>
      <c r="L57" s="16"/>
      <c r="M57" s="16"/>
      <c r="V57">
        <v>2027</v>
      </c>
      <c r="W57" s="10">
        <f>100*((DataA!M61/DataA!M60)-1)</f>
        <v>1.2676458866989648</v>
      </c>
      <c r="X57" s="10">
        <f t="shared" si="10"/>
        <v>1.0600531726733475</v>
      </c>
      <c r="Y57" s="10">
        <v>0</v>
      </c>
      <c r="Z57" s="10">
        <v>66.649315068493152</v>
      </c>
      <c r="AA57" s="10">
        <v>66.649315068493152</v>
      </c>
      <c r="AB57"/>
      <c r="AC57">
        <v>53</v>
      </c>
      <c r="AD57">
        <f>'ONS pop proj 2021-based'!E55+'ONS pop proj 2021-based'!E162</f>
        <v>908492</v>
      </c>
      <c r="AE57">
        <f>'ONS pop proj 2021-based'!L55+'ONS pop proj 2021-based'!L162</f>
        <v>787520</v>
      </c>
      <c r="AF57">
        <f>'ONS pop proj 2021-based'!V55+'ONS pop proj 2021-based'!V162</f>
        <v>966444</v>
      </c>
      <c r="AG57">
        <f>'ONS pop proj 2021-based'!AF55+'ONS pop proj 2021-based'!AF162</f>
        <v>1013481</v>
      </c>
      <c r="AH57"/>
      <c r="AI57"/>
      <c r="AJ57"/>
      <c r="AK57"/>
      <c r="AL57"/>
      <c r="AM57"/>
      <c r="AN57" s="40">
        <v>45017</v>
      </c>
      <c r="AO57" s="13">
        <f>HAVERQ!F220-HAVERQ!F$166</f>
        <v>87</v>
      </c>
      <c r="AP57" s="13">
        <f>HAVERQ!G220-HAVERQ!G$166</f>
        <v>1184</v>
      </c>
      <c r="AQ57" s="13">
        <f>HAVERQ!H220-HAVERQ!H$166</f>
        <v>83</v>
      </c>
      <c r="AR57" s="13">
        <f>HAVERQ!I220-HAVERQ!I$166</f>
        <v>2073</v>
      </c>
      <c r="AS57" s="13">
        <f>HAVERQ!J220-HAVERQ!J$166</f>
        <v>634</v>
      </c>
      <c r="AT57" s="13">
        <f t="shared" si="2"/>
        <v>4061</v>
      </c>
      <c r="AU57"/>
      <c r="AV57" s="13">
        <f>HAVERQ!D220-HAVERQ!D$166-'Chart Data'!AT57</f>
        <v>0</v>
      </c>
      <c r="AW57"/>
      <c r="AX57" s="40">
        <v>35582</v>
      </c>
      <c r="AY57" s="10">
        <f>100*(HAVERM!C96/HAVERM!B96)</f>
        <v>26.59698025551684</v>
      </c>
      <c r="AZ57" s="10">
        <f t="shared" si="3"/>
        <v>24.595806350939984</v>
      </c>
      <c r="BB57" s="13">
        <f>HAVERM!C96</f>
        <v>2290</v>
      </c>
      <c r="BC57" s="13">
        <f>HAVERM!B96-HAVERM!C96</f>
        <v>6320</v>
      </c>
      <c r="BF57" s="18">
        <f>100*((AVERAGE(HAVERQ!B45:B64)/AVERAGE(HAVERQ!B41:B60))-1)</f>
        <v>3.0297414991198313</v>
      </c>
      <c r="BG57" s="18">
        <f t="shared" si="15"/>
        <v>2.2155011331110641</v>
      </c>
      <c r="BI57" s="14">
        <v>0</v>
      </c>
      <c r="BR57" s="18">
        <f>100*((AVERAGE(HAVERQ!C45:C64)/AVERAGE(HAVERQ!C41:C60))-1)</f>
        <v>2.1345182087471493</v>
      </c>
      <c r="BS57" s="18">
        <f t="shared" si="4"/>
        <v>1.9448021036593488</v>
      </c>
      <c r="BU57" s="14">
        <v>0</v>
      </c>
    </row>
    <row r="58" spans="1:73" x14ac:dyDescent="0.25">
      <c r="A58" s="14">
        <v>2034</v>
      </c>
      <c r="B58" s="14">
        <f>DataA!F68*DataA!G68</f>
        <v>1162638.9345336</v>
      </c>
      <c r="C58" s="14">
        <f>DataA!H68/DataA!I68</f>
        <v>14.536952951999739</v>
      </c>
      <c r="D58" s="16">
        <f>DataA!E68</f>
        <v>3488402</v>
      </c>
      <c r="E58" s="17">
        <f>DataA!J68</f>
        <v>-1.7344839999999999</v>
      </c>
      <c r="F58" s="16">
        <f>DataA!D68</f>
        <v>2681838</v>
      </c>
      <c r="G58" s="16">
        <f>DataA!B68</f>
        <v>2681782</v>
      </c>
      <c r="I58" s="18">
        <f t="shared" si="6"/>
        <v>1.4240310054065786</v>
      </c>
      <c r="J58" s="18">
        <f t="shared" si="7"/>
        <v>1.4327692300127648</v>
      </c>
      <c r="L58" s="16"/>
      <c r="M58" s="16"/>
      <c r="V58">
        <v>2028</v>
      </c>
      <c r="W58" s="10">
        <f>100*((DataA!M62/DataA!M61)-1)</f>
        <v>0.82652997971872644</v>
      </c>
      <c r="X58" s="10">
        <f t="shared" si="10"/>
        <v>1.050353217341935</v>
      </c>
      <c r="Y58" s="10">
        <v>0</v>
      </c>
      <c r="Z58" s="10">
        <v>67</v>
      </c>
      <c r="AA58" s="10">
        <v>67</v>
      </c>
      <c r="AB58"/>
      <c r="AC58">
        <v>54</v>
      </c>
      <c r="AD58">
        <f>'ONS pop proj 2021-based'!E56+'ONS pop proj 2021-based'!E163</f>
        <v>929212</v>
      </c>
      <c r="AE58">
        <f>'ONS pop proj 2021-based'!L56+'ONS pop proj 2021-based'!L163</f>
        <v>802693</v>
      </c>
      <c r="AF58">
        <f>'ONS pop proj 2021-based'!V56+'ONS pop proj 2021-based'!V163</f>
        <v>949617</v>
      </c>
      <c r="AG58">
        <f>'ONS pop proj 2021-based'!AF56+'ONS pop proj 2021-based'!AF163</f>
        <v>994339</v>
      </c>
      <c r="AH58"/>
      <c r="AI58"/>
      <c r="AJ58"/>
      <c r="AK58"/>
      <c r="AL58"/>
      <c r="AM58"/>
      <c r="AN58" s="40">
        <v>45108</v>
      </c>
      <c r="AO58" s="13">
        <f>HAVERQ!F221-HAVERQ!F$166</f>
        <v>-70</v>
      </c>
      <c r="AP58" s="13">
        <f>HAVERQ!G221-HAVERQ!G$166</f>
        <v>1274</v>
      </c>
      <c r="AQ58" s="13">
        <f>HAVERQ!H221-HAVERQ!H$166</f>
        <v>-3</v>
      </c>
      <c r="AR58" s="13">
        <f>HAVERQ!I221-HAVERQ!I$166</f>
        <v>2122</v>
      </c>
      <c r="AS58" s="13">
        <f>HAVERQ!J221-HAVERQ!J$166</f>
        <v>678</v>
      </c>
      <c r="AT58" s="13">
        <f t="shared" si="2"/>
        <v>4001</v>
      </c>
      <c r="AU58"/>
      <c r="AV58" s="13">
        <f>HAVERQ!D221-HAVERQ!D$166-'Chart Data'!AT58</f>
        <v>-1</v>
      </c>
      <c r="AW58"/>
      <c r="AX58" s="40">
        <v>35612</v>
      </c>
      <c r="AY58" s="10">
        <f>100*(HAVERM!C97/HAVERM!B97)</f>
        <v>26.724336793540949</v>
      </c>
      <c r="AZ58" s="10">
        <f t="shared" si="3"/>
        <v>24.595806350939984</v>
      </c>
      <c r="BB58" s="13">
        <f>HAVERM!C97</f>
        <v>2317</v>
      </c>
      <c r="BC58" s="13">
        <f>HAVERM!B97-HAVERM!C97</f>
        <v>6353</v>
      </c>
      <c r="BF58" s="18">
        <f>100*((AVERAGE(HAVERQ!B46:B65)/AVERAGE(HAVERQ!B42:B61))-1)</f>
        <v>2.83981251723191</v>
      </c>
      <c r="BG58" s="18">
        <f t="shared" si="15"/>
        <v>2.2155011331110641</v>
      </c>
      <c r="BI58" s="14">
        <v>0</v>
      </c>
      <c r="BR58" s="18">
        <f>100*((AVERAGE(HAVERQ!C46:C65)/AVERAGE(HAVERQ!C42:C61))-1)</f>
        <v>1.9833708643685943</v>
      </c>
      <c r="BS58" s="18">
        <f t="shared" si="4"/>
        <v>1.9448021036593488</v>
      </c>
      <c r="BU58" s="14">
        <v>0</v>
      </c>
    </row>
    <row r="59" spans="1:73" x14ac:dyDescent="0.25">
      <c r="A59" s="14">
        <v>2035</v>
      </c>
      <c r="B59" s="14">
        <f>DataA!F69*DataA!G69</f>
        <v>1167395.2797566</v>
      </c>
      <c r="C59" s="14">
        <f>DataA!H69/DataA!I69</f>
        <v>14.588457997329678</v>
      </c>
      <c r="D59" s="16">
        <f>DataA!E69</f>
        <v>3547459</v>
      </c>
      <c r="E59" s="17">
        <f>DataA!J69</f>
        <v>-1.7297629999999999</v>
      </c>
      <c r="F59" s="16">
        <f>DataA!D69</f>
        <v>2720205</v>
      </c>
      <c r="G59" s="16">
        <f>DataA!B69</f>
        <v>2720207</v>
      </c>
      <c r="I59" s="18">
        <f t="shared" si="6"/>
        <v>1.4306233262411761</v>
      </c>
      <c r="J59" s="18">
        <f t="shared" si="7"/>
        <v>1.432815941042187</v>
      </c>
      <c r="L59" s="16"/>
      <c r="M59" s="16"/>
      <c r="V59">
        <v>2029</v>
      </c>
      <c r="W59" s="10">
        <f>100*((DataA!M63/DataA!M62)-1)</f>
        <v>0.24338490100082044</v>
      </c>
      <c r="X59" s="10">
        <f t="shared" si="10"/>
        <v>0.96723162347050362</v>
      </c>
      <c r="Y59" s="10">
        <v>0</v>
      </c>
      <c r="Z59" s="10">
        <v>67</v>
      </c>
      <c r="AA59" s="10">
        <v>67</v>
      </c>
      <c r="AB59"/>
      <c r="AC59">
        <v>55</v>
      </c>
      <c r="AD59">
        <f>'ONS pop proj 2021-based'!E57+'ONS pop proj 2021-based'!E164</f>
        <v>926887</v>
      </c>
      <c r="AE59">
        <f>'ONS pop proj 2021-based'!L57+'ONS pop proj 2021-based'!L164</f>
        <v>814992</v>
      </c>
      <c r="AF59">
        <f>'ONS pop proj 2021-based'!V57+'ONS pop proj 2021-based'!V164</f>
        <v>936952</v>
      </c>
      <c r="AG59">
        <f>'ONS pop proj 2021-based'!AF57+'ONS pop proj 2021-based'!AF164</f>
        <v>996863</v>
      </c>
      <c r="AH59"/>
      <c r="AI59"/>
      <c r="AJ59"/>
      <c r="AK59"/>
      <c r="AL59"/>
      <c r="AM59"/>
      <c r="AN59" s="40">
        <v>45200</v>
      </c>
      <c r="AO59" s="13">
        <f>HAVERQ!F222-HAVERQ!F$166</f>
        <v>-33</v>
      </c>
      <c r="AP59" s="13">
        <f>HAVERQ!G222-HAVERQ!G$166</f>
        <v>1139</v>
      </c>
      <c r="AQ59" s="13">
        <f>HAVERQ!H222-HAVERQ!H$166</f>
        <v>106</v>
      </c>
      <c r="AR59" s="13">
        <f>HAVERQ!I222-HAVERQ!I$166</f>
        <v>2213</v>
      </c>
      <c r="AS59" s="13">
        <f>HAVERQ!J222-HAVERQ!J$166</f>
        <v>648</v>
      </c>
      <c r="AT59" s="13">
        <f t="shared" si="2"/>
        <v>4073</v>
      </c>
      <c r="AU59"/>
      <c r="AV59" s="13">
        <f>HAVERQ!D222-HAVERQ!D$166-'Chart Data'!AT59</f>
        <v>-1</v>
      </c>
      <c r="AW59"/>
      <c r="AX59" s="40">
        <v>35643</v>
      </c>
      <c r="AY59" s="10">
        <f>100*(HAVERM!C98/HAVERM!B98)</f>
        <v>26.786330686917502</v>
      </c>
      <c r="AZ59" s="10">
        <f t="shared" si="3"/>
        <v>24.595806350939984</v>
      </c>
      <c r="BB59" s="13">
        <f>HAVERM!C98</f>
        <v>2328</v>
      </c>
      <c r="BC59" s="13">
        <f>HAVERM!B98-HAVERM!C98</f>
        <v>6363</v>
      </c>
      <c r="BF59" s="18">
        <f>100*((AVERAGE(HAVERQ!B47:B66)/AVERAGE(HAVERQ!B43:B62))-1)</f>
        <v>2.6990061092368123</v>
      </c>
      <c r="BG59" s="18">
        <f t="shared" si="15"/>
        <v>2.2155011331110641</v>
      </c>
      <c r="BI59" s="14">
        <v>0</v>
      </c>
      <c r="BR59" s="18">
        <f>100*((AVERAGE(HAVERQ!C47:C66)/AVERAGE(HAVERQ!C43:C62))-1)</f>
        <v>1.9119800189475677</v>
      </c>
      <c r="BS59" s="18">
        <f t="shared" si="4"/>
        <v>1.9448021036593488</v>
      </c>
      <c r="BU59" s="14">
        <v>0</v>
      </c>
    </row>
    <row r="60" spans="1:73" x14ac:dyDescent="0.25">
      <c r="A60" s="14">
        <v>2036</v>
      </c>
      <c r="B60" s="14">
        <f>DataA!F70*DataA!G70</f>
        <v>1172189.9993441999</v>
      </c>
      <c r="C60" s="14">
        <f>DataA!H70/DataA!I70</f>
        <v>14.635706295809634</v>
      </c>
      <c r="D60" s="16">
        <f>DataA!E70</f>
        <v>3609279</v>
      </c>
      <c r="E60" s="17">
        <f>DataA!J70</f>
        <v>-1.7247079999999999</v>
      </c>
      <c r="F60" s="16">
        <f>DataA!D70</f>
        <v>2760292</v>
      </c>
      <c r="G60" s="16">
        <f>DataA!B70</f>
        <v>2760292</v>
      </c>
      <c r="I60" s="18">
        <f t="shared" si="6"/>
        <v>1.4736756972360432</v>
      </c>
      <c r="J60" s="18">
        <f t="shared" si="7"/>
        <v>1.4736010899170537</v>
      </c>
      <c r="L60" s="16"/>
      <c r="M60" s="16"/>
      <c r="V60">
        <v>2030</v>
      </c>
      <c r="W60" s="10">
        <f>100*((DataA!M64/DataA!M63)-1)</f>
        <v>0.13633001668222899</v>
      </c>
      <c r="X60" s="10">
        <f t="shared" si="10"/>
        <v>0.87261164937070246</v>
      </c>
      <c r="Y60" s="10">
        <v>0</v>
      </c>
      <c r="Z60" s="10">
        <v>67</v>
      </c>
      <c r="AA60" s="10">
        <v>67</v>
      </c>
      <c r="AB60"/>
      <c r="AC60">
        <v>56</v>
      </c>
      <c r="AD60">
        <f>'ONS pop proj 2021-based'!E58+'ONS pop proj 2021-based'!E165</f>
        <v>931407</v>
      </c>
      <c r="AE60">
        <f>'ONS pop proj 2021-based'!L58+'ONS pop proj 2021-based'!L165</f>
        <v>822810</v>
      </c>
      <c r="AF60">
        <f>'ONS pop proj 2021-based'!V58+'ONS pop proj 2021-based'!V165</f>
        <v>900907</v>
      </c>
      <c r="AG60">
        <f>'ONS pop proj 2021-based'!AF58+'ONS pop proj 2021-based'!AF165</f>
        <v>1007209</v>
      </c>
      <c r="AH60"/>
      <c r="AI60"/>
      <c r="AJ60"/>
      <c r="AK60"/>
      <c r="AL60"/>
      <c r="AM60"/>
      <c r="AN60" s="40"/>
      <c r="AO60"/>
      <c r="AP60"/>
      <c r="AQ60"/>
      <c r="AR60"/>
      <c r="AS60"/>
      <c r="AT60"/>
      <c r="AU60"/>
      <c r="AV60"/>
      <c r="AW60"/>
      <c r="AX60" s="40">
        <v>35674</v>
      </c>
      <c r="AY60" s="10">
        <f>100*(HAVERM!C99/HAVERM!B99)</f>
        <v>26.678911720812764</v>
      </c>
      <c r="AZ60" s="10">
        <f t="shared" si="3"/>
        <v>24.595806350939984</v>
      </c>
      <c r="BB60" s="13">
        <f>HAVERM!C99</f>
        <v>2324</v>
      </c>
      <c r="BC60" s="13">
        <f>HAVERM!B99-HAVERM!C99</f>
        <v>6387</v>
      </c>
      <c r="BE60" s="14">
        <v>1985</v>
      </c>
      <c r="BF60" s="18">
        <f>100*((AVERAGE(HAVERQ!B48:B67)/AVERAGE(HAVERQ!B44:B63))-1)</f>
        <v>2.5951713536486176</v>
      </c>
      <c r="BG60" s="18">
        <f t="shared" si="15"/>
        <v>2.2155011331110641</v>
      </c>
      <c r="BI60" s="14">
        <v>0</v>
      </c>
      <c r="BQ60" s="14">
        <v>1985</v>
      </c>
      <c r="BR60" s="18">
        <f>100*((AVERAGE(HAVERQ!C48:C67)/AVERAGE(HAVERQ!C44:C63))-1)</f>
        <v>1.8830779765471206</v>
      </c>
      <c r="BS60" s="18">
        <f t="shared" si="4"/>
        <v>1.9448021036593488</v>
      </c>
      <c r="BU60" s="14">
        <v>0</v>
      </c>
    </row>
    <row r="61" spans="1:73" x14ac:dyDescent="0.25">
      <c r="A61" s="14">
        <v>2037</v>
      </c>
      <c r="B61" s="14">
        <f>DataA!F71*DataA!G71</f>
        <v>1176984.0204360001</v>
      </c>
      <c r="C61" s="14">
        <f>DataA!H71/DataA!I71</f>
        <v>14.680409213468405</v>
      </c>
      <c r="D61" s="16">
        <f>DataA!E71</f>
        <v>3673876</v>
      </c>
      <c r="E61" s="17">
        <f>DataA!J71</f>
        <v>-1.7195400000000001</v>
      </c>
      <c r="F61" s="16">
        <f>DataA!D71</f>
        <v>2801571</v>
      </c>
      <c r="G61" s="16">
        <f>DataA!B71</f>
        <v>2801574</v>
      </c>
      <c r="I61" s="18">
        <f t="shared" si="6"/>
        <v>1.4954577269361335</v>
      </c>
      <c r="J61" s="18">
        <f t="shared" si="7"/>
        <v>1.4955664110898326</v>
      </c>
      <c r="L61" s="16"/>
      <c r="M61" s="16"/>
      <c r="V61">
        <v>2031</v>
      </c>
      <c r="W61" s="10">
        <f>100*((DataA!M65/DataA!M64)-1)</f>
        <v>0.10217839683863694</v>
      </c>
      <c r="X61" s="10">
        <f t="shared" si="10"/>
        <v>0.78728962342382136</v>
      </c>
      <c r="Y61" s="10">
        <v>0</v>
      </c>
      <c r="Z61" s="10">
        <v>67</v>
      </c>
      <c r="AA61" s="10">
        <v>67</v>
      </c>
      <c r="AB61"/>
      <c r="AC61">
        <v>57</v>
      </c>
      <c r="AD61">
        <f>'ONS pop proj 2021-based'!E59+'ONS pop proj 2021-based'!E166</f>
        <v>926238</v>
      </c>
      <c r="AE61">
        <f>'ONS pop proj 2021-based'!L59+'ONS pop proj 2021-based'!L166</f>
        <v>852852</v>
      </c>
      <c r="AF61">
        <f>'ONS pop proj 2021-based'!V59+'ONS pop proj 2021-based'!V166</f>
        <v>894290</v>
      </c>
      <c r="AG61">
        <f>'ONS pop proj 2021-based'!AF59+'ONS pop proj 2021-based'!AF166</f>
        <v>996990</v>
      </c>
      <c r="AH61"/>
      <c r="AI61"/>
      <c r="AJ61"/>
      <c r="AK61"/>
      <c r="AL61"/>
      <c r="AM61"/>
      <c r="AN61" s="40"/>
      <c r="AO61"/>
      <c r="AP61"/>
      <c r="AQ61"/>
      <c r="AR61"/>
      <c r="AS61" s="13">
        <f>+AR59+AS59</f>
        <v>2861</v>
      </c>
      <c r="AT61" s="150">
        <f>AS61/AT59</f>
        <v>0.70243064080530326</v>
      </c>
      <c r="AU61"/>
      <c r="AV61"/>
      <c r="AW61"/>
      <c r="AX61" s="40">
        <v>35704</v>
      </c>
      <c r="AY61" s="10">
        <f>100*(HAVERM!C100/HAVERM!B100)</f>
        <v>26.736190694476274</v>
      </c>
      <c r="AZ61" s="10">
        <f t="shared" si="3"/>
        <v>24.595806350939984</v>
      </c>
      <c r="BB61" s="13">
        <f>HAVERM!C100</f>
        <v>2333</v>
      </c>
      <c r="BC61" s="13">
        <f>HAVERM!B100-HAVERM!C100</f>
        <v>6393</v>
      </c>
      <c r="BF61" s="18">
        <f>100*((AVERAGE(HAVERQ!B49:B68)/AVERAGE(HAVERQ!B45:B64))-1)</f>
        <v>2.9136690647481922</v>
      </c>
      <c r="BG61" s="18">
        <f t="shared" si="15"/>
        <v>2.2155011331110641</v>
      </c>
      <c r="BI61" s="14">
        <v>0</v>
      </c>
      <c r="BR61" s="18">
        <f>100*((AVERAGE(HAVERQ!C49:C68)/AVERAGE(HAVERQ!C45:C64))-1)</f>
        <v>2.2946344792288631</v>
      </c>
      <c r="BS61" s="18">
        <f t="shared" si="4"/>
        <v>1.9448021036593488</v>
      </c>
      <c r="BU61" s="14">
        <v>0</v>
      </c>
    </row>
    <row r="62" spans="1:73" x14ac:dyDescent="0.25">
      <c r="A62" s="14">
        <v>2038</v>
      </c>
      <c r="B62" s="14">
        <f>DataA!F72*DataA!G72</f>
        <v>1181777.3430319999</v>
      </c>
      <c r="C62" s="14">
        <f>DataA!H72/DataA!I72</f>
        <v>14.723075081951977</v>
      </c>
      <c r="D62" s="16">
        <f>DataA!E72</f>
        <v>3741310</v>
      </c>
      <c r="E62" s="17">
        <f>DataA!J72</f>
        <v>-1.7141740000000001</v>
      </c>
      <c r="F62" s="16">
        <f>DataA!D72</f>
        <v>2844332</v>
      </c>
      <c r="G62" s="16">
        <f>DataA!B72</f>
        <v>2844334</v>
      </c>
      <c r="I62" s="18">
        <f t="shared" si="6"/>
        <v>1.5263221956538064</v>
      </c>
      <c r="J62" s="18">
        <f t="shared" si="7"/>
        <v>1.5262848670068996</v>
      </c>
      <c r="L62" s="16"/>
      <c r="M62" s="16"/>
      <c r="V62">
        <v>2032</v>
      </c>
      <c r="W62" s="10">
        <f>100*((DataA!M66/DataA!M65)-1)</f>
        <v>9.425373234008827E-2</v>
      </c>
      <c r="X62" s="10">
        <f t="shared" si="10"/>
        <v>0.70129643432949917</v>
      </c>
      <c r="Y62" s="10">
        <v>0</v>
      </c>
      <c r="Z62" s="10">
        <v>67</v>
      </c>
      <c r="AA62" s="10">
        <v>67</v>
      </c>
      <c r="AB62"/>
      <c r="AC62">
        <v>58</v>
      </c>
      <c r="AD62">
        <f>'ONS pop proj 2021-based'!E60+'ONS pop proj 2021-based'!E167</f>
        <v>930308</v>
      </c>
      <c r="AE62">
        <f>'ONS pop proj 2021-based'!L60+'ONS pop proj 2021-based'!L167</f>
        <v>882880</v>
      </c>
      <c r="AF62">
        <f>'ONS pop proj 2021-based'!V60+'ONS pop proj 2021-based'!V167</f>
        <v>883968</v>
      </c>
      <c r="AG62">
        <f>'ONS pop proj 2021-based'!AF60+'ONS pop proj 2021-based'!AF167</f>
        <v>1010776</v>
      </c>
      <c r="AH62"/>
      <c r="AI62"/>
      <c r="AJ62"/>
      <c r="AK62"/>
      <c r="AL62"/>
      <c r="AM62"/>
      <c r="AN62" s="40"/>
      <c r="AO62"/>
      <c r="AP62"/>
      <c r="AQ62"/>
      <c r="AR62"/>
      <c r="AS62"/>
      <c r="AT62"/>
      <c r="AU62"/>
      <c r="AV62"/>
      <c r="AW62"/>
      <c r="AX62" s="40">
        <v>35735</v>
      </c>
      <c r="AY62" s="10">
        <f>100*(HAVERM!C101/HAVERM!B101)</f>
        <v>26.83903443541929</v>
      </c>
      <c r="AZ62" s="10">
        <f t="shared" si="3"/>
        <v>24.595806350939984</v>
      </c>
      <c r="BB62" s="13">
        <f>HAVERM!C101</f>
        <v>2346</v>
      </c>
      <c r="BC62" s="13">
        <f>HAVERM!B101-HAVERM!C101</f>
        <v>6395</v>
      </c>
      <c r="BF62" s="18">
        <f>100*((AVERAGE(HAVERQ!B50:B69)/AVERAGE(HAVERQ!B46:B65))-1)</f>
        <v>3.0831099195710143</v>
      </c>
      <c r="BG62" s="18">
        <f t="shared" si="15"/>
        <v>2.2155011331110641</v>
      </c>
      <c r="BI62" s="14">
        <v>0</v>
      </c>
      <c r="BR62" s="18">
        <f>100*((AVERAGE(HAVERQ!C50:C69)/AVERAGE(HAVERQ!C46:C65))-1)</f>
        <v>2.5647558386411973</v>
      </c>
      <c r="BS62" s="18">
        <f t="shared" si="4"/>
        <v>1.9448021036593488</v>
      </c>
      <c r="BU62" s="14">
        <v>0</v>
      </c>
    </row>
    <row r="63" spans="1:73" x14ac:dyDescent="0.25">
      <c r="A63" s="14">
        <v>2039</v>
      </c>
      <c r="B63" s="14">
        <f>DataA!F73*DataA!G73</f>
        <v>1186569.9671322</v>
      </c>
      <c r="C63" s="14">
        <f>DataA!H73/DataA!I73</f>
        <v>14.764298624902201</v>
      </c>
      <c r="D63" s="16">
        <f>DataA!E73</f>
        <v>3811608</v>
      </c>
      <c r="E63" s="17">
        <f>DataA!J73</f>
        <v>-1.7086939999999999</v>
      </c>
      <c r="F63" s="16">
        <f>DataA!D73</f>
        <v>2888392</v>
      </c>
      <c r="G63" s="16">
        <f>DataA!B73</f>
        <v>2888393</v>
      </c>
      <c r="I63" s="18">
        <f t="shared" si="6"/>
        <v>1.5490456107092987</v>
      </c>
      <c r="J63" s="18">
        <f t="shared" si="7"/>
        <v>1.5490093638792057</v>
      </c>
      <c r="L63" s="16"/>
      <c r="M63" s="16"/>
      <c r="V63">
        <v>2033</v>
      </c>
      <c r="W63" s="10">
        <f>100*((DataA!M67/DataA!M66)-1)</f>
        <v>6.8444487108654251E-2</v>
      </c>
      <c r="X63" s="10">
        <f t="shared" si="10"/>
        <v>0.5692460641958319</v>
      </c>
      <c r="Y63" s="10">
        <v>0</v>
      </c>
      <c r="Z63" s="10">
        <v>67</v>
      </c>
      <c r="AA63" s="10">
        <v>67</v>
      </c>
      <c r="AB63"/>
      <c r="AC63">
        <v>59</v>
      </c>
      <c r="AD63">
        <f>'ONS pop proj 2021-based'!E61+'ONS pop proj 2021-based'!E168</f>
        <v>916262</v>
      </c>
      <c r="AE63">
        <f>'ONS pop proj 2021-based'!L61+'ONS pop proj 2021-based'!L168</f>
        <v>911963</v>
      </c>
      <c r="AF63">
        <f>'ONS pop proj 2021-based'!V61+'ONS pop proj 2021-based'!V168</f>
        <v>884810</v>
      </c>
      <c r="AG63">
        <f>'ONS pop proj 2021-based'!AF61+'ONS pop proj 2021-based'!AF168</f>
        <v>1007333</v>
      </c>
      <c r="AH63"/>
      <c r="AI63"/>
      <c r="AJ63"/>
      <c r="AK63"/>
      <c r="AL63"/>
      <c r="AM63"/>
      <c r="AN63" s="40"/>
      <c r="AO63"/>
      <c r="AP63"/>
      <c r="AQ63"/>
      <c r="AR63"/>
      <c r="AS63"/>
      <c r="AT63"/>
      <c r="AU63"/>
      <c r="AV63"/>
      <c r="AW63"/>
      <c r="AX63" s="40">
        <v>35765</v>
      </c>
      <c r="AY63" s="10">
        <f>100*(HAVERM!C102/HAVERM!B102)</f>
        <v>26.506024096385545</v>
      </c>
      <c r="AZ63" s="10">
        <f t="shared" si="3"/>
        <v>24.595806350939984</v>
      </c>
      <c r="BB63" s="13">
        <f>HAVERM!C102</f>
        <v>2332</v>
      </c>
      <c r="BC63" s="13">
        <f>HAVERM!B102-HAVERM!C102</f>
        <v>6466</v>
      </c>
      <c r="BF63" s="18">
        <f>100*((AVERAGE(HAVERQ!B51:B70)/AVERAGE(HAVERQ!B47:B66))-1)</f>
        <v>3.2140637485572165</v>
      </c>
      <c r="BG63" s="18">
        <f t="shared" si="15"/>
        <v>2.2155011331110641</v>
      </c>
      <c r="BI63" s="14">
        <v>0</v>
      </c>
      <c r="BR63" s="18">
        <f>100*((AVERAGE(HAVERQ!C51:C70)/AVERAGE(HAVERQ!C47:C66))-1)</f>
        <v>2.7972618947012418</v>
      </c>
      <c r="BS63" s="18">
        <f t="shared" si="4"/>
        <v>1.9448021036593488</v>
      </c>
      <c r="BU63" s="14">
        <v>0</v>
      </c>
    </row>
    <row r="64" spans="1:73" x14ac:dyDescent="0.25">
      <c r="A64" s="14">
        <v>2040</v>
      </c>
      <c r="B64" s="14">
        <f>DataA!F74*DataA!G74</f>
        <v>1191362.2125119001</v>
      </c>
      <c r="C64" s="14">
        <f>DataA!H74/DataA!I74</f>
        <v>14.804539648329239</v>
      </c>
      <c r="D64" s="16">
        <f>DataA!E74</f>
        <v>3883890</v>
      </c>
      <c r="E64" s="17">
        <f>DataA!J74</f>
        <v>-1.703233</v>
      </c>
      <c r="F64" s="16">
        <f>DataA!D74</f>
        <v>2933352</v>
      </c>
      <c r="G64" s="16">
        <f>DataA!B74</f>
        <v>2933353</v>
      </c>
      <c r="I64" s="18">
        <f t="shared" si="6"/>
        <v>1.5565754232804929</v>
      </c>
      <c r="J64" s="18">
        <f t="shared" si="7"/>
        <v>1.5565748843734184</v>
      </c>
      <c r="V64">
        <v>2034</v>
      </c>
      <c r="W64" s="10">
        <f>100*((DataA!M68/DataA!M67)-1)</f>
        <v>4.052239475309527E-2</v>
      </c>
      <c r="X64" s="10">
        <f t="shared" si="10"/>
        <v>0.46767762941603452</v>
      </c>
      <c r="Y64" s="10">
        <v>0</v>
      </c>
      <c r="Z64" s="10">
        <v>67</v>
      </c>
      <c r="AA64" s="10">
        <v>67</v>
      </c>
      <c r="AB64"/>
      <c r="AC64">
        <v>60</v>
      </c>
      <c r="AD64">
        <f>'ONS pop proj 2021-based'!E62+'ONS pop proj 2021-based'!E169</f>
        <v>894112</v>
      </c>
      <c r="AE64">
        <f>'ONS pop proj 2021-based'!L62+'ONS pop proj 2021-based'!L169</f>
        <v>886473</v>
      </c>
      <c r="AF64">
        <f>'ONS pop proj 2021-based'!V62+'ONS pop proj 2021-based'!V169</f>
        <v>880471</v>
      </c>
      <c r="AG64">
        <f>'ONS pop proj 2021-based'!AF62+'ONS pop proj 2021-based'!AF169</f>
        <v>988914</v>
      </c>
      <c r="AH64"/>
      <c r="AI64"/>
      <c r="AJ64"/>
      <c r="AK64"/>
      <c r="AL64"/>
      <c r="AM64"/>
      <c r="AN64" s="40"/>
      <c r="AO64"/>
      <c r="AP64"/>
      <c r="AQ64"/>
      <c r="AR64"/>
      <c r="AS64"/>
      <c r="AT64"/>
      <c r="AU64"/>
      <c r="AV64"/>
      <c r="AW64"/>
      <c r="AX64" s="40">
        <v>35796</v>
      </c>
      <c r="AY64" s="10">
        <f>100*(HAVERM!C103/HAVERM!B103)</f>
        <v>26.8534335497096</v>
      </c>
      <c r="AZ64" s="10">
        <f t="shared" si="3"/>
        <v>24.595806350939984</v>
      </c>
      <c r="BB64" s="13">
        <f>HAVERM!C103</f>
        <v>2358</v>
      </c>
      <c r="BC64" s="13">
        <f>HAVERM!B103-HAVERM!C103</f>
        <v>6423</v>
      </c>
      <c r="BE64" s="14">
        <v>1986</v>
      </c>
      <c r="BF64" s="18">
        <f>100*((AVERAGE(HAVERQ!B52:B71)/AVERAGE(HAVERQ!B48:B67))-1)</f>
        <v>3.2258064516128782</v>
      </c>
      <c r="BG64" s="18">
        <f t="shared" si="15"/>
        <v>2.2155011331110641</v>
      </c>
      <c r="BI64" s="14">
        <v>0</v>
      </c>
      <c r="BQ64" s="14">
        <v>1986</v>
      </c>
      <c r="BR64" s="18">
        <f>100*((AVERAGE(HAVERQ!C52:C71)/AVERAGE(HAVERQ!C48:C67))-1)</f>
        <v>2.9236326976392446</v>
      </c>
      <c r="BS64" s="18">
        <f t="shared" si="4"/>
        <v>1.9448021036593488</v>
      </c>
      <c r="BU64" s="14">
        <v>0</v>
      </c>
    </row>
    <row r="65" spans="1:73" x14ac:dyDescent="0.25">
      <c r="A65" s="14">
        <v>2041</v>
      </c>
      <c r="B65" s="14">
        <f>DataA!F75*DataA!G75</f>
        <v>1195838.9203697001</v>
      </c>
      <c r="C65" s="14">
        <f>DataA!H75/DataA!I75</f>
        <v>14.843972159987688</v>
      </c>
      <c r="D65" s="16">
        <f>DataA!E75</f>
        <v>3957557</v>
      </c>
      <c r="E65" s="17">
        <f>DataA!J75</f>
        <v>-1.697789</v>
      </c>
      <c r="F65" s="16">
        <f>DataA!D75</f>
        <v>2978445</v>
      </c>
      <c r="G65" s="16">
        <f>DataA!B75</f>
        <v>2978448</v>
      </c>
      <c r="I65" s="18">
        <f t="shared" si="6"/>
        <v>1.5372515811262977</v>
      </c>
      <c r="J65" s="18">
        <f t="shared" si="7"/>
        <v>1.5373192384278367</v>
      </c>
      <c r="V65">
        <v>2035</v>
      </c>
      <c r="W65" s="10">
        <f>100*((DataA!M69/DataA!M68)-1)</f>
        <v>3.3023984313618193E-2</v>
      </c>
      <c r="X65" s="10">
        <f t="shared" si="10"/>
        <v>0.38273058955656802</v>
      </c>
      <c r="Y65" s="10">
        <v>0</v>
      </c>
      <c r="Z65" s="10">
        <v>67</v>
      </c>
      <c r="AA65" s="10">
        <v>67</v>
      </c>
      <c r="AB65"/>
      <c r="AC65">
        <v>61</v>
      </c>
      <c r="AD65">
        <f>'ONS pop proj 2021-based'!E63+'ONS pop proj 2021-based'!E170</f>
        <v>871127</v>
      </c>
      <c r="AE65">
        <f>'ONS pop proj 2021-based'!L63+'ONS pop proj 2021-based'!L170</f>
        <v>903684</v>
      </c>
      <c r="AF65">
        <f>'ONS pop proj 2021-based'!V63+'ONS pop proj 2021-based'!V170</f>
        <v>838748</v>
      </c>
      <c r="AG65">
        <f>'ONS pop proj 2021-based'!AF63+'ONS pop proj 2021-based'!AF170</f>
        <v>968941</v>
      </c>
      <c r="AH65"/>
      <c r="AI65"/>
      <c r="AJ65"/>
      <c r="AK65"/>
      <c r="AL65"/>
      <c r="AM65"/>
      <c r="AN65" s="40"/>
      <c r="AO65"/>
      <c r="AP65"/>
      <c r="AQ65"/>
      <c r="AR65"/>
      <c r="AS65"/>
      <c r="AT65"/>
      <c r="AU65"/>
      <c r="AV65"/>
      <c r="AW65"/>
      <c r="AX65" s="40">
        <v>35827</v>
      </c>
      <c r="AY65" s="10">
        <f>100*(HAVERM!C104/HAVERM!B104)</f>
        <v>27.028258887876028</v>
      </c>
      <c r="AZ65" s="10">
        <f t="shared" si="3"/>
        <v>24.595806350939984</v>
      </c>
      <c r="BB65" s="13">
        <f>HAVERM!C104</f>
        <v>2372</v>
      </c>
      <c r="BC65" s="13">
        <f>HAVERM!B104-HAVERM!C104</f>
        <v>6404</v>
      </c>
      <c r="BF65" s="18">
        <f>100*((AVERAGE(HAVERQ!B53:B72)/AVERAGE(HAVERQ!B49:B68))-1)</f>
        <v>3.0758476057322737</v>
      </c>
      <c r="BG65" s="18">
        <f t="shared" si="15"/>
        <v>2.2155011331110641</v>
      </c>
      <c r="BI65" s="14">
        <v>0</v>
      </c>
      <c r="BR65" s="18">
        <f>100*((AVERAGE(HAVERQ!C53:C72)/AVERAGE(HAVERQ!C49:C68))-1)</f>
        <v>2.8769179452968752</v>
      </c>
      <c r="BS65" s="18">
        <f t="shared" si="4"/>
        <v>1.9448021036593488</v>
      </c>
      <c r="BU65" s="14">
        <v>0</v>
      </c>
    </row>
    <row r="66" spans="1:73" x14ac:dyDescent="0.25">
      <c r="A66" s="14">
        <v>2042</v>
      </c>
      <c r="B66" s="14">
        <f>DataA!F76*DataA!G76</f>
        <v>1200126.7354720002</v>
      </c>
      <c r="C66" s="14">
        <f>DataA!H76/DataA!I76</f>
        <v>14.882652348307024</v>
      </c>
      <c r="D66" s="16">
        <f>DataA!E76</f>
        <v>4032567</v>
      </c>
      <c r="E66" s="17">
        <f>DataA!J76</f>
        <v>-1.6923630000000001</v>
      </c>
      <c r="F66" s="16">
        <f>DataA!D76</f>
        <v>3023788</v>
      </c>
      <c r="G66" s="16">
        <f>DataA!B76</f>
        <v>3023788</v>
      </c>
      <c r="I66" s="18">
        <f t="shared" si="6"/>
        <v>1.5223715730859455</v>
      </c>
      <c r="J66" s="18">
        <f t="shared" si="7"/>
        <v>1.5222693161001999</v>
      </c>
      <c r="L66" s="15"/>
      <c r="M66" s="15"/>
      <c r="V66">
        <v>2036</v>
      </c>
      <c r="W66" s="10">
        <f>100*((DataA!M70/DataA!M69)-1)</f>
        <v>1.7280285150489405E-2</v>
      </c>
      <c r="X66" s="10">
        <f t="shared" ref="X66:X70" si="17">AVERAGE(W57:W66)</f>
        <v>0.2829594064605323</v>
      </c>
      <c r="Y66" s="10">
        <v>0</v>
      </c>
      <c r="Z66" s="10">
        <v>67</v>
      </c>
      <c r="AA66" s="10">
        <v>67</v>
      </c>
      <c r="AC66" s="14">
        <v>62</v>
      </c>
      <c r="AD66">
        <f>'ONS pop proj 2021-based'!E64+'ONS pop proj 2021-based'!E171</f>
        <v>838309</v>
      </c>
      <c r="AE66">
        <f>'ONS pop proj 2021-based'!L64+'ONS pop proj 2021-based'!L171</f>
        <v>898388</v>
      </c>
      <c r="AF66">
        <f>'ONS pop proj 2021-based'!V64+'ONS pop proj 2021-based'!V171</f>
        <v>776017</v>
      </c>
      <c r="AG66">
        <f>'ONS pop proj 2021-based'!AF64+'ONS pop proj 2021-based'!AF171</f>
        <v>965055</v>
      </c>
      <c r="AI66"/>
      <c r="AJ66"/>
      <c r="AK66"/>
      <c r="AL66"/>
      <c r="AN66" s="40"/>
      <c r="AX66" s="40">
        <v>35855</v>
      </c>
      <c r="AY66" s="10">
        <f>100*(HAVERM!C105/HAVERM!B105)</f>
        <v>27.169209747210203</v>
      </c>
      <c r="AZ66" s="10">
        <f t="shared" si="3"/>
        <v>24.595806350939984</v>
      </c>
      <c r="BB66" s="13">
        <f>HAVERM!C105</f>
        <v>2386</v>
      </c>
      <c r="BC66" s="13">
        <f>HAVERM!B105-HAVERM!C105</f>
        <v>6396</v>
      </c>
      <c r="BF66" s="18">
        <f>100*((AVERAGE(HAVERQ!B54:B73)/AVERAGE(HAVERQ!B50:B69))-1)</f>
        <v>2.9388816644993598</v>
      </c>
      <c r="BG66" s="18">
        <f t="shared" si="15"/>
        <v>2.2155011331110641</v>
      </c>
      <c r="BI66" s="14">
        <v>0</v>
      </c>
      <c r="BR66" s="18">
        <f>100*((AVERAGE(HAVERQ!C54:C73)/AVERAGE(HAVERQ!C50:C69))-1)</f>
        <v>2.8235488945930642</v>
      </c>
      <c r="BS66" s="18">
        <f t="shared" si="4"/>
        <v>1.9448021036593488</v>
      </c>
      <c r="BU66" s="14">
        <v>0</v>
      </c>
    </row>
    <row r="67" spans="1:73" x14ac:dyDescent="0.25">
      <c r="A67" s="14">
        <v>2043</v>
      </c>
      <c r="B67" s="14">
        <f>DataA!F77*DataA!G77</f>
        <v>1204413.3509200001</v>
      </c>
      <c r="C67" s="14">
        <f>DataA!H77/DataA!I77</f>
        <v>14.920513304592724</v>
      </c>
      <c r="D67" s="16">
        <f>DataA!E77</f>
        <v>4108883</v>
      </c>
      <c r="E67" s="17">
        <f>DataA!J77</f>
        <v>-1.6869540000000001</v>
      </c>
      <c r="F67" s="16">
        <f>DataA!D77</f>
        <v>3069663</v>
      </c>
      <c r="G67" s="16">
        <f>DataA!B77</f>
        <v>3069664</v>
      </c>
      <c r="I67" s="18">
        <f t="shared" si="6"/>
        <v>1.5171367833988425</v>
      </c>
      <c r="J67" s="18">
        <f t="shared" si="7"/>
        <v>1.5171698545003887</v>
      </c>
      <c r="L67" s="18"/>
      <c r="M67" s="18"/>
      <c r="V67">
        <v>2037</v>
      </c>
      <c r="W67" s="10">
        <f>100*((DataA!M71/DataA!M70)-1)</f>
        <v>1.1260329579521056E-2</v>
      </c>
      <c r="X67" s="10">
        <f t="shared" si="17"/>
        <v>0.15732085074858793</v>
      </c>
      <c r="Y67" s="10">
        <v>0</v>
      </c>
      <c r="Z67" s="10">
        <v>67</v>
      </c>
      <c r="AA67" s="10">
        <v>67</v>
      </c>
      <c r="AC67" s="14">
        <v>63</v>
      </c>
      <c r="AD67">
        <f>'ONS pop proj 2021-based'!E65+'ONS pop proj 2021-based'!E172</f>
        <v>802214</v>
      </c>
      <c r="AE67">
        <f>'ONS pop proj 2021-based'!L65+'ONS pop proj 2021-based'!L172</f>
        <v>899341</v>
      </c>
      <c r="AF67">
        <f>'ONS pop proj 2021-based'!V65+'ONS pop proj 2021-based'!V172</f>
        <v>755747</v>
      </c>
      <c r="AG67">
        <f>'ONS pop proj 2021-based'!AF65+'ONS pop proj 2021-based'!AF172</f>
        <v>931445</v>
      </c>
      <c r="AI67"/>
      <c r="AJ67"/>
      <c r="AK67"/>
      <c r="AL67"/>
      <c r="AN67" s="40"/>
      <c r="AX67" s="40">
        <v>35886</v>
      </c>
      <c r="AY67" s="10">
        <f>100*(HAVERM!C106/HAVERM!B106)</f>
        <v>26.942298955020444</v>
      </c>
      <c r="AZ67" s="10">
        <f t="shared" si="3"/>
        <v>24.595806350939984</v>
      </c>
      <c r="BB67" s="13">
        <f>HAVERM!C106</f>
        <v>2372</v>
      </c>
      <c r="BC67" s="13">
        <f>HAVERM!B106-HAVERM!C106</f>
        <v>6432</v>
      </c>
      <c r="BF67" s="18">
        <f>100*((AVERAGE(HAVERQ!B55:B74)/AVERAGE(HAVERQ!B51:B70))-1)</f>
        <v>2.8387096774193488</v>
      </c>
      <c r="BG67" s="18">
        <f t="shared" si="15"/>
        <v>2.2155011331110641</v>
      </c>
      <c r="BI67" s="14">
        <v>0</v>
      </c>
      <c r="BR67" s="18">
        <f>100*((AVERAGE(HAVERQ!C55:C74)/AVERAGE(HAVERQ!C51:C70))-1)</f>
        <v>2.7786912199934344</v>
      </c>
      <c r="BS67" s="18">
        <f t="shared" si="4"/>
        <v>1.9448021036593488</v>
      </c>
      <c r="BU67" s="14">
        <v>0</v>
      </c>
    </row>
    <row r="68" spans="1:73" x14ac:dyDescent="0.25">
      <c r="A68" s="14">
        <v>2044</v>
      </c>
      <c r="B68" s="14">
        <f>DataA!F78*DataA!G78</f>
        <v>1208699.460366</v>
      </c>
      <c r="C68" s="14">
        <f>DataA!H78/DataA!I78</f>
        <v>14.957305740147396</v>
      </c>
      <c r="D68" s="16">
        <f>DataA!E78</f>
        <v>4186484</v>
      </c>
      <c r="E68" s="17">
        <f>DataA!J78</f>
        <v>-1.681562</v>
      </c>
      <c r="F68" s="16">
        <f>DataA!D78</f>
        <v>3116042</v>
      </c>
      <c r="G68" s="16">
        <f>DataA!B78</f>
        <v>3116044</v>
      </c>
      <c r="I68" s="18">
        <f t="shared" si="6"/>
        <v>1.5108824649481045</v>
      </c>
      <c r="J68" s="18">
        <f t="shared" si="7"/>
        <v>1.5109145496054355</v>
      </c>
      <c r="L68" s="18"/>
      <c r="M68" s="18"/>
      <c r="V68">
        <v>2038</v>
      </c>
      <c r="W68" s="10">
        <f>100*((DataA!M72/DataA!M71)-1)</f>
        <v>3.4163946980081406E-3</v>
      </c>
      <c r="X68" s="10">
        <f t="shared" si="17"/>
        <v>7.5009492246516096E-2</v>
      </c>
      <c r="Y68" s="10">
        <v>0</v>
      </c>
      <c r="Z68" s="10">
        <v>67</v>
      </c>
      <c r="AA68" s="10">
        <v>67</v>
      </c>
      <c r="AC68" s="14">
        <v>64</v>
      </c>
      <c r="AD68">
        <f>'ONS pop proj 2021-based'!E66+'ONS pop proj 2021-based'!E173</f>
        <v>780003</v>
      </c>
      <c r="AE68">
        <f>'ONS pop proj 2021-based'!L66+'ONS pop proj 2021-based'!L173</f>
        <v>890783</v>
      </c>
      <c r="AF68">
        <f>'ONS pop proj 2021-based'!V66+'ONS pop proj 2021-based'!V173</f>
        <v>766638</v>
      </c>
      <c r="AG68">
        <f>'ONS pop proj 2021-based'!AF66+'ONS pop proj 2021-based'!AF173</f>
        <v>911499</v>
      </c>
      <c r="AX68" s="40">
        <v>35916</v>
      </c>
      <c r="AY68" s="10">
        <f>100*(HAVERM!C107/HAVERM!B107)</f>
        <v>26.867196367763906</v>
      </c>
      <c r="AZ68" s="10">
        <f t="shared" si="3"/>
        <v>24.595806350939984</v>
      </c>
      <c r="BB68" s="13">
        <f>HAVERM!C107</f>
        <v>2367</v>
      </c>
      <c r="BC68" s="13">
        <f>HAVERM!B107-HAVERM!C107</f>
        <v>6443</v>
      </c>
      <c r="BE68" s="14">
        <v>1987</v>
      </c>
      <c r="BF68" s="18">
        <f>100*((AVERAGE(HAVERQ!B56:B75)/AVERAGE(HAVERQ!B52:B71))-1)</f>
        <v>2.7578551912568638</v>
      </c>
      <c r="BG68" s="18">
        <f t="shared" ref="BG68:BG99" si="18">$BL$6</f>
        <v>2.2155011331110641</v>
      </c>
      <c r="BI68" s="14">
        <v>0</v>
      </c>
      <c r="BQ68" s="14">
        <v>1987</v>
      </c>
      <c r="BR68" s="18">
        <f>100*((AVERAGE(HAVERQ!C56:C75)/AVERAGE(HAVERQ!C52:C71))-1)</f>
        <v>2.7263080564851938</v>
      </c>
      <c r="BS68" s="18">
        <f t="shared" si="4"/>
        <v>1.9448021036593488</v>
      </c>
      <c r="BU68" s="14">
        <v>0</v>
      </c>
    </row>
    <row r="69" spans="1:73" x14ac:dyDescent="0.25">
      <c r="A69" s="14">
        <v>2045</v>
      </c>
      <c r="B69" s="14">
        <f>DataA!F79*DataA!G79</f>
        <v>1212984.4244639999</v>
      </c>
      <c r="C69" s="14">
        <f>DataA!H79/DataA!I79</f>
        <v>14.992900347498539</v>
      </c>
      <c r="D69" s="16">
        <f>DataA!E79</f>
        <v>4265376</v>
      </c>
      <c r="E69" s="17">
        <f>DataA!J79</f>
        <v>-1.676188</v>
      </c>
      <c r="F69" s="16">
        <f>DataA!D79</f>
        <v>3162919</v>
      </c>
      <c r="G69" s="16">
        <f>DataA!B79</f>
        <v>3162919</v>
      </c>
      <c r="I69" s="18">
        <f t="shared" si="6"/>
        <v>1.5043763851706693</v>
      </c>
      <c r="J69" s="18">
        <f t="shared" si="7"/>
        <v>1.5043112356564858</v>
      </c>
      <c r="L69" s="19"/>
      <c r="M69" s="19"/>
      <c r="V69">
        <v>2039</v>
      </c>
      <c r="W69" s="10">
        <f>100*((DataA!M73/DataA!M72)-1)</f>
        <v>3.5494913398426142E-2</v>
      </c>
      <c r="X69" s="10">
        <f t="shared" si="17"/>
        <v>5.4220493486276666E-2</v>
      </c>
      <c r="Y69" s="10">
        <v>0</v>
      </c>
      <c r="Z69" s="10">
        <v>67</v>
      </c>
      <c r="AA69" s="10">
        <v>67</v>
      </c>
      <c r="AC69" s="14">
        <v>65</v>
      </c>
      <c r="AD69">
        <f>'ONS pop proj 2021-based'!E67+'ONS pop proj 2021-based'!E174</f>
        <v>755810</v>
      </c>
      <c r="AE69">
        <f>'ONS pop proj 2021-based'!L67+'ONS pop proj 2021-based'!L174</f>
        <v>890721</v>
      </c>
      <c r="AF69">
        <f>'ONS pop proj 2021-based'!V67+'ONS pop proj 2021-based'!V174</f>
        <v>774520</v>
      </c>
      <c r="AG69">
        <f>'ONS pop proj 2021-based'!AF67+'ONS pop proj 2021-based'!AF174</f>
        <v>895467</v>
      </c>
      <c r="AX69" s="40">
        <v>35947</v>
      </c>
      <c r="AY69" s="10">
        <f>100*(HAVERM!C108/HAVERM!B108)</f>
        <v>27.210418094585332</v>
      </c>
      <c r="AZ69" s="10">
        <f t="shared" ref="AZ69:AZ132" si="19">AVERAGE($AY$7:$AY$374)</f>
        <v>24.595806350939984</v>
      </c>
      <c r="BB69" s="13">
        <f>HAVERM!C108</f>
        <v>2382</v>
      </c>
      <c r="BC69" s="13">
        <f>HAVERM!B108-HAVERM!C108</f>
        <v>6372</v>
      </c>
      <c r="BF69" s="18">
        <f>100*((AVERAGE(HAVERQ!B57:B76)/AVERAGE(HAVERQ!B53:B72))-1)</f>
        <v>2.6788741946422556</v>
      </c>
      <c r="BG69" s="18">
        <f t="shared" si="18"/>
        <v>2.2155011331110641</v>
      </c>
      <c r="BI69" s="14">
        <v>0</v>
      </c>
      <c r="BR69" s="18">
        <f>100*((AVERAGE(HAVERQ!C57:C76)/AVERAGE(HAVERQ!C53:C72))-1)</f>
        <v>2.6667747426440735</v>
      </c>
      <c r="BS69" s="18">
        <f t="shared" ref="BS69:BS132" si="20">$BX$6</f>
        <v>1.9448021036593488</v>
      </c>
      <c r="BU69" s="14">
        <v>0</v>
      </c>
    </row>
    <row r="70" spans="1:73" x14ac:dyDescent="0.25">
      <c r="A70" s="14">
        <v>2046</v>
      </c>
      <c r="B70" s="14">
        <f>DataA!F80*DataA!G80</f>
        <v>1217268.1820270999</v>
      </c>
      <c r="C70" s="14">
        <f>DataA!H80/DataA!I80</f>
        <v>15.027346127343909</v>
      </c>
      <c r="D70" s="16">
        <f>DataA!E80</f>
        <v>4345567</v>
      </c>
      <c r="E70" s="17">
        <f>DataA!J80</f>
        <v>-1.67083</v>
      </c>
      <c r="F70" s="16">
        <f>DataA!D80</f>
        <v>3210289</v>
      </c>
      <c r="G70" s="16">
        <f>DataA!B80</f>
        <v>3210290</v>
      </c>
      <c r="I70" s="18">
        <f t="shared" ref="I70:I74" si="21">100*((F70/F69)-1)</f>
        <v>1.497667186545093</v>
      </c>
      <c r="J70" s="18">
        <f t="shared" ref="J70:J74" si="22">100*((G70/G69)-1)</f>
        <v>1.4976988029095972</v>
      </c>
      <c r="L70" s="19"/>
      <c r="M70" s="19"/>
      <c r="V70">
        <v>2040</v>
      </c>
      <c r="W70" s="10">
        <f>100*((DataA!M74/DataA!M73)-1)</f>
        <v>0.17466235953125242</v>
      </c>
      <c r="X70" s="10">
        <f t="shared" si="17"/>
        <v>5.8053727771179009E-2</v>
      </c>
      <c r="Y70" s="10">
        <v>0</v>
      </c>
      <c r="Z70" s="10">
        <v>67</v>
      </c>
      <c r="AA70" s="10">
        <v>67</v>
      </c>
      <c r="AC70" s="14">
        <v>66</v>
      </c>
      <c r="AD70">
        <f>'ONS pop proj 2021-based'!E68+'ONS pop proj 2021-based'!E175</f>
        <v>722831</v>
      </c>
      <c r="AE70">
        <f>'ONS pop proj 2021-based'!L68+'ONS pop proj 2021-based'!L175</f>
        <v>873165</v>
      </c>
      <c r="AF70">
        <f>'ONS pop proj 2021-based'!V68+'ONS pop proj 2021-based'!V175</f>
        <v>777733</v>
      </c>
      <c r="AG70">
        <f>'ONS pop proj 2021-based'!AF68+'ONS pop proj 2021-based'!AF175</f>
        <v>857070</v>
      </c>
      <c r="AX70" s="40">
        <v>35977</v>
      </c>
      <c r="AY70" s="10">
        <f>100*(HAVERM!C109/HAVERM!B109)</f>
        <v>27.21002414070583</v>
      </c>
      <c r="AZ70" s="10">
        <f t="shared" si="19"/>
        <v>24.595806350939984</v>
      </c>
      <c r="BB70" s="13">
        <f>HAVERM!C109</f>
        <v>2367</v>
      </c>
      <c r="BC70" s="13">
        <f>HAVERM!B109-HAVERM!C109</f>
        <v>6332</v>
      </c>
      <c r="BF70" s="18">
        <f>100*((AVERAGE(HAVERQ!B58:B77)/AVERAGE(HAVERQ!B54:B73))-1)</f>
        <v>2.661276739093843</v>
      </c>
      <c r="BG70" s="18">
        <f t="shared" si="18"/>
        <v>2.2155011331110641</v>
      </c>
      <c r="BI70" s="14">
        <v>0</v>
      </c>
      <c r="BR70" s="18">
        <f>100*((AVERAGE(HAVERQ!C58:C77)/AVERAGE(HAVERQ!C54:C73))-1)</f>
        <v>2.6654855854404857</v>
      </c>
      <c r="BS70" s="18">
        <f t="shared" si="20"/>
        <v>1.9448021036593488</v>
      </c>
      <c r="BU70" s="14">
        <v>0</v>
      </c>
    </row>
    <row r="71" spans="1:73" x14ac:dyDescent="0.25">
      <c r="A71" s="14">
        <v>2047</v>
      </c>
      <c r="B71" s="14">
        <f>DataA!F81*DataA!G81</f>
        <v>1221551.493429</v>
      </c>
      <c r="C71" s="14">
        <f>DataA!H81/DataA!I81</f>
        <v>15.060735208672122</v>
      </c>
      <c r="D71" s="16">
        <f>DataA!E81</f>
        <v>4427064</v>
      </c>
      <c r="E71" s="17">
        <f>DataA!J81</f>
        <v>-1.6654899999999999</v>
      </c>
      <c r="F71" s="16">
        <f>DataA!D81</f>
        <v>3258161</v>
      </c>
      <c r="G71" s="16">
        <f>DataA!B81</f>
        <v>3258164</v>
      </c>
      <c r="I71" s="18">
        <f t="shared" si="21"/>
        <v>1.4912053089301214</v>
      </c>
      <c r="J71" s="18">
        <f t="shared" si="22"/>
        <v>1.4912671440897807</v>
      </c>
      <c r="L71" s="19"/>
      <c r="M71" s="19"/>
      <c r="V71">
        <v>2041</v>
      </c>
      <c r="W71" s="10">
        <f>100*((DataA!M75/DataA!M74)-1)</f>
        <v>0.25025879229121362</v>
      </c>
      <c r="X71" s="10">
        <f t="shared" ref="X71:X80" si="23">AVERAGE(W62:W71)</f>
        <v>7.2861767316436676E-2</v>
      </c>
      <c r="Y71" s="10">
        <v>0</v>
      </c>
      <c r="Z71" s="14">
        <v>67</v>
      </c>
      <c r="AA71" s="14">
        <v>67</v>
      </c>
      <c r="AC71" s="14">
        <v>67</v>
      </c>
      <c r="AD71">
        <f>'ONS pop proj 2021-based'!E69+'ONS pop proj 2021-based'!E176</f>
        <v>692602</v>
      </c>
      <c r="AE71">
        <f>'ONS pop proj 2021-based'!L69+'ONS pop proj 2021-based'!L176</f>
        <v>847752</v>
      </c>
      <c r="AF71">
        <f>'ONS pop proj 2021-based'!V69+'ONS pop proj 2021-based'!V176</f>
        <v>801291</v>
      </c>
      <c r="AG71">
        <f>'ONS pop proj 2021-based'!AF69+'ONS pop proj 2021-based'!AF176</f>
        <v>846386</v>
      </c>
      <c r="AX71" s="40">
        <v>36008</v>
      </c>
      <c r="AY71" s="10">
        <f>100*(HAVERM!C110/HAVERM!B110)</f>
        <v>27.164316018805184</v>
      </c>
      <c r="AZ71" s="10">
        <f t="shared" si="19"/>
        <v>24.595806350939984</v>
      </c>
      <c r="BB71" s="13">
        <f>HAVERM!C110</f>
        <v>2369</v>
      </c>
      <c r="BC71" s="13">
        <f>HAVERM!B110-HAVERM!C110</f>
        <v>6352</v>
      </c>
      <c r="BF71" s="18">
        <f>100*((AVERAGE(HAVERQ!B59:B78)/AVERAGE(HAVERQ!B55:B74))-1)</f>
        <v>2.5679631953157811</v>
      </c>
      <c r="BG71" s="18">
        <f t="shared" si="18"/>
        <v>2.2155011331110641</v>
      </c>
      <c r="BI71" s="14">
        <v>0</v>
      </c>
      <c r="BR71" s="18">
        <f>100*((AVERAGE(HAVERQ!C59:C78)/AVERAGE(HAVERQ!C55:C74))-1)</f>
        <v>2.5995840665493208</v>
      </c>
      <c r="BS71" s="18">
        <f t="shared" si="20"/>
        <v>1.9448021036593488</v>
      </c>
      <c r="BU71" s="14">
        <v>0</v>
      </c>
    </row>
    <row r="72" spans="1:73" x14ac:dyDescent="0.25">
      <c r="A72" s="14">
        <v>2048</v>
      </c>
      <c r="B72" s="14">
        <f>DataA!F82*DataA!G82</f>
        <v>1225833.9791709001</v>
      </c>
      <c r="C72" s="14">
        <f>DataA!H82/DataA!I82</f>
        <v>15.093198046250752</v>
      </c>
      <c r="D72" s="16">
        <f>DataA!E82</f>
        <v>4509879</v>
      </c>
      <c r="E72" s="17">
        <f>DataA!J82</f>
        <v>-1.6601669999999999</v>
      </c>
      <c r="F72" s="16">
        <f>DataA!D82</f>
        <v>3306547</v>
      </c>
      <c r="G72" s="16">
        <f>DataA!B82</f>
        <v>3306548</v>
      </c>
      <c r="I72" s="18">
        <f t="shared" si="21"/>
        <v>1.4850708728021633</v>
      </c>
      <c r="J72" s="18">
        <f t="shared" si="22"/>
        <v>1.4850081211381649</v>
      </c>
      <c r="L72" s="19"/>
      <c r="M72" s="19"/>
      <c r="V72">
        <v>2042</v>
      </c>
      <c r="W72" s="10">
        <f>100*((DataA!M76/DataA!M75)-1)</f>
        <v>0.28008975875837283</v>
      </c>
      <c r="X72" s="10">
        <f t="shared" si="23"/>
        <v>9.1445369958265132E-2</v>
      </c>
      <c r="Y72" s="10">
        <v>0</v>
      </c>
      <c r="Z72" s="14">
        <v>67</v>
      </c>
      <c r="AA72" s="14">
        <v>67</v>
      </c>
      <c r="AC72" s="14">
        <v>68</v>
      </c>
      <c r="AD72">
        <f>'ONS pop proj 2021-based'!E70+'ONS pop proj 2021-based'!E177</f>
        <v>661499</v>
      </c>
      <c r="AE72">
        <f>'ONS pop proj 2021-based'!L70+'ONS pop proj 2021-based'!L177</f>
        <v>821386</v>
      </c>
      <c r="AF72">
        <f>'ONS pop proj 2021-based'!V70+'ONS pop proj 2021-based'!V177</f>
        <v>824066</v>
      </c>
      <c r="AG72">
        <f>'ONS pop proj 2021-based'!AF70+'ONS pop proj 2021-based'!AF177</f>
        <v>831846</v>
      </c>
      <c r="AX72" s="40">
        <v>36039</v>
      </c>
      <c r="AY72" s="10">
        <f>100*(HAVERM!C111/HAVERM!B111)</f>
        <v>27.236146240515062</v>
      </c>
      <c r="AZ72" s="10">
        <f t="shared" si="19"/>
        <v>24.595806350939984</v>
      </c>
      <c r="BB72" s="13">
        <f>HAVERM!C111</f>
        <v>2369</v>
      </c>
      <c r="BC72" s="13">
        <f>HAVERM!B111-HAVERM!C111</f>
        <v>6329</v>
      </c>
      <c r="BE72" s="14">
        <v>1988</v>
      </c>
      <c r="BF72" s="18">
        <f>100*((AVERAGE(HAVERQ!B60:B79)/AVERAGE(HAVERQ!B56:B75))-1)</f>
        <v>2.3764021603655872</v>
      </c>
      <c r="BG72" s="18">
        <f t="shared" si="18"/>
        <v>2.2155011331110641</v>
      </c>
      <c r="BI72" s="14">
        <v>0</v>
      </c>
      <c r="BQ72" s="14">
        <v>1988</v>
      </c>
      <c r="BR72" s="18">
        <f>100*((AVERAGE(HAVERQ!C60:C79)/AVERAGE(HAVERQ!C56:C75))-1)</f>
        <v>2.447357965832353</v>
      </c>
      <c r="BS72" s="18">
        <f t="shared" si="20"/>
        <v>1.9448021036593488</v>
      </c>
      <c r="BU72" s="14">
        <v>0</v>
      </c>
    </row>
    <row r="73" spans="1:73" x14ac:dyDescent="0.25">
      <c r="A73" s="14">
        <v>2049</v>
      </c>
      <c r="B73" s="14">
        <f>DataA!F83*DataA!G83</f>
        <v>1230116.3437640001</v>
      </c>
      <c r="C73" s="14">
        <f>DataA!H83/DataA!I83</f>
        <v>15.12473176023193</v>
      </c>
      <c r="D73" s="16">
        <f>DataA!E83</f>
        <v>4594021</v>
      </c>
      <c r="E73" s="17">
        <f>DataA!J83</f>
        <v>-1.65486</v>
      </c>
      <c r="F73" s="16">
        <f>DataA!D83</f>
        <v>3355443</v>
      </c>
      <c r="G73" s="16">
        <f>DataA!B83</f>
        <v>3355444</v>
      </c>
      <c r="I73" s="18">
        <f t="shared" si="21"/>
        <v>1.478763193143795</v>
      </c>
      <c r="J73" s="18">
        <f t="shared" si="22"/>
        <v>1.4787627459211139</v>
      </c>
      <c r="L73" s="18"/>
      <c r="M73" s="18"/>
      <c r="V73">
        <v>2043</v>
      </c>
      <c r="W73" s="10">
        <f>100*((DataA!M77/DataA!M76)-1)</f>
        <v>0.35619377487341453</v>
      </c>
      <c r="X73" s="10">
        <f t="shared" si="23"/>
        <v>0.12022029873474116</v>
      </c>
      <c r="Y73" s="10">
        <v>0</v>
      </c>
      <c r="Z73" s="14">
        <v>67</v>
      </c>
      <c r="AA73" s="14">
        <v>67</v>
      </c>
      <c r="AC73" s="14">
        <v>69</v>
      </c>
      <c r="AD73">
        <f>'ONS pop proj 2021-based'!E71+'ONS pop proj 2021-based'!E178</f>
        <v>658027</v>
      </c>
      <c r="AE73">
        <f>'ONS pop proj 2021-based'!L71+'ONS pop proj 2021-based'!L178</f>
        <v>785627</v>
      </c>
      <c r="AF73">
        <f>'ONS pop proj 2021-based'!V71+'ONS pop proj 2021-based'!V178</f>
        <v>845203</v>
      </c>
      <c r="AG73">
        <f>'ONS pop proj 2021-based'!AF71+'ONS pop proj 2021-based'!AF178</f>
        <v>827449</v>
      </c>
      <c r="AX73" s="40">
        <v>36069</v>
      </c>
      <c r="AY73" s="10">
        <f>100*(HAVERM!C112/HAVERM!B112)</f>
        <v>27.096550928596148</v>
      </c>
      <c r="AZ73" s="10">
        <f t="shared" si="19"/>
        <v>24.595806350939984</v>
      </c>
      <c r="BB73" s="13">
        <f>HAVERM!C112</f>
        <v>2349</v>
      </c>
      <c r="BC73" s="13">
        <f>HAVERM!B112-HAVERM!C112</f>
        <v>6320</v>
      </c>
      <c r="BF73" s="18">
        <f>100*((AVERAGE(HAVERQ!B61:B80)/AVERAGE(HAVERQ!B57:B76))-1)</f>
        <v>2.1879128137384685</v>
      </c>
      <c r="BG73" s="18">
        <f t="shared" si="18"/>
        <v>2.2155011331110641</v>
      </c>
      <c r="BI73" s="14">
        <v>0</v>
      </c>
      <c r="BR73" s="18">
        <f>100*((AVERAGE(HAVERQ!C61:C80)/AVERAGE(HAVERQ!C57:C76))-1)</f>
        <v>2.289594189167854</v>
      </c>
      <c r="BS73" s="18">
        <f t="shared" si="20"/>
        <v>1.9448021036593488</v>
      </c>
      <c r="BU73" s="14">
        <v>0</v>
      </c>
    </row>
    <row r="74" spans="1:73" x14ac:dyDescent="0.25">
      <c r="A74" s="14">
        <v>2050</v>
      </c>
      <c r="B74" s="14">
        <f>DataA!F84*DataA!G84</f>
        <v>1234396.7931526001</v>
      </c>
      <c r="C74" s="14">
        <f>DataA!H84/DataA!I84</f>
        <v>15.155261592844161</v>
      </c>
      <c r="D74" s="16">
        <f>DataA!E84</f>
        <v>4679501</v>
      </c>
      <c r="E74" s="17">
        <f>DataA!J84</f>
        <v>-1.649572</v>
      </c>
      <c r="F74" s="16">
        <f>DataA!D84</f>
        <v>3404844</v>
      </c>
      <c r="G74" s="16">
        <f>DataA!B84</f>
        <v>3404846</v>
      </c>
      <c r="I74" s="18">
        <f t="shared" si="21"/>
        <v>1.4722646160283404</v>
      </c>
      <c r="J74" s="18">
        <f t="shared" si="22"/>
        <v>1.4722939795746903</v>
      </c>
      <c r="V74">
        <v>2044</v>
      </c>
      <c r="W74" s="10">
        <f>100*((DataA!M78/DataA!M77)-1)</f>
        <v>0.65983188398281989</v>
      </c>
      <c r="X74" s="10">
        <f t="shared" si="23"/>
        <v>0.18215124765771362</v>
      </c>
      <c r="Y74" s="10">
        <v>0</v>
      </c>
      <c r="Z74" s="14">
        <v>67.153424657534245</v>
      </c>
      <c r="AA74" s="14">
        <v>67.153424657534245</v>
      </c>
      <c r="AC74" s="14">
        <v>70</v>
      </c>
      <c r="AD74">
        <f>'ONS pop proj 2021-based'!E72+'ONS pop proj 2021-based'!E179</f>
        <v>642129</v>
      </c>
      <c r="AE74">
        <f>'ONS pop proj 2021-based'!L72+'ONS pop proj 2021-based'!L179</f>
        <v>746812</v>
      </c>
      <c r="AF74">
        <f>'ONS pop proj 2021-based'!V72+'ONS pop proj 2021-based'!V179</f>
        <v>815289</v>
      </c>
      <c r="AG74">
        <f>'ONS pop proj 2021-based'!AF72+'ONS pop proj 2021-based'!AF179</f>
        <v>817712</v>
      </c>
      <c r="AX74" s="40">
        <v>36100</v>
      </c>
      <c r="AY74" s="10">
        <f>100*(HAVERM!C113/HAVERM!B113)</f>
        <v>27.014873746108613</v>
      </c>
      <c r="AZ74" s="10">
        <f t="shared" si="19"/>
        <v>24.595806350939984</v>
      </c>
      <c r="BB74" s="13">
        <f>HAVERM!C113</f>
        <v>2343</v>
      </c>
      <c r="BC74" s="13">
        <f>HAVERM!B113-HAVERM!C113</f>
        <v>6330</v>
      </c>
      <c r="BF74" s="18">
        <f>100*((AVERAGE(HAVERQ!B62:B81)/AVERAGE(HAVERQ!B58:B77))-1)</f>
        <v>1.9934372436423375</v>
      </c>
      <c r="BG74" s="18">
        <f t="shared" si="18"/>
        <v>2.2155011331110641</v>
      </c>
      <c r="BI74" s="14">
        <v>0</v>
      </c>
      <c r="BR74" s="18">
        <f>100*((AVERAGE(HAVERQ!C62:C81)/AVERAGE(HAVERQ!C58:C77))-1)</f>
        <v>2.1256569142677595</v>
      </c>
      <c r="BS74" s="18">
        <f t="shared" si="20"/>
        <v>1.9448021036593488</v>
      </c>
      <c r="BU74" s="14">
        <v>0</v>
      </c>
    </row>
    <row r="75" spans="1:73" x14ac:dyDescent="0.25">
      <c r="L75" s="19"/>
      <c r="M75" s="19"/>
      <c r="V75">
        <v>2045</v>
      </c>
      <c r="W75" s="10">
        <f>100*((DataA!M79/DataA!M78)-1)</f>
        <v>1.0177158650637619</v>
      </c>
      <c r="X75" s="10">
        <f t="shared" si="23"/>
        <v>0.28062043573272799</v>
      </c>
      <c r="Y75" s="10">
        <v>0</v>
      </c>
      <c r="Z75" s="14">
        <v>67.649315068493152</v>
      </c>
      <c r="AA75" s="14">
        <v>67.649315068493152</v>
      </c>
      <c r="AC75" s="14">
        <v>71</v>
      </c>
      <c r="AD75">
        <f>'ONS pop proj 2021-based'!E73+'ONS pop proj 2021-based'!E180</f>
        <v>617886</v>
      </c>
      <c r="AE75">
        <f>'ONS pop proj 2021-based'!L73+'ONS pop proj 2021-based'!L180</f>
        <v>720708</v>
      </c>
      <c r="AF75">
        <f>'ONS pop proj 2021-based'!V73+'ONS pop proj 2021-based'!V180</f>
        <v>823910</v>
      </c>
      <c r="AG75">
        <f>'ONS pop proj 2021-based'!AF73+'ONS pop proj 2021-based'!AF180</f>
        <v>773078</v>
      </c>
      <c r="AX75" s="40">
        <v>36130</v>
      </c>
      <c r="AY75" s="10">
        <f>100*(HAVERM!C114/HAVERM!B114)</f>
        <v>27.006029684601113</v>
      </c>
      <c r="AZ75" s="10">
        <f t="shared" si="19"/>
        <v>24.595806350939984</v>
      </c>
      <c r="BB75" s="13">
        <f>HAVERM!C114</f>
        <v>2329</v>
      </c>
      <c r="BC75" s="13">
        <f>HAVERM!B114-HAVERM!C114</f>
        <v>6295</v>
      </c>
      <c r="BF75" s="18">
        <f>100*((AVERAGE(HAVERQ!B63:B82)/AVERAGE(HAVERQ!B59:B78))-1)</f>
        <v>1.8675583102267135</v>
      </c>
      <c r="BG75" s="18">
        <f t="shared" si="18"/>
        <v>2.2155011331110641</v>
      </c>
      <c r="BI75" s="14">
        <v>0</v>
      </c>
      <c r="BR75" s="18">
        <f>100*((AVERAGE(HAVERQ!C63:C82)/AVERAGE(HAVERQ!C59:C78))-1)</f>
        <v>2.0191782957823312</v>
      </c>
      <c r="BS75" s="18">
        <f t="shared" si="20"/>
        <v>1.9448021036593488</v>
      </c>
      <c r="BU75" s="14">
        <v>0</v>
      </c>
    </row>
    <row r="76" spans="1:73" x14ac:dyDescent="0.25">
      <c r="A76" s="21" t="s">
        <v>189</v>
      </c>
      <c r="L76" s="19"/>
      <c r="M76" s="19"/>
      <c r="V76">
        <v>2046</v>
      </c>
      <c r="W76" s="10">
        <f>100*((DataA!M80/DataA!M79)-1)</f>
        <v>0.74065358007295856</v>
      </c>
      <c r="X76" s="10">
        <f t="shared" si="23"/>
        <v>0.35295776522497491</v>
      </c>
      <c r="Y76" s="10">
        <v>0</v>
      </c>
      <c r="Z76" s="14">
        <v>68</v>
      </c>
      <c r="AA76" s="14">
        <v>68</v>
      </c>
      <c r="AC76" s="14">
        <v>72</v>
      </c>
      <c r="AD76">
        <f>'ONS pop proj 2021-based'!E74+'ONS pop proj 2021-based'!E181</f>
        <v>616223</v>
      </c>
      <c r="AE76">
        <f>'ONS pop proj 2021-based'!L74+'ONS pop proj 2021-based'!L181</f>
        <v>692511</v>
      </c>
      <c r="AF76">
        <f>'ONS pop proj 2021-based'!V74+'ONS pop proj 2021-based'!V181</f>
        <v>811297</v>
      </c>
      <c r="AG76">
        <f>'ONS pop proj 2021-based'!AF74+'ONS pop proj 2021-based'!AF181</f>
        <v>709334</v>
      </c>
      <c r="AX76" s="40">
        <v>36161</v>
      </c>
      <c r="AY76" s="10">
        <f>100*(HAVERM!C115/HAVERM!B115)</f>
        <v>26.939580192508405</v>
      </c>
      <c r="AZ76" s="10">
        <f t="shared" si="19"/>
        <v>24.595806350939984</v>
      </c>
      <c r="BB76" s="13">
        <f>HAVERM!C115</f>
        <v>2323</v>
      </c>
      <c r="BC76" s="13">
        <f>HAVERM!B115-HAVERM!C115</f>
        <v>6300</v>
      </c>
      <c r="BE76" s="14">
        <v>1989</v>
      </c>
      <c r="BF76" s="18">
        <f>100*((AVERAGE(HAVERQ!B64:B83)/AVERAGE(HAVERQ!B60:B79))-1)</f>
        <v>1.8018018018017834</v>
      </c>
      <c r="BG76" s="18">
        <f t="shared" si="18"/>
        <v>2.2155011331110641</v>
      </c>
      <c r="BI76" s="14">
        <v>0</v>
      </c>
      <c r="BQ76" s="14">
        <v>1989</v>
      </c>
      <c r="BR76" s="18">
        <f>100*((AVERAGE(HAVERQ!C64:C83)/AVERAGE(HAVERQ!C60:C79))-1)</f>
        <v>1.9700612735592982</v>
      </c>
      <c r="BS76" s="18">
        <f t="shared" si="20"/>
        <v>1.9448021036593488</v>
      </c>
      <c r="BU76" s="14">
        <v>0</v>
      </c>
    </row>
    <row r="77" spans="1:73" x14ac:dyDescent="0.25">
      <c r="A77" s="21"/>
      <c r="B77" s="15" t="s">
        <v>190</v>
      </c>
      <c r="C77" s="15" t="s">
        <v>180</v>
      </c>
      <c r="D77" s="15" t="s">
        <v>191</v>
      </c>
      <c r="E77" s="15" t="s">
        <v>181</v>
      </c>
      <c r="F77" s="15" t="s">
        <v>131</v>
      </c>
      <c r="G77" s="15" t="s">
        <v>109</v>
      </c>
      <c r="I77" s="15"/>
      <c r="J77" s="15"/>
      <c r="L77" s="19"/>
      <c r="M77" s="19"/>
      <c r="V77">
        <v>2047</v>
      </c>
      <c r="W77" s="10">
        <f>100*((DataA!M81/DataA!M80)-1)</f>
        <v>0.21144653537426006</v>
      </c>
      <c r="X77" s="10">
        <f t="shared" si="23"/>
        <v>0.37297638580444881</v>
      </c>
      <c r="Y77" s="10">
        <v>0</v>
      </c>
      <c r="Z77" s="14">
        <v>68</v>
      </c>
      <c r="AA77" s="14">
        <v>68</v>
      </c>
      <c r="AC77" s="14">
        <v>73</v>
      </c>
      <c r="AD77">
        <f>'ONS pop proj 2021-based'!E75+'ONS pop proj 2021-based'!E182</f>
        <v>618518</v>
      </c>
      <c r="AE77">
        <f>'ONS pop proj 2021-based'!L75+'ONS pop proj 2021-based'!L182</f>
        <v>656098</v>
      </c>
      <c r="AF77">
        <f>'ONS pop proj 2021-based'!V75+'ONS pop proj 2021-based'!V182</f>
        <v>803511</v>
      </c>
      <c r="AG77">
        <f>'ONS pop proj 2021-based'!AF75+'ONS pop proj 2021-based'!AF182</f>
        <v>684268</v>
      </c>
      <c r="AX77" s="40">
        <v>36192</v>
      </c>
      <c r="AY77" s="10">
        <f>100*(HAVERM!C116/HAVERM!B116)</f>
        <v>27.032967032967033</v>
      </c>
      <c r="AZ77" s="10">
        <f t="shared" si="19"/>
        <v>24.595806350939984</v>
      </c>
      <c r="BB77" s="13">
        <f>HAVERM!C116</f>
        <v>2337</v>
      </c>
      <c r="BC77" s="13">
        <f>HAVERM!B116-HAVERM!C116</f>
        <v>6308</v>
      </c>
      <c r="BF77" s="18">
        <f>100*((AVERAGE(HAVERQ!B65:B84)/AVERAGE(HAVERQ!B61:B80))-1)</f>
        <v>1.8421265250060381</v>
      </c>
      <c r="BG77" s="18">
        <f t="shared" si="18"/>
        <v>2.2155011331110641</v>
      </c>
      <c r="BI77" s="14">
        <v>0</v>
      </c>
      <c r="BR77" s="18">
        <f>100*((AVERAGE(HAVERQ!C65:C84)/AVERAGE(HAVERQ!C61:C80))-1)</f>
        <v>2.0222290830502976</v>
      </c>
      <c r="BS77" s="18">
        <f t="shared" si="20"/>
        <v>1.9448021036593488</v>
      </c>
      <c r="BU77" s="14">
        <v>0</v>
      </c>
    </row>
    <row r="78" spans="1:73" x14ac:dyDescent="0.25">
      <c r="A78" s="14" t="s">
        <v>195</v>
      </c>
      <c r="B78" s="18">
        <f>0.65*(100*((B23/B13)^(1/10)-1))</f>
        <v>0.1082410754313301</v>
      </c>
      <c r="C78" s="18">
        <f>0.3*(100*((C23/C13)^(1/10)-1))</f>
        <v>0.21475281346542863</v>
      </c>
      <c r="D78" s="18">
        <f>0.35*(100*((D23/D13)^(1/10)-1))</f>
        <v>1.0210609843490326</v>
      </c>
      <c r="E78" s="18">
        <f t="shared" ref="E78:E83" si="24">F78-B78-C78-D78</f>
        <v>0.91719085377531928</v>
      </c>
      <c r="F78" s="18">
        <f>100*((F23/F13)^(1/10)-1)</f>
        <v>2.2612457270211106</v>
      </c>
      <c r="G78" s="18">
        <f>100*((G23/G13)^(1/10)-1)</f>
        <v>2.1292547893530411</v>
      </c>
      <c r="I78" s="18"/>
      <c r="J78" s="18"/>
      <c r="V78">
        <v>2048</v>
      </c>
      <c r="W78" s="10">
        <f>100*((DataA!M82/DataA!M81)-1)</f>
        <v>0.11512687660844012</v>
      </c>
      <c r="X78" s="10">
        <f t="shared" si="23"/>
        <v>0.384147433995492</v>
      </c>
      <c r="Y78" s="10">
        <v>0</v>
      </c>
      <c r="Z78" s="14">
        <v>68</v>
      </c>
      <c r="AA78" s="14">
        <v>68</v>
      </c>
      <c r="AC78" s="14">
        <v>74</v>
      </c>
      <c r="AD78">
        <f>'ONS pop proj 2021-based'!E76+'ONS pop proj 2021-based'!E183</f>
        <v>625529</v>
      </c>
      <c r="AE78">
        <f>'ONS pop proj 2021-based'!L76+'ONS pop proj 2021-based'!L183</f>
        <v>621966</v>
      </c>
      <c r="AF78">
        <f>'ONS pop proj 2021-based'!V76+'ONS pop proj 2021-based'!V183</f>
        <v>786480</v>
      </c>
      <c r="AG78">
        <f>'ONS pop proj 2021-based'!AF76+'ONS pop proj 2021-based'!AF183</f>
        <v>686677</v>
      </c>
      <c r="AX78" s="40">
        <v>36220</v>
      </c>
      <c r="AY78" s="10">
        <f>100*(HAVERM!C117/HAVERM!B117)</f>
        <v>27.221324717285945</v>
      </c>
      <c r="AZ78" s="10">
        <f t="shared" si="19"/>
        <v>24.595806350939984</v>
      </c>
      <c r="BB78" s="13">
        <f>HAVERM!C117</f>
        <v>2359</v>
      </c>
      <c r="BC78" s="13">
        <f>HAVERM!B117-HAVERM!C117</f>
        <v>6307</v>
      </c>
      <c r="BF78" s="18">
        <f>100*((AVERAGE(HAVERQ!B66:B85)/AVERAGE(HAVERQ!B62:B81))-1)</f>
        <v>1.8820879916351396</v>
      </c>
      <c r="BG78" s="18">
        <f t="shared" si="18"/>
        <v>2.2155011331110641</v>
      </c>
      <c r="BI78" s="14">
        <v>0</v>
      </c>
      <c r="BR78" s="18">
        <f>100*((AVERAGE(HAVERQ!C66:C85)/AVERAGE(HAVERQ!C62:C81))-1)</f>
        <v>2.0583717357910647</v>
      </c>
      <c r="BS78" s="18">
        <f t="shared" si="20"/>
        <v>1.9448021036593488</v>
      </c>
      <c r="BU78" s="14">
        <v>0</v>
      </c>
    </row>
    <row r="79" spans="1:73" x14ac:dyDescent="0.25">
      <c r="A79" s="14" t="s">
        <v>196</v>
      </c>
      <c r="B79" s="18">
        <f>0.65*(100*((B33/B23)^(1/10)-1))</f>
        <v>0.35329699284347371</v>
      </c>
      <c r="C79" s="18">
        <f>0.3*(100*((C33/C23)^(1/10)-1))</f>
        <v>0.69157895128119984</v>
      </c>
      <c r="D79" s="18">
        <f>0.35*(100*((D33/D23)^(1/10)-1))</f>
        <v>0.96812455784760709</v>
      </c>
      <c r="E79" s="18">
        <f t="shared" si="24"/>
        <v>0.38702908786829948</v>
      </c>
      <c r="F79" s="18">
        <f>100*((F33/F23)^(1/10)-1)</f>
        <v>2.4000295898405799</v>
      </c>
      <c r="G79" s="18">
        <f>100*((G33/G23)^(1/10)-1)</f>
        <v>1.6882801919757107</v>
      </c>
      <c r="I79" s="18"/>
      <c r="J79" s="18"/>
      <c r="L79" s="19"/>
      <c r="M79" s="19"/>
      <c r="V79">
        <v>2049</v>
      </c>
      <c r="W79" s="10">
        <f>100*((DataA!M83/DataA!M82)-1)</f>
        <v>0.11234760800713506</v>
      </c>
      <c r="X79" s="10">
        <f t="shared" si="23"/>
        <v>0.3918327034563629</v>
      </c>
      <c r="Y79" s="10">
        <v>0</v>
      </c>
      <c r="Z79" s="14">
        <v>68</v>
      </c>
      <c r="AA79" s="14">
        <v>68</v>
      </c>
      <c r="AC79" s="14">
        <v>75</v>
      </c>
      <c r="AD79">
        <f>'ONS pop proj 2021-based'!E77+'ONS pop proj 2021-based'!E184</f>
        <v>650328</v>
      </c>
      <c r="AE79">
        <f>'ONS pop proj 2021-based'!L77+'ONS pop proj 2021-based'!L184</f>
        <v>587019</v>
      </c>
      <c r="AF79">
        <f>'ONS pop proj 2021-based'!V77+'ONS pop proj 2021-based'!V184</f>
        <v>775787</v>
      </c>
      <c r="AG79">
        <f>'ONS pop proj 2021-based'!AF77+'ONS pop proj 2021-based'!AF184</f>
        <v>685405</v>
      </c>
      <c r="AX79" s="40">
        <v>36251</v>
      </c>
      <c r="AY79" s="10">
        <f>100*(HAVERM!C118/HAVERM!B118)</f>
        <v>27.108503049131283</v>
      </c>
      <c r="AZ79" s="10">
        <f t="shared" si="19"/>
        <v>24.595806350939984</v>
      </c>
      <c r="BB79" s="13">
        <f>HAVERM!C118</f>
        <v>2356</v>
      </c>
      <c r="BC79" s="13">
        <f>HAVERM!B118-HAVERM!C118</f>
        <v>6335</v>
      </c>
      <c r="BF79" s="18">
        <f>100*((AVERAGE(HAVERQ!B67:B86)/AVERAGE(HAVERQ!B63:B82))-1)</f>
        <v>1.8493315186934645</v>
      </c>
      <c r="BG79" s="18">
        <f t="shared" si="18"/>
        <v>2.2155011331110641</v>
      </c>
      <c r="BI79" s="14">
        <v>0</v>
      </c>
      <c r="BR79" s="18">
        <f>100*((AVERAGE(HAVERQ!C67:C86)/AVERAGE(HAVERQ!C63:C82))-1)</f>
        <v>2.0097814458199359</v>
      </c>
      <c r="BS79" s="18">
        <f t="shared" si="20"/>
        <v>1.9448021036593488</v>
      </c>
      <c r="BU79" s="14">
        <v>0</v>
      </c>
    </row>
    <row r="80" spans="1:73" x14ac:dyDescent="0.25">
      <c r="A80" s="14" t="s">
        <v>197</v>
      </c>
      <c r="B80" s="19">
        <f>0.65*(100*((B43/B33)^(1/10)-1))</f>
        <v>0.6748663569565938</v>
      </c>
      <c r="C80" s="19">
        <f>0.3*(100*((C43/C33)^(1/10)-1))</f>
        <v>0.23706969909893294</v>
      </c>
      <c r="D80" s="19">
        <f>0.35*(100*((D43/D33)^(1/10)-1))</f>
        <v>0.62601844755753033</v>
      </c>
      <c r="E80" s="19">
        <f t="shared" si="24"/>
        <v>-4.6820080666352126E-2</v>
      </c>
      <c r="F80" s="19">
        <f>100*((F43/F33)^(1/10)-1)</f>
        <v>1.491134422946705</v>
      </c>
      <c r="G80" s="19">
        <f>100*((G43/G33)^(1/10)-1)</f>
        <v>1.9709709561374744</v>
      </c>
      <c r="I80" s="19"/>
      <c r="J80" s="19"/>
      <c r="L80" s="19"/>
      <c r="M80" s="19"/>
      <c r="V80">
        <v>2050</v>
      </c>
      <c r="W80" s="10">
        <f>100*((DataA!M84/DataA!M83)-1)</f>
        <v>0.11699295873415227</v>
      </c>
      <c r="X80" s="10">
        <f t="shared" si="23"/>
        <v>0.38606576337665288</v>
      </c>
      <c r="Y80" s="10">
        <v>0</v>
      </c>
      <c r="Z80" s="14">
        <v>68</v>
      </c>
      <c r="AA80" s="14">
        <v>68</v>
      </c>
      <c r="AC80" s="14">
        <v>76</v>
      </c>
      <c r="AD80">
        <f>'ONS pop proj 2021-based'!E78+'ONS pop proj 2021-based'!E185</f>
        <v>692882</v>
      </c>
      <c r="AE80">
        <f>'ONS pop proj 2021-based'!L78+'ONS pop proj 2021-based'!L185</f>
        <v>576085</v>
      </c>
      <c r="AF80">
        <f>'ONS pop proj 2021-based'!V78+'ONS pop proj 2021-based'!V185</f>
        <v>748989</v>
      </c>
      <c r="AG80">
        <f>'ONS pop proj 2021-based'!AF78+'ONS pop proj 2021-based'!AF185</f>
        <v>678886</v>
      </c>
      <c r="AX80" s="40">
        <v>36281</v>
      </c>
      <c r="AY80" s="10">
        <f>100*(HAVERM!C119/HAVERM!B119)</f>
        <v>27.049746660525102</v>
      </c>
      <c r="AZ80" s="10">
        <f t="shared" si="19"/>
        <v>24.595806350939984</v>
      </c>
      <c r="BB80" s="13">
        <f>HAVERM!C119</f>
        <v>2349</v>
      </c>
      <c r="BC80" s="13">
        <f>HAVERM!B119-HAVERM!C119</f>
        <v>6335</v>
      </c>
      <c r="BE80" s="14">
        <v>1990</v>
      </c>
      <c r="BF80" s="18">
        <f>100*((AVERAGE(HAVERQ!B68:B87)/AVERAGE(HAVERQ!B64:B83))-1)</f>
        <v>1.8496372478673528</v>
      </c>
      <c r="BG80" s="18">
        <f t="shared" si="18"/>
        <v>2.2155011331110641</v>
      </c>
      <c r="BI80" s="14">
        <v>0</v>
      </c>
      <c r="BQ80" s="14">
        <v>1990</v>
      </c>
      <c r="BR80" s="18">
        <f>100*((AVERAGE(HAVERQ!C68:C87)/AVERAGE(HAVERQ!C64:C83))-1)</f>
        <v>1.9776374838365918</v>
      </c>
      <c r="BS80" s="18">
        <f t="shared" si="20"/>
        <v>1.9448021036593488</v>
      </c>
      <c r="BU80" s="14">
        <v>0</v>
      </c>
    </row>
    <row r="81" spans="1:73" x14ac:dyDescent="0.25">
      <c r="A81" s="14" t="s">
        <v>200</v>
      </c>
      <c r="B81" s="19">
        <f>0.65*(100*((B53/B43)^(1/10)-1))</f>
        <v>0.46363364063606971</v>
      </c>
      <c r="C81" s="19">
        <f>0.3*(100*((C53/C43)^(1/10)-1))</f>
        <v>0.18501537585624783</v>
      </c>
      <c r="D81" s="19">
        <f>0.35*(100*((D53/D43)^(1/10)-1))</f>
        <v>0.4462307641280549</v>
      </c>
      <c r="E81" s="19">
        <f t="shared" si="24"/>
        <v>-1.7362659807607039E-2</v>
      </c>
      <c r="F81" s="19">
        <f>100*((F53/F43)^(1/10)-1)</f>
        <v>1.0775171208127654</v>
      </c>
      <c r="G81" s="19">
        <f>100*((G53/G43)^(1/10)-1)</f>
        <v>1.0921322503673059</v>
      </c>
      <c r="I81" s="19"/>
      <c r="J81" s="19"/>
      <c r="L81" s="19"/>
      <c r="M81" s="19"/>
      <c r="AC81" s="14">
        <v>77</v>
      </c>
      <c r="AD81">
        <f>'ONS pop proj 2021-based'!E79+'ONS pop proj 2021-based'!E186</f>
        <v>521929</v>
      </c>
      <c r="AE81">
        <f>'ONS pop proj 2021-based'!L79+'ONS pop proj 2021-based'!L186</f>
        <v>553641</v>
      </c>
      <c r="AF81">
        <f>'ONS pop proj 2021-based'!V79+'ONS pop proj 2021-based'!V186</f>
        <v>714705</v>
      </c>
      <c r="AG81">
        <f>'ONS pop proj 2021-based'!AF79+'ONS pop proj 2021-based'!AF186</f>
        <v>688677</v>
      </c>
      <c r="AX81" s="40">
        <v>36312</v>
      </c>
      <c r="AY81" s="10">
        <f>100*(HAVERM!C120/HAVERM!B120)</f>
        <v>26.935020126509489</v>
      </c>
      <c r="AZ81" s="10">
        <f t="shared" si="19"/>
        <v>24.595806350939984</v>
      </c>
      <c r="BB81" s="13">
        <f>HAVERM!C120</f>
        <v>2342</v>
      </c>
      <c r="BC81" s="13">
        <f>HAVERM!B120-HAVERM!C120</f>
        <v>6353</v>
      </c>
      <c r="BF81" s="18">
        <f>100*((AVERAGE(HAVERQ!B69:B88)/AVERAGE(HAVERQ!B65:B84))-1)</f>
        <v>1.7056723522411721</v>
      </c>
      <c r="BG81" s="18">
        <f t="shared" si="18"/>
        <v>2.2155011331110641</v>
      </c>
      <c r="BI81" s="14">
        <v>0</v>
      </c>
      <c r="BR81" s="18">
        <f>100*((AVERAGE(HAVERQ!C69:C88)/AVERAGE(HAVERQ!C65:C84))-1)</f>
        <v>1.793009532455736</v>
      </c>
      <c r="BS81" s="18">
        <f t="shared" si="20"/>
        <v>1.9448021036593488</v>
      </c>
      <c r="BU81" s="14">
        <v>0</v>
      </c>
    </row>
    <row r="82" spans="1:73" x14ac:dyDescent="0.25">
      <c r="A82" s="14" t="s">
        <v>198</v>
      </c>
      <c r="B82" s="19">
        <f>0.65*(100*((B63/B53)^(1/10)-1))</f>
        <v>0.34100757777286717</v>
      </c>
      <c r="C82" s="19">
        <f>0.3*(100*((C63/C53)^(1/10)-1))</f>
        <v>0.1153711375661004</v>
      </c>
      <c r="D82" s="19">
        <f>0.35*(100*((D63/D53)^(1/10)-1))</f>
        <v>0.57888757791172973</v>
      </c>
      <c r="E82" s="19">
        <f t="shared" si="24"/>
        <v>0.45124768173832597</v>
      </c>
      <c r="F82" s="19">
        <f>100*((F63/F53)^(1/10)-1)</f>
        <v>1.4865139749890233</v>
      </c>
      <c r="G82" s="19">
        <f>100*((G63/G53)^(1/10)-1)</f>
        <v>1.4942621055819449</v>
      </c>
      <c r="I82" s="19"/>
      <c r="J82" s="19"/>
      <c r="L82" s="19"/>
      <c r="M82" s="19"/>
      <c r="V82" s="14" t="s">
        <v>1435</v>
      </c>
      <c r="W82" s="18">
        <f>100*((DataA!M57/DataA!M47)^(1/10)-1)</f>
        <v>1.0068443812109029</v>
      </c>
      <c r="AC82" s="14">
        <v>78</v>
      </c>
      <c r="AD82">
        <f>'ONS pop proj 2021-based'!E80+'ONS pop proj 2021-based'!E187</f>
        <v>494882</v>
      </c>
      <c r="AE82">
        <f>'ONS pop proj 2021-based'!L80+'ONS pop proj 2021-based'!L187</f>
        <v>523757</v>
      </c>
      <c r="AF82">
        <f>'ONS pop proj 2021-based'!V80+'ONS pop proj 2021-based'!V187</f>
        <v>679118</v>
      </c>
      <c r="AG82">
        <f>'ONS pop proj 2021-based'!AF80+'ONS pop proj 2021-based'!AF187</f>
        <v>695986</v>
      </c>
      <c r="AX82" s="40">
        <v>36342</v>
      </c>
      <c r="AY82" s="10">
        <f>100*(HAVERM!C121/HAVERM!B121)</f>
        <v>26.837134300852338</v>
      </c>
      <c r="AZ82" s="10">
        <f t="shared" si="19"/>
        <v>24.595806350939984</v>
      </c>
      <c r="BB82" s="13">
        <f>HAVERM!C121</f>
        <v>2330</v>
      </c>
      <c r="BC82" s="13">
        <f>HAVERM!B121-HAVERM!C121</f>
        <v>6352</v>
      </c>
      <c r="BF82" s="18">
        <f>100*((AVERAGE(HAVERQ!B70:B89)/AVERAGE(HAVERQ!B66:B85))-1)</f>
        <v>1.5552222309939356</v>
      </c>
      <c r="BG82" s="18">
        <f t="shared" si="18"/>
        <v>2.2155011331110641</v>
      </c>
      <c r="BI82" s="14">
        <v>0</v>
      </c>
      <c r="BR82" s="18">
        <f>100*((AVERAGE(HAVERQ!C70:C89)/AVERAGE(HAVERQ!C66:C85))-1)</f>
        <v>1.5954244431065634</v>
      </c>
      <c r="BS82" s="18">
        <f t="shared" si="20"/>
        <v>1.9448021036593488</v>
      </c>
      <c r="BU82" s="14">
        <v>0</v>
      </c>
    </row>
    <row r="83" spans="1:73" x14ac:dyDescent="0.25">
      <c r="A83" s="14" t="s">
        <v>199</v>
      </c>
      <c r="B83" s="19">
        <f>0.65*(100*((B73/B63)^(1/10)-1))</f>
        <v>0.23469561819684848</v>
      </c>
      <c r="C83" s="19">
        <f>0.3*(100*((C73/C63)^(1/10)-1))</f>
        <v>7.2445103117555476E-2</v>
      </c>
      <c r="D83" s="19">
        <f>0.35*(100*((D73/D63)^(1/10)-1))</f>
        <v>0.65960424264719597</v>
      </c>
      <c r="E83" s="19">
        <f t="shared" si="24"/>
        <v>0.54338252721333968</v>
      </c>
      <c r="F83" s="19">
        <f>100*((F73/F63)^(1/10)-1)</f>
        <v>1.5101274911749396</v>
      </c>
      <c r="G83" s="19">
        <f>100*((G73/G63)^(1/10)-1)</f>
        <v>1.5101270019962421</v>
      </c>
      <c r="I83" s="19"/>
      <c r="J83" s="19"/>
      <c r="L83" s="19"/>
      <c r="M83" s="19"/>
      <c r="V83" s="14" t="s">
        <v>1436</v>
      </c>
      <c r="W83" s="18">
        <f>100*((DataA!M67/DataA!M57)^(1/10)-1)</f>
        <v>0.5682143615865165</v>
      </c>
      <c r="AC83" s="14">
        <v>79</v>
      </c>
      <c r="AD83">
        <f>'ONS pop proj 2021-based'!E81+'ONS pop proj 2021-based'!E188</f>
        <v>481370</v>
      </c>
      <c r="AE83">
        <f>'ONS pop proj 2021-based'!L81+'ONS pop proj 2021-based'!L188</f>
        <v>512218</v>
      </c>
      <c r="AF83">
        <f>'ONS pop proj 2021-based'!V81+'ONS pop proj 2021-based'!V188</f>
        <v>635301</v>
      </c>
      <c r="AG83">
        <f>'ONS pop proj 2021-based'!AF81+'ONS pop proj 2021-based'!AF188</f>
        <v>700022</v>
      </c>
      <c r="AX83" s="40">
        <v>36373</v>
      </c>
      <c r="AY83" s="10">
        <f>100*(HAVERM!C122/HAVERM!B122)</f>
        <v>27.015477015477014</v>
      </c>
      <c r="AZ83" s="10">
        <f t="shared" si="19"/>
        <v>24.595806350939984</v>
      </c>
      <c r="BB83" s="13">
        <f>HAVERM!C122</f>
        <v>2339</v>
      </c>
      <c r="BC83" s="13">
        <f>HAVERM!B122-HAVERM!C122</f>
        <v>6319</v>
      </c>
      <c r="BF83" s="18">
        <f>100*((AVERAGE(HAVERQ!B71:B90)/AVERAGE(HAVERQ!B67:B86))-1)</f>
        <v>1.5013362678824027</v>
      </c>
      <c r="BG83" s="18">
        <f t="shared" si="18"/>
        <v>2.2155011331110641</v>
      </c>
      <c r="BI83" s="14">
        <v>0</v>
      </c>
      <c r="BR83" s="18">
        <f>100*((AVERAGE(HAVERQ!C71:C90)/AVERAGE(HAVERQ!C67:C86))-1)</f>
        <v>1.483257172821939</v>
      </c>
      <c r="BS83" s="18">
        <f t="shared" si="20"/>
        <v>1.9448021036593488</v>
      </c>
      <c r="BU83" s="14">
        <v>0</v>
      </c>
    </row>
    <row r="84" spans="1:73" x14ac:dyDescent="0.25">
      <c r="B84" s="18"/>
      <c r="C84" s="18"/>
      <c r="D84" s="18"/>
      <c r="E84" s="18"/>
      <c r="F84" s="18"/>
      <c r="G84" s="18"/>
      <c r="I84" s="18"/>
      <c r="J84" s="18"/>
      <c r="L84" s="19"/>
      <c r="M84" s="19"/>
      <c r="V84" s="14" t="s">
        <v>1437</v>
      </c>
      <c r="W84" s="14">
        <f>100*((DataA!M77/DataA!M67)^(1/10)-1)</f>
        <v>0.12014125917378937</v>
      </c>
      <c r="AC84" s="14">
        <v>80</v>
      </c>
      <c r="AD84">
        <f>'ONS pop proj 2021-based'!E82+'ONS pop proj 2021-based'!E189</f>
        <v>434985</v>
      </c>
      <c r="AE84">
        <f>'ONS pop proj 2021-based'!L82+'ONS pop proj 2021-based'!L189</f>
        <v>502933</v>
      </c>
      <c r="AF84">
        <f>'ONS pop proj 2021-based'!V82+'ONS pop proj 2021-based'!V189</f>
        <v>588990</v>
      </c>
      <c r="AG84">
        <f>'ONS pop proj 2021-based'!AF82+'ONS pop proj 2021-based'!AF189</f>
        <v>660332</v>
      </c>
      <c r="AX84" s="40">
        <v>36404</v>
      </c>
      <c r="AY84" s="10">
        <f>100*(HAVERM!C123/HAVERM!B123)</f>
        <v>26.728799907950751</v>
      </c>
      <c r="AZ84" s="10">
        <f t="shared" si="19"/>
        <v>24.595806350939984</v>
      </c>
      <c r="BB84" s="13">
        <f>HAVERM!C123</f>
        <v>2323</v>
      </c>
      <c r="BC84" s="13">
        <f>HAVERM!B123-HAVERM!C123</f>
        <v>6368</v>
      </c>
      <c r="BE84" s="14">
        <v>1991</v>
      </c>
      <c r="BF84" s="18">
        <f>100*((AVERAGE(HAVERQ!B72:B91)/AVERAGE(HAVERQ!B68:B87))-1)</f>
        <v>1.4637964774950829</v>
      </c>
      <c r="BG84" s="18">
        <f t="shared" si="18"/>
        <v>2.2155011331110641</v>
      </c>
      <c r="BI84" s="14">
        <v>0</v>
      </c>
      <c r="BQ84" s="14">
        <v>1991</v>
      </c>
      <c r="BR84" s="18">
        <f>100*((AVERAGE(HAVERQ!C72:C91)/AVERAGE(HAVERQ!C68:C87))-1)</f>
        <v>1.3798761840829732</v>
      </c>
      <c r="BS84" s="18">
        <f t="shared" si="20"/>
        <v>1.9448021036593488</v>
      </c>
      <c r="BU84" s="14">
        <v>0</v>
      </c>
    </row>
    <row r="85" spans="1:73" x14ac:dyDescent="0.25">
      <c r="A85" s="22" t="s">
        <v>192</v>
      </c>
      <c r="L85" s="19"/>
      <c r="M85" s="19"/>
      <c r="AC85" s="14">
        <v>81</v>
      </c>
      <c r="AD85">
        <f>'ONS pop proj 2021-based'!E83+'ONS pop proj 2021-based'!E190</f>
        <v>377338</v>
      </c>
      <c r="AE85">
        <f>'ONS pop proj 2021-based'!L83+'ONS pop proj 2021-based'!L190</f>
        <v>495885</v>
      </c>
      <c r="AF85">
        <f>'ONS pop proj 2021-based'!V83+'ONS pop proj 2021-based'!V190</f>
        <v>552412</v>
      </c>
      <c r="AG85">
        <f>'ONS pop proj 2021-based'!AF83+'ONS pop proj 2021-based'!AF190</f>
        <v>650515</v>
      </c>
      <c r="AX85" s="40">
        <v>36434</v>
      </c>
      <c r="AY85" s="10">
        <f>100*(HAVERM!C124/HAVERM!B124)</f>
        <v>26.648160999306036</v>
      </c>
      <c r="AZ85" s="10">
        <f t="shared" si="19"/>
        <v>24.595806350939984</v>
      </c>
      <c r="BB85" s="13">
        <f>HAVERM!C124</f>
        <v>2304</v>
      </c>
      <c r="BC85" s="13">
        <f>HAVERM!B124-HAVERM!C124</f>
        <v>6342</v>
      </c>
      <c r="BF85" s="18">
        <f>100*((AVERAGE(HAVERQ!B73:B92)/AVERAGE(HAVERQ!B69:B88))-1)</f>
        <v>1.5210608424336858</v>
      </c>
      <c r="BG85" s="18">
        <f t="shared" si="18"/>
        <v>2.2155011331110641</v>
      </c>
      <c r="BI85" s="14">
        <v>0</v>
      </c>
      <c r="BR85" s="18">
        <f>100*((AVERAGE(HAVERQ!C73:C92)/AVERAGE(HAVERQ!C69:C88))-1)</f>
        <v>1.360089186176161</v>
      </c>
      <c r="BS85" s="18">
        <f t="shared" si="20"/>
        <v>1.9448021036593488</v>
      </c>
      <c r="BU85" s="14">
        <v>0</v>
      </c>
    </row>
    <row r="86" spans="1:73" x14ac:dyDescent="0.25">
      <c r="A86" s="14" t="s">
        <v>193</v>
      </c>
      <c r="B86" s="19">
        <f t="shared" ref="B86:E88" si="25">B81-B$79</f>
        <v>0.110336647792596</v>
      </c>
      <c r="C86" s="19">
        <f t="shared" si="25"/>
        <v>-0.50656357542495201</v>
      </c>
      <c r="D86" s="19">
        <f t="shared" si="25"/>
        <v>-0.52189379371955225</v>
      </c>
      <c r="E86" s="19">
        <f t="shared" si="25"/>
        <v>-0.40439174767590652</v>
      </c>
      <c r="F86" s="19">
        <f t="shared" ref="F86:G88" si="26">F81-F$79</f>
        <v>-1.3225124690278145</v>
      </c>
      <c r="G86" s="19">
        <f t="shared" si="26"/>
        <v>-0.59614794160840479</v>
      </c>
      <c r="I86" s="19"/>
      <c r="J86" s="19"/>
      <c r="L86" s="19"/>
      <c r="M86" s="19"/>
      <c r="AC86" s="14">
        <v>82</v>
      </c>
      <c r="AD86">
        <f>'ONS pop proj 2021-based'!E84+'ONS pop proj 2021-based'!E191</f>
        <v>325837</v>
      </c>
      <c r="AE86">
        <f>'ONS pop proj 2021-based'!L84+'ONS pop proj 2021-based'!L191</f>
        <v>500858</v>
      </c>
      <c r="AF86">
        <f>'ONS pop proj 2021-based'!V84+'ONS pop proj 2021-based'!V191</f>
        <v>513750</v>
      </c>
      <c r="AG86">
        <f>'ONS pop proj 2021-based'!AF84+'ONS pop proj 2021-based'!AF191</f>
        <v>622182</v>
      </c>
      <c r="AX86" s="40">
        <v>36465</v>
      </c>
      <c r="AY86" s="10">
        <f>100*(HAVERM!C125/HAVERM!B125)</f>
        <v>26.485922836287802</v>
      </c>
      <c r="AZ86" s="10">
        <f t="shared" si="19"/>
        <v>24.595806350939984</v>
      </c>
      <c r="BB86" s="13">
        <f>HAVERM!C125</f>
        <v>2286</v>
      </c>
      <c r="BC86" s="13">
        <f>HAVERM!B125-HAVERM!C125</f>
        <v>6345</v>
      </c>
      <c r="BF86" s="18">
        <f>100*((AVERAGE(HAVERQ!B74:B93)/AVERAGE(HAVERQ!B70:B89))-1)</f>
        <v>1.6169154228855342</v>
      </c>
      <c r="BG86" s="18">
        <f t="shared" si="18"/>
        <v>2.2155011331110641</v>
      </c>
      <c r="BI86" s="14">
        <v>0</v>
      </c>
      <c r="BR86" s="18">
        <f>100*((AVERAGE(HAVERQ!C74:C93)/AVERAGE(HAVERQ!C70:C89))-1)</f>
        <v>1.3851851851851782</v>
      </c>
      <c r="BS86" s="18">
        <f t="shared" si="20"/>
        <v>1.9448021036593488</v>
      </c>
      <c r="BU86" s="14">
        <v>0</v>
      </c>
    </row>
    <row r="87" spans="1:73" x14ac:dyDescent="0.25">
      <c r="A87" s="14" t="s">
        <v>185</v>
      </c>
      <c r="B87" s="19">
        <f t="shared" si="25"/>
        <v>-1.2289415070606546E-2</v>
      </c>
      <c r="C87" s="19">
        <f t="shared" si="25"/>
        <v>-0.57620781371509944</v>
      </c>
      <c r="D87" s="19">
        <f t="shared" si="25"/>
        <v>-0.38923697993587736</v>
      </c>
      <c r="E87" s="19">
        <f t="shared" si="25"/>
        <v>6.4218593870026486E-2</v>
      </c>
      <c r="F87" s="19">
        <f t="shared" si="26"/>
        <v>-0.91351561485155663</v>
      </c>
      <c r="G87" s="19">
        <f t="shared" si="26"/>
        <v>-0.19401808639376572</v>
      </c>
      <c r="I87" s="19"/>
      <c r="J87" s="19"/>
      <c r="L87" s="19"/>
      <c r="M87" s="19"/>
      <c r="AC87" s="14">
        <v>83</v>
      </c>
      <c r="AD87">
        <f>'ONS pop proj 2021-based'!E85+'ONS pop proj 2021-based'!E192</f>
        <v>322874</v>
      </c>
      <c r="AE87">
        <f>'ONS pop proj 2021-based'!L85+'ONS pop proj 2021-based'!L192</f>
        <v>516007</v>
      </c>
      <c r="AF87">
        <f>'ONS pop proj 2021-based'!V85+'ONS pop proj 2021-based'!V192</f>
        <v>468878</v>
      </c>
      <c r="AG87">
        <f>'ONS pop proj 2021-based'!AF85+'ONS pop proj 2021-based'!AF192</f>
        <v>595918</v>
      </c>
      <c r="AX87" s="40">
        <v>36495</v>
      </c>
      <c r="AY87" s="10">
        <f>100*(HAVERM!C126/HAVERM!B126)</f>
        <v>26.50086755349913</v>
      </c>
      <c r="AZ87" s="10">
        <f t="shared" si="19"/>
        <v>24.595806350939984</v>
      </c>
      <c r="BB87" s="13">
        <f>HAVERM!C126</f>
        <v>2291</v>
      </c>
      <c r="BC87" s="13">
        <f>HAVERM!B126-HAVERM!C126</f>
        <v>6354</v>
      </c>
      <c r="BF87" s="18">
        <f>100*((AVERAGE(HAVERQ!B75:B94)/AVERAGE(HAVERQ!B71:B90))-1)</f>
        <v>1.6649887710059375</v>
      </c>
      <c r="BG87" s="18">
        <f t="shared" si="18"/>
        <v>2.2155011331110641</v>
      </c>
      <c r="BI87" s="14">
        <v>0</v>
      </c>
      <c r="BR87" s="18">
        <f>100*((AVERAGE(HAVERQ!C75:C94)/AVERAGE(HAVERQ!C71:C90))-1)</f>
        <v>1.3729977116705205</v>
      </c>
      <c r="BS87" s="18">
        <f t="shared" si="20"/>
        <v>1.9448021036593488</v>
      </c>
      <c r="BU87" s="14">
        <v>0</v>
      </c>
    </row>
    <row r="88" spans="1:73" x14ac:dyDescent="0.25">
      <c r="A88" s="14" t="s">
        <v>186</v>
      </c>
      <c r="B88" s="19">
        <f t="shared" si="25"/>
        <v>-0.11860137464662523</v>
      </c>
      <c r="C88" s="19">
        <f t="shared" si="25"/>
        <v>-0.61913384816364436</v>
      </c>
      <c r="D88" s="19">
        <f t="shared" si="25"/>
        <v>-0.30852031520041112</v>
      </c>
      <c r="E88" s="19">
        <f t="shared" si="25"/>
        <v>0.1563534393450402</v>
      </c>
      <c r="F88" s="19">
        <f t="shared" si="26"/>
        <v>-0.8899020986656403</v>
      </c>
      <c r="G88" s="19">
        <f t="shared" si="26"/>
        <v>-0.17815318997946861</v>
      </c>
      <c r="I88" s="19"/>
      <c r="J88" s="19"/>
      <c r="AC88" s="14">
        <v>84</v>
      </c>
      <c r="AD88">
        <f>'ONS pop proj 2021-based'!E86+'ONS pop proj 2021-based'!E193</f>
        <v>304153</v>
      </c>
      <c r="AE88">
        <f>'ONS pop proj 2021-based'!L86+'ONS pop proj 2021-based'!L193</f>
        <v>374112</v>
      </c>
      <c r="AF88">
        <f>'ONS pop proj 2021-based'!V86+'ONS pop proj 2021-based'!V193</f>
        <v>425734</v>
      </c>
      <c r="AG88">
        <f>'ONS pop proj 2021-based'!AF86+'ONS pop proj 2021-based'!AF193</f>
        <v>561448</v>
      </c>
      <c r="AX88" s="40">
        <v>36526</v>
      </c>
      <c r="AY88" s="10">
        <f>100*(HAVERM!C127/HAVERM!B127)</f>
        <v>26.43704642322313</v>
      </c>
      <c r="AZ88" s="10">
        <f t="shared" si="19"/>
        <v>24.595806350939984</v>
      </c>
      <c r="BB88" s="13">
        <f>HAVERM!C127</f>
        <v>2295</v>
      </c>
      <c r="BC88" s="13">
        <f>HAVERM!B127-HAVERM!C127</f>
        <v>6386</v>
      </c>
      <c r="BE88" s="14">
        <v>1992</v>
      </c>
      <c r="BF88" s="18">
        <f>100*((AVERAGE(HAVERQ!B76:B95)/AVERAGE(HAVERQ!B72:B91))-1)</f>
        <v>1.7204135164326617</v>
      </c>
      <c r="BG88" s="18">
        <f t="shared" si="18"/>
        <v>2.2155011331110641</v>
      </c>
      <c r="BI88" s="14">
        <v>0</v>
      </c>
      <c r="BQ88" s="14">
        <v>1992</v>
      </c>
      <c r="BR88" s="18">
        <f>100*((AVERAGE(HAVERQ!C76:C95)/AVERAGE(HAVERQ!C72:C91))-1)</f>
        <v>1.3831665685697381</v>
      </c>
      <c r="BS88" s="18">
        <f t="shared" si="20"/>
        <v>1.9448021036593488</v>
      </c>
      <c r="BU88" s="14">
        <v>0</v>
      </c>
    </row>
    <row r="89" spans="1:73" x14ac:dyDescent="0.25">
      <c r="A89" s="22" t="s">
        <v>194</v>
      </c>
      <c r="AC89" s="14">
        <v>85</v>
      </c>
      <c r="AD89">
        <f>'ONS pop proj 2021-based'!E87+'ONS pop proj 2021-based'!E194</f>
        <v>279115</v>
      </c>
      <c r="AE89">
        <f>'ONS pop proj 2021-based'!L87+'ONS pop proj 2021-based'!L194</f>
        <v>339359</v>
      </c>
      <c r="AF89">
        <f>'ONS pop proj 2021-based'!V87+'ONS pop proj 2021-based'!V194</f>
        <v>382553</v>
      </c>
      <c r="AG89">
        <f>'ONS pop proj 2021-based'!AF87+'ONS pop proj 2021-based'!AF194</f>
        <v>529763</v>
      </c>
      <c r="AX89" s="40">
        <v>36557</v>
      </c>
      <c r="AY89" s="10">
        <f>100*(HAVERM!C128/HAVERM!B128)</f>
        <v>26.658959537572251</v>
      </c>
      <c r="AZ89" s="10">
        <f t="shared" si="19"/>
        <v>24.595806350939984</v>
      </c>
      <c r="BB89" s="13">
        <f>HAVERM!C128</f>
        <v>2306</v>
      </c>
      <c r="BC89" s="13">
        <f>HAVERM!B128-HAVERM!C128</f>
        <v>6344</v>
      </c>
      <c r="BF89" s="18">
        <f>100*((AVERAGE(HAVERQ!B77:B96)/AVERAGE(HAVERQ!B73:B92))-1)</f>
        <v>1.6980407222435989</v>
      </c>
      <c r="BG89" s="18">
        <f t="shared" si="18"/>
        <v>2.2155011331110641</v>
      </c>
      <c r="BI89" s="14">
        <v>0</v>
      </c>
      <c r="BR89" s="18">
        <f>100*((AVERAGE(HAVERQ!C77:C96)/AVERAGE(HAVERQ!C73:C92))-1)</f>
        <v>1.3565038862003442</v>
      </c>
      <c r="BS89" s="18">
        <f t="shared" si="20"/>
        <v>1.9448021036593488</v>
      </c>
      <c r="BU89" s="14">
        <v>0</v>
      </c>
    </row>
    <row r="90" spans="1:73" x14ac:dyDescent="0.25">
      <c r="B90" s="19"/>
      <c r="C90" s="19"/>
      <c r="D90" s="19"/>
      <c r="E90" s="19"/>
      <c r="F90" s="19"/>
      <c r="G90" s="19"/>
      <c r="I90" s="19"/>
      <c r="J90" s="19"/>
      <c r="L90" s="19"/>
      <c r="M90" s="19"/>
      <c r="AC90" s="14">
        <v>86</v>
      </c>
      <c r="AD90">
        <f>'ONS pop proj 2021-based'!E88+'ONS pop proj 2021-based'!E195</f>
        <v>248204</v>
      </c>
      <c r="AE90">
        <f>'ONS pop proj 2021-based'!L88+'ONS pop proj 2021-based'!L195</f>
        <v>313602</v>
      </c>
      <c r="AF90">
        <f>'ONS pop proj 2021-based'!V88+'ONS pop proj 2021-based'!V195</f>
        <v>354793</v>
      </c>
      <c r="AG90">
        <f>'ONS pop proj 2021-based'!AF88+'ONS pop proj 2021-based'!AF195</f>
        <v>486170</v>
      </c>
      <c r="AX90" s="40">
        <v>36586</v>
      </c>
      <c r="AY90" s="10">
        <f>100*(HAVERM!C129/HAVERM!B129)</f>
        <v>26.722145168747108</v>
      </c>
      <c r="AZ90" s="10">
        <f t="shared" si="19"/>
        <v>24.595806350939984</v>
      </c>
      <c r="BB90" s="13">
        <f>HAVERM!C129</f>
        <v>2312</v>
      </c>
      <c r="BC90" s="13">
        <f>HAVERM!B129-HAVERM!C129</f>
        <v>6340</v>
      </c>
      <c r="BF90" s="18">
        <f>100*((AVERAGE(HAVERQ!B78:B97)/AVERAGE(HAVERQ!B74:B93))-1)</f>
        <v>1.6600367197062704</v>
      </c>
      <c r="BG90" s="18">
        <f t="shared" si="18"/>
        <v>2.2155011331110641</v>
      </c>
      <c r="BI90" s="14">
        <v>0</v>
      </c>
      <c r="BR90" s="18">
        <f>100*((AVERAGE(HAVERQ!C78:C97)/AVERAGE(HAVERQ!C74:C93))-1)</f>
        <v>1.2931979250383918</v>
      </c>
      <c r="BS90" s="18">
        <f t="shared" si="20"/>
        <v>1.9448021036593488</v>
      </c>
      <c r="BU90" s="14">
        <v>0</v>
      </c>
    </row>
    <row r="91" spans="1:73" x14ac:dyDescent="0.25">
      <c r="B91" s="19"/>
      <c r="C91" s="19"/>
      <c r="D91" s="19"/>
      <c r="E91" s="19"/>
      <c r="F91" s="19"/>
      <c r="G91" s="19"/>
      <c r="I91" s="19"/>
      <c r="J91" s="19"/>
      <c r="L91" s="19"/>
      <c r="M91" s="19"/>
      <c r="AC91" s="14">
        <v>87</v>
      </c>
      <c r="AD91">
        <f>'ONS pop proj 2021-based'!E89+'ONS pop proj 2021-based'!E196</f>
        <v>217915</v>
      </c>
      <c r="AE91">
        <f>'ONS pop proj 2021-based'!L89+'ONS pop proj 2021-based'!L196</f>
        <v>267540</v>
      </c>
      <c r="AF91">
        <f>'ONS pop proj 2021-based'!V89+'ONS pop proj 2021-based'!V196</f>
        <v>319562</v>
      </c>
      <c r="AG91">
        <f>'ONS pop proj 2021-based'!AF89+'ONS pop proj 2021-based'!AF196</f>
        <v>437593</v>
      </c>
      <c r="AX91" s="40">
        <v>36617</v>
      </c>
      <c r="AY91" s="10">
        <f>100*(HAVERM!C130/HAVERM!B130)</f>
        <v>26.646602616043523</v>
      </c>
      <c r="AZ91" s="10">
        <f t="shared" si="19"/>
        <v>24.595806350939984</v>
      </c>
      <c r="BB91" s="13">
        <f>HAVERM!C130</f>
        <v>2302</v>
      </c>
      <c r="BC91" s="13">
        <f>HAVERM!B130-HAVERM!C130</f>
        <v>6337</v>
      </c>
      <c r="BF91" s="18">
        <f>100*((AVERAGE(HAVERQ!B79:B98)/AVERAGE(HAVERQ!B75:B94))-1)</f>
        <v>1.7138939670932496</v>
      </c>
      <c r="BG91" s="18">
        <f t="shared" si="18"/>
        <v>2.2155011331110641</v>
      </c>
      <c r="BI91" s="14">
        <v>0</v>
      </c>
      <c r="BR91" s="18">
        <f>100*((AVERAGE(HAVERQ!C79:C98)/AVERAGE(HAVERQ!C75:C94))-1)</f>
        <v>1.317993155173669</v>
      </c>
      <c r="BS91" s="18">
        <f t="shared" si="20"/>
        <v>1.9448021036593488</v>
      </c>
      <c r="BU91" s="14">
        <v>0</v>
      </c>
    </row>
    <row r="92" spans="1:73" x14ac:dyDescent="0.25">
      <c r="A92" s="22"/>
      <c r="B92" s="19"/>
      <c r="C92" s="19"/>
      <c r="D92" s="19"/>
      <c r="E92" s="19"/>
      <c r="F92" s="19"/>
      <c r="G92" s="19"/>
      <c r="I92" s="19"/>
      <c r="J92" s="19"/>
      <c r="L92" s="19"/>
      <c r="M92" s="19"/>
      <c r="AC92" s="14">
        <v>88</v>
      </c>
      <c r="AD92">
        <f>'ONS pop proj 2021-based'!E90+'ONS pop proj 2021-based'!E197</f>
        <v>189527</v>
      </c>
      <c r="AE92">
        <f>'ONS pop proj 2021-based'!L90+'ONS pop proj 2021-based'!L197</f>
        <v>217481</v>
      </c>
      <c r="AF92">
        <f>'ONS pop proj 2021-based'!V90+'ONS pop proj 2021-based'!V197</f>
        <v>280948</v>
      </c>
      <c r="AG92">
        <f>'ONS pop proj 2021-based'!AF90+'ONS pop proj 2021-based'!AF197</f>
        <v>389014</v>
      </c>
      <c r="AX92" s="40">
        <v>36647</v>
      </c>
      <c r="AY92" s="10">
        <f>100*(HAVERM!C131/HAVERM!B131)</f>
        <v>26.412918108419838</v>
      </c>
      <c r="AZ92" s="10">
        <f t="shared" si="19"/>
        <v>24.595806350939984</v>
      </c>
      <c r="BB92" s="13">
        <f>HAVERM!C131</f>
        <v>2290</v>
      </c>
      <c r="BC92" s="13">
        <f>HAVERM!B131-HAVERM!C131</f>
        <v>6380</v>
      </c>
      <c r="BE92" s="14">
        <v>1993</v>
      </c>
      <c r="BF92" s="18">
        <f>100*((AVERAGE(HAVERQ!B80:B99)/AVERAGE(HAVERQ!B76:B95))-1)</f>
        <v>1.7595752749336224</v>
      </c>
      <c r="BG92" s="18">
        <f t="shared" si="18"/>
        <v>2.2155011331110641</v>
      </c>
      <c r="BI92" s="14">
        <v>0</v>
      </c>
      <c r="BQ92" s="14">
        <v>1993</v>
      </c>
      <c r="BR92" s="18">
        <f>100*((AVERAGE(HAVERQ!C80:C99)/AVERAGE(HAVERQ!C76:C95))-1)</f>
        <v>1.3352685050798119</v>
      </c>
      <c r="BS92" s="18">
        <f t="shared" si="20"/>
        <v>1.9448021036593488</v>
      </c>
      <c r="BU92" s="14">
        <v>0</v>
      </c>
    </row>
    <row r="93" spans="1:73" x14ac:dyDescent="0.25">
      <c r="B93" s="19"/>
      <c r="C93" s="19"/>
      <c r="D93" s="19"/>
      <c r="E93" s="19"/>
      <c r="F93" s="19"/>
      <c r="G93" s="19"/>
      <c r="I93" s="19"/>
      <c r="J93" s="19"/>
      <c r="L93" s="19"/>
      <c r="M93" s="19"/>
      <c r="AC93" s="14">
        <v>89</v>
      </c>
      <c r="AD93">
        <f>'ONS pop proj 2021-based'!E91+'ONS pop proj 2021-based'!E198</f>
        <v>159316</v>
      </c>
      <c r="AE93">
        <f>'ONS pop proj 2021-based'!L91+'ONS pop proj 2021-based'!L198</f>
        <v>174613</v>
      </c>
      <c r="AF93">
        <f>'ONS pop proj 2021-based'!V91+'ONS pop proj 2021-based'!V198</f>
        <v>252697</v>
      </c>
      <c r="AG93">
        <f>'ONS pop proj 2021-based'!AF91+'ONS pop proj 2021-based'!AF198</f>
        <v>337231</v>
      </c>
      <c r="AX93" s="40">
        <v>36678</v>
      </c>
      <c r="AY93" s="10">
        <f>100*(HAVERM!C132/HAVERM!B132)</f>
        <v>26.359447004608295</v>
      </c>
      <c r="AZ93" s="10">
        <f t="shared" si="19"/>
        <v>24.595806350939984</v>
      </c>
      <c r="BB93" s="13">
        <f>HAVERM!C132</f>
        <v>2288</v>
      </c>
      <c r="BC93" s="13">
        <f>HAVERM!B132-HAVERM!C132</f>
        <v>6392</v>
      </c>
      <c r="BF93" s="18">
        <f>100*((AVERAGE(HAVERQ!B81:B100)/AVERAGE(HAVERQ!B77:B96))-1)</f>
        <v>1.8887881535206485</v>
      </c>
      <c r="BG93" s="18">
        <f t="shared" si="18"/>
        <v>2.2155011331110641</v>
      </c>
      <c r="BI93" s="14">
        <v>0</v>
      </c>
      <c r="BR93" s="18">
        <f>100*((AVERAGE(HAVERQ!C81:C100)/AVERAGE(HAVERQ!C77:C96))-1)</f>
        <v>1.4179266439991123</v>
      </c>
      <c r="BS93" s="18">
        <f t="shared" si="20"/>
        <v>1.9448021036593488</v>
      </c>
      <c r="BU93" s="14">
        <v>0</v>
      </c>
    </row>
    <row r="94" spans="1:73" x14ac:dyDescent="0.25">
      <c r="B94" s="19"/>
      <c r="C94" s="19"/>
      <c r="D94" s="19"/>
      <c r="E94" s="19"/>
      <c r="F94" s="19"/>
      <c r="G94" s="19"/>
      <c r="I94" s="19"/>
      <c r="J94" s="19"/>
      <c r="L94" s="19"/>
      <c r="M94" s="19"/>
      <c r="AC94" s="14">
        <v>90</v>
      </c>
      <c r="AD94">
        <f>'ONS pop proj 2021-based'!E92+'ONS pop proj 2021-based'!E199</f>
        <v>135366</v>
      </c>
      <c r="AE94">
        <f>'ONS pop proj 2021-based'!L92+'ONS pop proj 2021-based'!L199</f>
        <v>159559</v>
      </c>
      <c r="AF94">
        <f>'ONS pop proj 2021-based'!V92+'ONS pop proj 2021-based'!V199</f>
        <v>225858</v>
      </c>
      <c r="AG94">
        <f>'ONS pop proj 2021-based'!AF92+'ONS pop proj 2021-based'!AF199</f>
        <v>286876</v>
      </c>
      <c r="AX94" s="40">
        <v>36708</v>
      </c>
      <c r="AY94" s="10">
        <f>100*(HAVERM!C133/HAVERM!B133)</f>
        <v>26.535315128471019</v>
      </c>
      <c r="AZ94" s="10">
        <f t="shared" si="19"/>
        <v>24.595806350939984</v>
      </c>
      <c r="BB94" s="13">
        <f>HAVERM!C133</f>
        <v>2303</v>
      </c>
      <c r="BC94" s="13">
        <f>HAVERM!B133-HAVERM!C133</f>
        <v>6376</v>
      </c>
      <c r="BF94" s="18">
        <f>100*((AVERAGE(HAVERQ!B82:B101)/AVERAGE(HAVERQ!B78:B97))-1)</f>
        <v>2.0317555873278437</v>
      </c>
      <c r="BG94" s="18">
        <f t="shared" si="18"/>
        <v>2.2155011331110641</v>
      </c>
      <c r="BI94" s="14">
        <v>0</v>
      </c>
      <c r="BR94" s="18">
        <f>100*((AVERAGE(HAVERQ!C82:C101)/AVERAGE(HAVERQ!C78:C97))-1)</f>
        <v>1.5363531448355339</v>
      </c>
      <c r="BS94" s="18">
        <f t="shared" si="20"/>
        <v>1.9448021036593488</v>
      </c>
      <c r="BU94" s="14">
        <v>0</v>
      </c>
    </row>
    <row r="95" spans="1:73" x14ac:dyDescent="0.25">
      <c r="B95" s="19"/>
      <c r="C95" s="19"/>
      <c r="D95" s="19"/>
      <c r="E95" s="19"/>
      <c r="F95" s="19"/>
      <c r="G95" s="19"/>
      <c r="I95" s="19"/>
      <c r="J95" s="19"/>
      <c r="L95" s="19"/>
      <c r="M95" s="19"/>
      <c r="AC95" s="14">
        <v>91</v>
      </c>
      <c r="AD95">
        <f>'ONS pop proj 2021-based'!E93+'ONS pop proj 2021-based'!E200</f>
        <v>115669</v>
      </c>
      <c r="AE95">
        <f>'ONS pop proj 2021-based'!L93+'ONS pop proj 2021-based'!L200</f>
        <v>137345</v>
      </c>
      <c r="AF95">
        <f>'ONS pop proj 2021-based'!V93+'ONS pop proj 2021-based'!V200</f>
        <v>200163</v>
      </c>
      <c r="AG95">
        <f>'ONS pop proj 2021-based'!AF93+'ONS pop proj 2021-based'!AF200</f>
        <v>244073</v>
      </c>
      <c r="AX95" s="40">
        <v>36739</v>
      </c>
      <c r="AY95" s="10">
        <f>100*(HAVERM!C134/HAVERM!B134)</f>
        <v>26.615969581749049</v>
      </c>
      <c r="AZ95" s="10">
        <f t="shared" si="19"/>
        <v>24.595806350939984</v>
      </c>
      <c r="BB95" s="13">
        <f>HAVERM!C134</f>
        <v>2310</v>
      </c>
      <c r="BC95" s="13">
        <f>HAVERM!B134-HAVERM!C134</f>
        <v>6369</v>
      </c>
      <c r="BF95" s="18">
        <f>100*((AVERAGE(HAVERQ!B83:B102)/AVERAGE(HAVERQ!B79:B98))-1)</f>
        <v>2.1268628772560527</v>
      </c>
      <c r="BG95" s="18">
        <f t="shared" si="18"/>
        <v>2.2155011331110641</v>
      </c>
      <c r="BI95" s="14">
        <v>0</v>
      </c>
      <c r="BR95" s="18">
        <f>100*((AVERAGE(HAVERQ!C83:C102)/AVERAGE(HAVERQ!C79:C98))-1)</f>
        <v>1.6098893201092146</v>
      </c>
      <c r="BS95" s="18">
        <f t="shared" si="20"/>
        <v>1.9448021036593488</v>
      </c>
      <c r="BU95" s="14">
        <v>0</v>
      </c>
    </row>
    <row r="96" spans="1:73" x14ac:dyDescent="0.25">
      <c r="B96" s="19"/>
      <c r="C96" s="19"/>
      <c r="D96" s="19"/>
      <c r="E96" s="19"/>
      <c r="F96" s="19"/>
      <c r="G96" s="19"/>
      <c r="I96" s="19"/>
      <c r="J96" s="19"/>
      <c r="AC96" s="14">
        <v>92</v>
      </c>
      <c r="AD96">
        <f>'ONS pop proj 2021-based'!E94+'ONS pop proj 2021-based'!E201</f>
        <v>94447</v>
      </c>
      <c r="AE96">
        <f>'ONS pop proj 2021-based'!L94+'ONS pop proj 2021-based'!L201</f>
        <v>113990</v>
      </c>
      <c r="AF96">
        <f>'ONS pop proj 2021-based'!V94+'ONS pop proj 2021-based'!V201</f>
        <v>179448</v>
      </c>
      <c r="AG96">
        <f>'ONS pop proj 2021-based'!AF94+'ONS pop proj 2021-based'!AF201</f>
        <v>203245</v>
      </c>
      <c r="AX96" s="40">
        <v>36770</v>
      </c>
      <c r="AY96" s="10">
        <f>100*(HAVERM!C135/HAVERM!B135)</f>
        <v>26.619200734956362</v>
      </c>
      <c r="AZ96" s="10">
        <f t="shared" si="19"/>
        <v>24.595806350939984</v>
      </c>
      <c r="BB96" s="13">
        <f>HAVERM!C135</f>
        <v>2318</v>
      </c>
      <c r="BC96" s="13">
        <f>HAVERM!B135-HAVERM!C135</f>
        <v>6390</v>
      </c>
      <c r="BE96" s="14">
        <v>1994</v>
      </c>
      <c r="BF96" s="18">
        <f>100*((AVERAGE(HAVERQ!B84:B103)/AVERAGE(HAVERQ!B80:B99))-1)</f>
        <v>2.2583289856152655</v>
      </c>
      <c r="BG96" s="18">
        <f t="shared" si="18"/>
        <v>2.2155011331110641</v>
      </c>
      <c r="BI96" s="14">
        <v>0</v>
      </c>
      <c r="BQ96" s="14">
        <v>1994</v>
      </c>
      <c r="BR96" s="18">
        <f>100*((AVERAGE(HAVERQ!C84:C103)/AVERAGE(HAVERQ!C80:C99))-1)</f>
        <v>1.7330277857347642</v>
      </c>
      <c r="BS96" s="18">
        <f t="shared" si="20"/>
        <v>1.9448021036593488</v>
      </c>
      <c r="BU96" s="14">
        <v>0</v>
      </c>
    </row>
    <row r="97" spans="1:73" x14ac:dyDescent="0.25">
      <c r="B97" s="19"/>
      <c r="C97" s="19"/>
      <c r="D97" s="19"/>
      <c r="E97" s="19"/>
      <c r="F97" s="19"/>
      <c r="G97" s="19"/>
      <c r="I97" s="19"/>
      <c r="J97" s="19"/>
      <c r="AC97" s="14">
        <v>93</v>
      </c>
      <c r="AD97">
        <f>'ONS pop proj 2021-based'!E95+'ONS pop proj 2021-based'!E202</f>
        <v>75449</v>
      </c>
      <c r="AE97">
        <f>'ONS pop proj 2021-based'!L95+'ONS pop proj 2021-based'!L202</f>
        <v>90699</v>
      </c>
      <c r="AF97">
        <f>'ONS pop proj 2021-based'!V95+'ONS pop proj 2021-based'!V202</f>
        <v>161665</v>
      </c>
      <c r="AG97">
        <f>'ONS pop proj 2021-based'!AF95+'ONS pop proj 2021-based'!AF202</f>
        <v>163791</v>
      </c>
      <c r="AX97" s="40">
        <v>36800</v>
      </c>
      <c r="AY97" s="10">
        <f>100*(HAVERM!C136/HAVERM!B136)</f>
        <v>26.831491397971973</v>
      </c>
      <c r="AZ97" s="10">
        <f t="shared" si="19"/>
        <v>24.595806350939984</v>
      </c>
      <c r="BB97" s="13">
        <f>HAVERM!C136</f>
        <v>2355</v>
      </c>
      <c r="BC97" s="13">
        <f>HAVERM!B136-HAVERM!C136</f>
        <v>6422</v>
      </c>
      <c r="BF97" s="18">
        <f>100*((AVERAGE(HAVERQ!B85:B104)/AVERAGE(HAVERQ!B81:B100))-1)</f>
        <v>2.3876612783627627</v>
      </c>
      <c r="BG97" s="18">
        <f t="shared" si="18"/>
        <v>2.2155011331110641</v>
      </c>
      <c r="BI97" s="14">
        <v>0</v>
      </c>
      <c r="BR97" s="18">
        <f>100*((AVERAGE(HAVERQ!C85:C104)/AVERAGE(HAVERQ!C81:C100))-1)</f>
        <v>1.8546258648976632</v>
      </c>
      <c r="BS97" s="18">
        <f t="shared" si="20"/>
        <v>1.9448021036593488</v>
      </c>
      <c r="BU97" s="14">
        <v>0</v>
      </c>
    </row>
    <row r="98" spans="1:73" x14ac:dyDescent="0.25">
      <c r="B98" s="19"/>
      <c r="C98" s="19"/>
      <c r="D98" s="19"/>
      <c r="E98" s="19"/>
      <c r="F98" s="19"/>
      <c r="G98" s="19"/>
      <c r="I98" s="19"/>
      <c r="J98" s="19"/>
      <c r="AC98" s="14">
        <v>94</v>
      </c>
      <c r="AD98">
        <f>'ONS pop proj 2021-based'!E96+'ONS pop proj 2021-based'!E203</f>
        <v>57268</v>
      </c>
      <c r="AE98">
        <f>'ONS pop proj 2021-based'!L96+'ONS pop proj 2021-based'!L203</f>
        <v>70383</v>
      </c>
      <c r="AF98">
        <f>'ONS pop proj 2021-based'!V96+'ONS pop proj 2021-based'!V203</f>
        <v>100955</v>
      </c>
      <c r="AG98">
        <f>'ONS pop proj 2021-based'!AF96+'ONS pop proj 2021-based'!AF203</f>
        <v>129275</v>
      </c>
      <c r="AX98" s="40">
        <v>36831</v>
      </c>
      <c r="AY98" s="10">
        <f>100*(HAVERM!C137/HAVERM!B137)</f>
        <v>26.675022789425707</v>
      </c>
      <c r="AZ98" s="10">
        <f t="shared" si="19"/>
        <v>24.595806350939984</v>
      </c>
      <c r="BB98" s="13">
        <f>HAVERM!C137</f>
        <v>2341</v>
      </c>
      <c r="BC98" s="13">
        <f>HAVERM!B137-HAVERM!C137</f>
        <v>6435</v>
      </c>
      <c r="BF98" s="18">
        <f>100*((AVERAGE(HAVERQ!B86:B105)/AVERAGE(HAVERQ!B82:B101))-1)</f>
        <v>2.4854340290581867</v>
      </c>
      <c r="BG98" s="18">
        <f t="shared" si="18"/>
        <v>2.2155011331110641</v>
      </c>
      <c r="BI98" s="14">
        <v>0</v>
      </c>
      <c r="BR98" s="18">
        <f>100*((AVERAGE(HAVERQ!C86:C105)/AVERAGE(HAVERQ!C82:C101))-1)</f>
        <v>1.974852596433907</v>
      </c>
      <c r="BS98" s="18">
        <f t="shared" si="20"/>
        <v>1.9448021036593488</v>
      </c>
      <c r="BU98" s="14">
        <v>0</v>
      </c>
    </row>
    <row r="99" spans="1:73" x14ac:dyDescent="0.25">
      <c r="AC99" s="14">
        <v>95</v>
      </c>
      <c r="AD99">
        <f>'ONS pop proj 2021-based'!E97+'ONS pop proj 2021-based'!E204</f>
        <v>42595</v>
      </c>
      <c r="AE99">
        <f>'ONS pop proj 2021-based'!L97+'ONS pop proj 2021-based'!L204</f>
        <v>53384</v>
      </c>
      <c r="AF99">
        <f>'ONS pop proj 2021-based'!V97+'ONS pop proj 2021-based'!V204</f>
        <v>77617</v>
      </c>
      <c r="AG99">
        <f>'ONS pop proj 2021-based'!AF97+'ONS pop proj 2021-based'!AF204</f>
        <v>99401</v>
      </c>
      <c r="AX99" s="40">
        <v>36861</v>
      </c>
      <c r="AY99" s="10">
        <f>100*(HAVERM!C138/HAVERM!B138)</f>
        <v>26.804360298336199</v>
      </c>
      <c r="AZ99" s="10">
        <f t="shared" si="19"/>
        <v>24.595806350939984</v>
      </c>
      <c r="BB99" s="13">
        <f>HAVERM!C138</f>
        <v>2336</v>
      </c>
      <c r="BC99" s="13">
        <f>HAVERM!B138-HAVERM!C138</f>
        <v>6379</v>
      </c>
      <c r="BF99" s="18">
        <f>100*((AVERAGE(HAVERQ!B87:B106)/AVERAGE(HAVERQ!B83:B102))-1)</f>
        <v>2.5298819388428484</v>
      </c>
      <c r="BG99" s="18">
        <f t="shared" si="18"/>
        <v>2.2155011331110641</v>
      </c>
      <c r="BI99" s="14">
        <v>0</v>
      </c>
      <c r="BR99" s="18">
        <f>100*((AVERAGE(HAVERQ!C87:C106)/AVERAGE(HAVERQ!C83:C102))-1)</f>
        <v>2.0936483236667636</v>
      </c>
      <c r="BS99" s="18">
        <f t="shared" si="20"/>
        <v>1.9448021036593488</v>
      </c>
      <c r="BU99" s="14">
        <v>0</v>
      </c>
    </row>
    <row r="100" spans="1:73" x14ac:dyDescent="0.25">
      <c r="A100" s="22"/>
      <c r="AC100" s="14">
        <v>96</v>
      </c>
      <c r="AD100">
        <f>'ONS pop proj 2021-based'!E98+'ONS pop proj 2021-based'!E205</f>
        <v>31264</v>
      </c>
      <c r="AE100">
        <f>'ONS pop proj 2021-based'!L98+'ONS pop proj 2021-based'!L205</f>
        <v>38606</v>
      </c>
      <c r="AF100">
        <f>'ONS pop proj 2021-based'!V98+'ONS pop proj 2021-based'!V205</f>
        <v>59671</v>
      </c>
      <c r="AG100">
        <f>'ONS pop proj 2021-based'!AF98+'ONS pop proj 2021-based'!AF205</f>
        <v>77453</v>
      </c>
      <c r="AX100" s="40">
        <v>36892</v>
      </c>
      <c r="AY100" s="10">
        <f>100*(HAVERM!C139/HAVERM!B139)</f>
        <v>26.739130434782609</v>
      </c>
      <c r="AZ100" s="10">
        <f t="shared" si="19"/>
        <v>24.595806350939984</v>
      </c>
      <c r="BB100" s="13">
        <f>HAVERM!C139</f>
        <v>2337</v>
      </c>
      <c r="BC100" s="13">
        <f>HAVERM!B139-HAVERM!C139</f>
        <v>6403</v>
      </c>
      <c r="BE100" s="14">
        <v>1995</v>
      </c>
      <c r="BF100" s="18">
        <f>100*((AVERAGE(HAVERQ!B88:B107)/AVERAGE(HAVERQ!B84:B103))-1)</f>
        <v>2.5364431486880612</v>
      </c>
      <c r="BG100" s="18">
        <f t="shared" ref="BG100:BG131" si="27">$BL$6</f>
        <v>2.2155011331110641</v>
      </c>
      <c r="BI100" s="14">
        <v>0</v>
      </c>
      <c r="BQ100" s="14">
        <v>1995</v>
      </c>
      <c r="BR100" s="18">
        <f>100*((AVERAGE(HAVERQ!C88:C107)/AVERAGE(HAVERQ!C84:C103))-1)</f>
        <v>2.1540194284105585</v>
      </c>
      <c r="BS100" s="18">
        <f t="shared" si="20"/>
        <v>1.9448021036593488</v>
      </c>
      <c r="BU100" s="14">
        <v>0</v>
      </c>
    </row>
    <row r="101" spans="1:73" x14ac:dyDescent="0.25">
      <c r="B101" s="19"/>
      <c r="C101" s="19"/>
      <c r="D101" s="19"/>
      <c r="E101" s="19"/>
      <c r="F101" s="19"/>
      <c r="G101" s="19"/>
      <c r="I101" s="19"/>
      <c r="J101" s="19"/>
      <c r="AC101" s="14">
        <v>97</v>
      </c>
      <c r="AD101">
        <f>'ONS pop proj 2021-based'!E99+'ONS pop proj 2021-based'!E206</f>
        <v>22227</v>
      </c>
      <c r="AE101">
        <f>'ONS pop proj 2021-based'!L99+'ONS pop proj 2021-based'!L206</f>
        <v>27761</v>
      </c>
      <c r="AF101">
        <f>'ONS pop proj 2021-based'!V99+'ONS pop proj 2021-based'!V206</f>
        <v>41566</v>
      </c>
      <c r="AG101">
        <f>'ONS pop proj 2021-based'!AF99+'ONS pop proj 2021-based'!AF206</f>
        <v>57395</v>
      </c>
      <c r="AX101" s="40">
        <v>36923</v>
      </c>
      <c r="AY101" s="10">
        <f>100*(HAVERM!C140/HAVERM!B140)</f>
        <v>26.677298097733228</v>
      </c>
      <c r="AZ101" s="10">
        <f t="shared" si="19"/>
        <v>24.595806350939984</v>
      </c>
      <c r="BB101" s="13">
        <f>HAVERM!C140</f>
        <v>2342</v>
      </c>
      <c r="BC101" s="13">
        <f>HAVERM!B140-HAVERM!C140</f>
        <v>6437</v>
      </c>
      <c r="BF101" s="18">
        <f>100*((AVERAGE(HAVERQ!B89:B108)/AVERAGE(HAVERQ!B85:B104))-1)</f>
        <v>2.4695828505214346</v>
      </c>
      <c r="BG101" s="18">
        <f t="shared" si="27"/>
        <v>2.2155011331110641</v>
      </c>
      <c r="BI101" s="14">
        <v>0</v>
      </c>
      <c r="BR101" s="18">
        <f>100*((AVERAGE(HAVERQ!C89:C108)/AVERAGE(HAVERQ!C85:C104))-1)</f>
        <v>2.1430072133902911</v>
      </c>
      <c r="BS101" s="18">
        <f t="shared" si="20"/>
        <v>1.9448021036593488</v>
      </c>
      <c r="BU101" s="14">
        <v>0</v>
      </c>
    </row>
    <row r="102" spans="1:73" x14ac:dyDescent="0.25">
      <c r="B102" s="19"/>
      <c r="C102" s="19"/>
      <c r="D102" s="19"/>
      <c r="E102" s="19"/>
      <c r="F102" s="19"/>
      <c r="G102" s="19"/>
      <c r="I102" s="19"/>
      <c r="J102" s="19"/>
      <c r="AC102" s="14">
        <v>98</v>
      </c>
      <c r="AD102">
        <f>'ONS pop proj 2021-based'!E100+'ONS pop proj 2021-based'!E207</f>
        <v>15282</v>
      </c>
      <c r="AE102">
        <f>'ONS pop proj 2021-based'!L100+'ONS pop proj 2021-based'!L207</f>
        <v>19745</v>
      </c>
      <c r="AF102">
        <f>'ONS pop proj 2021-based'!V100+'ONS pop proj 2021-based'!V207</f>
        <v>26989</v>
      </c>
      <c r="AG102">
        <f>'ONS pop proj 2021-based'!AF100+'ONS pop proj 2021-based'!AF207</f>
        <v>40623</v>
      </c>
      <c r="AX102" s="40">
        <v>36951</v>
      </c>
      <c r="AY102" s="10">
        <f>100*(HAVERM!C141/HAVERM!B141)</f>
        <v>26.650728597449909</v>
      </c>
      <c r="AZ102" s="10">
        <f t="shared" si="19"/>
        <v>24.595806350939984</v>
      </c>
      <c r="BB102" s="13">
        <f>HAVERM!C141</f>
        <v>2341</v>
      </c>
      <c r="BC102" s="13">
        <f>HAVERM!B141-HAVERM!C141</f>
        <v>6443</v>
      </c>
      <c r="BF102" s="18">
        <f>100*((AVERAGE(HAVERQ!B90:B109)/AVERAGE(HAVERQ!B86:B105))-1)</f>
        <v>2.4755325273460249</v>
      </c>
      <c r="BG102" s="18">
        <f t="shared" si="27"/>
        <v>2.2155011331110641</v>
      </c>
      <c r="BI102" s="14">
        <v>0</v>
      </c>
      <c r="BR102" s="18">
        <f>100*((AVERAGE(HAVERQ!C90:C109)/AVERAGE(HAVERQ!C86:C105))-1)</f>
        <v>2.18739115290838</v>
      </c>
      <c r="BS102" s="18">
        <f t="shared" si="20"/>
        <v>1.9448021036593488</v>
      </c>
      <c r="BU102" s="14">
        <v>0</v>
      </c>
    </row>
    <row r="103" spans="1:73" x14ac:dyDescent="0.25">
      <c r="B103" s="19"/>
      <c r="C103" s="19"/>
      <c r="D103" s="19"/>
      <c r="E103" s="19"/>
      <c r="F103" s="19"/>
      <c r="G103" s="19"/>
      <c r="I103" s="19"/>
      <c r="J103" s="19"/>
      <c r="AC103" s="14">
        <v>99</v>
      </c>
      <c r="AD103">
        <f>'ONS pop proj 2021-based'!E101+'ONS pop proj 2021-based'!E208</f>
        <v>10029</v>
      </c>
      <c r="AE103">
        <f>'ONS pop proj 2021-based'!L101+'ONS pop proj 2021-based'!L208</f>
        <v>13162</v>
      </c>
      <c r="AF103">
        <f>'ONS pop proj 2021-based'!V101+'ONS pop proj 2021-based'!V208</f>
        <v>16899</v>
      </c>
      <c r="AG103">
        <f>'ONS pop proj 2021-based'!AF101+'ONS pop proj 2021-based'!AF208</f>
        <v>28643</v>
      </c>
      <c r="AX103" s="40">
        <v>36982</v>
      </c>
      <c r="AY103" s="10">
        <f>100*(HAVERM!C142/HAVERM!B142)</f>
        <v>26.681054066333488</v>
      </c>
      <c r="AZ103" s="10">
        <f t="shared" si="19"/>
        <v>24.595806350939984</v>
      </c>
      <c r="BB103" s="13">
        <f>HAVERM!C142</f>
        <v>2349</v>
      </c>
      <c r="BC103" s="13">
        <f>HAVERM!B142-HAVERM!C142</f>
        <v>6455</v>
      </c>
      <c r="BF103" s="18">
        <f>100*((AVERAGE(HAVERQ!B91:B110)/AVERAGE(HAVERQ!B87:B106))-1)</f>
        <v>2.4531540552138242</v>
      </c>
      <c r="BG103" s="18">
        <f t="shared" si="27"/>
        <v>2.2155011331110641</v>
      </c>
      <c r="BI103" s="14">
        <v>0</v>
      </c>
      <c r="BR103" s="18">
        <f>100*((AVERAGE(HAVERQ!C91:C110)/AVERAGE(HAVERQ!C87:C106))-1)</f>
        <v>2.2031314950810454</v>
      </c>
      <c r="BS103" s="18">
        <f t="shared" si="20"/>
        <v>1.9448021036593488</v>
      </c>
      <c r="BU103" s="14">
        <v>0</v>
      </c>
    </row>
    <row r="104" spans="1:73" x14ac:dyDescent="0.25">
      <c r="B104" s="19"/>
      <c r="C104" s="19"/>
      <c r="D104" s="19"/>
      <c r="E104" s="19"/>
      <c r="F104" s="19"/>
      <c r="G104" s="19"/>
      <c r="I104" s="19"/>
      <c r="J104" s="19"/>
      <c r="AC104" s="14">
        <v>100</v>
      </c>
      <c r="AD104">
        <f>'ONS pop proj 2021-based'!E102+'ONS pop proj 2021-based'!E209</f>
        <v>6512</v>
      </c>
      <c r="AE104">
        <f>'ONS pop proj 2021-based'!L102+'ONS pop proj 2021-based'!L209</f>
        <v>8418</v>
      </c>
      <c r="AF104">
        <f>'ONS pop proj 2021-based'!V102+'ONS pop proj 2021-based'!V209</f>
        <v>11714</v>
      </c>
      <c r="AG104">
        <f>'ONS pop proj 2021-based'!AF102+'ONS pop proj 2021-based'!AF209</f>
        <v>19529</v>
      </c>
      <c r="AX104" s="40">
        <v>37012</v>
      </c>
      <c r="AY104" s="10">
        <f>100*(HAVERM!C143/HAVERM!B143)</f>
        <v>26.620423015692516</v>
      </c>
      <c r="AZ104" s="10">
        <f t="shared" si="19"/>
        <v>24.595806350939984</v>
      </c>
      <c r="BB104" s="13">
        <f>HAVERM!C143</f>
        <v>2341</v>
      </c>
      <c r="BC104" s="13">
        <f>HAVERM!B143-HAVERM!C143</f>
        <v>6453</v>
      </c>
      <c r="BE104" s="14">
        <v>1996</v>
      </c>
      <c r="BF104" s="18">
        <f>100*((AVERAGE(HAVERQ!B92:B111)/AVERAGE(HAVERQ!B88:B107))-1)</f>
        <v>2.4523741825419165</v>
      </c>
      <c r="BG104" s="18">
        <f t="shared" si="27"/>
        <v>2.2155011331110641</v>
      </c>
      <c r="BI104" s="14">
        <v>0</v>
      </c>
      <c r="BQ104" s="14">
        <v>1996</v>
      </c>
      <c r="BR104" s="18">
        <f>100*((AVERAGE(HAVERQ!C92:C111)/AVERAGE(HAVERQ!C88:C107))-1)</f>
        <v>2.2670893054024033</v>
      </c>
      <c r="BS104" s="18">
        <f t="shared" si="20"/>
        <v>1.9448021036593488</v>
      </c>
      <c r="BU104" s="14">
        <v>0</v>
      </c>
    </row>
    <row r="105" spans="1:73" x14ac:dyDescent="0.25">
      <c r="B105" s="19"/>
      <c r="C105" s="19"/>
      <c r="D105" s="19"/>
      <c r="E105" s="19"/>
      <c r="F105" s="19"/>
      <c r="G105" s="19"/>
      <c r="I105" s="19"/>
      <c r="J105" s="19"/>
      <c r="AC105" s="14">
        <v>101</v>
      </c>
      <c r="AD105">
        <f>'ONS pop proj 2021-based'!E103+'ONS pop proj 2021-based'!E210</f>
        <v>4091</v>
      </c>
      <c r="AE105">
        <f>'ONS pop proj 2021-based'!L103+'ONS pop proj 2021-based'!L210</f>
        <v>5001</v>
      </c>
      <c r="AF105">
        <f>'ONS pop proj 2021-based'!V103+'ONS pop proj 2021-based'!V210</f>
        <v>7434</v>
      </c>
      <c r="AG105">
        <f>'ONS pop proj 2021-based'!AF103+'ONS pop proj 2021-based'!AF210</f>
        <v>12801</v>
      </c>
      <c r="AX105" s="40">
        <v>37043</v>
      </c>
      <c r="AY105" s="10">
        <f>100*(HAVERM!C144/HAVERM!B144)</f>
        <v>26.751952903883165</v>
      </c>
      <c r="AZ105" s="10">
        <f t="shared" si="19"/>
        <v>24.595806350939984</v>
      </c>
      <c r="BB105" s="13">
        <f>HAVERM!C144</f>
        <v>2363</v>
      </c>
      <c r="BC105" s="13">
        <f>HAVERM!B144-HAVERM!C144</f>
        <v>6470</v>
      </c>
      <c r="BF105" s="18">
        <f>100*((AVERAGE(HAVERQ!B93:B112)/AVERAGE(HAVERQ!B89:B108))-1)</f>
        <v>2.4312672273658853</v>
      </c>
      <c r="BG105" s="18">
        <f t="shared" si="27"/>
        <v>2.2155011331110641</v>
      </c>
      <c r="BI105" s="14">
        <v>0</v>
      </c>
      <c r="BR105" s="18">
        <f>100*((AVERAGE(HAVERQ!C93:C112)/AVERAGE(HAVERQ!C89:C108))-1)</f>
        <v>2.3380185121700148</v>
      </c>
      <c r="BS105" s="18">
        <f t="shared" si="20"/>
        <v>1.9448021036593488</v>
      </c>
      <c r="BU105" s="14">
        <v>0</v>
      </c>
    </row>
    <row r="106" spans="1:73" x14ac:dyDescent="0.25">
      <c r="B106" s="19"/>
      <c r="C106" s="19"/>
      <c r="D106" s="19"/>
      <c r="E106" s="19"/>
      <c r="F106" s="19"/>
      <c r="G106" s="19"/>
      <c r="I106" s="19"/>
      <c r="J106" s="19"/>
      <c r="AC106" s="14">
        <v>102</v>
      </c>
      <c r="AD106">
        <f>'ONS pop proj 2021-based'!E104+'ONS pop proj 2021-based'!E211</f>
        <v>2542</v>
      </c>
      <c r="AE106">
        <f>'ONS pop proj 2021-based'!L104+'ONS pop proj 2021-based'!L211</f>
        <v>2847</v>
      </c>
      <c r="AF106">
        <f>'ONS pop proj 2021-based'!V104+'ONS pop proj 2021-based'!V211</f>
        <v>4406</v>
      </c>
      <c r="AG106">
        <f>'ONS pop proj 2021-based'!AF104+'ONS pop proj 2021-based'!AF211</f>
        <v>8227</v>
      </c>
      <c r="AX106" s="40">
        <v>37073</v>
      </c>
      <c r="AY106" s="10">
        <f>100*(HAVERM!C145/HAVERM!B145)</f>
        <v>26.814058956916099</v>
      </c>
      <c r="AZ106" s="10">
        <f t="shared" si="19"/>
        <v>24.595806350939984</v>
      </c>
      <c r="BB106" s="13">
        <f>HAVERM!C145</f>
        <v>2365</v>
      </c>
      <c r="BC106" s="13">
        <f>HAVERM!B145-HAVERM!C145</f>
        <v>6455</v>
      </c>
      <c r="BF106" s="18">
        <f>100*((AVERAGE(HAVERQ!B94:B113)/AVERAGE(HAVERQ!B90:B109))-1)</f>
        <v>2.3174157303370579</v>
      </c>
      <c r="BG106" s="18">
        <f t="shared" si="27"/>
        <v>2.2155011331110641</v>
      </c>
      <c r="BI106" s="14">
        <v>0</v>
      </c>
      <c r="BR106" s="18">
        <f>100*((AVERAGE(HAVERQ!C94:C113)/AVERAGE(HAVERQ!C90:C109))-1)</f>
        <v>2.3109959779125999</v>
      </c>
      <c r="BS106" s="18">
        <f t="shared" si="20"/>
        <v>1.9448021036593488</v>
      </c>
      <c r="BU106" s="14">
        <v>0</v>
      </c>
    </row>
    <row r="107" spans="1:73" x14ac:dyDescent="0.25">
      <c r="AC107" s="14">
        <v>103</v>
      </c>
      <c r="AD107">
        <f>'ONS pop proj 2021-based'!E105+'ONS pop proj 2021-based'!E212</f>
        <v>1468</v>
      </c>
      <c r="AE107">
        <f>'ONS pop proj 2021-based'!L105+'ONS pop proj 2021-based'!L212</f>
        <v>1563</v>
      </c>
      <c r="AF107">
        <f>'ONS pop proj 2021-based'!V105+'ONS pop proj 2021-based'!V212</f>
        <v>2425</v>
      </c>
      <c r="AG107">
        <f>'ONS pop proj 2021-based'!AF105+'ONS pop proj 2021-based'!AF212</f>
        <v>5130</v>
      </c>
      <c r="AX107" s="40">
        <v>37104</v>
      </c>
      <c r="AY107" s="10">
        <f>100*(HAVERM!C146/HAVERM!B146)</f>
        <v>26.794799321650647</v>
      </c>
      <c r="AZ107" s="10">
        <f t="shared" si="19"/>
        <v>24.595806350939984</v>
      </c>
      <c r="BB107" s="13">
        <f>HAVERM!C146</f>
        <v>2370</v>
      </c>
      <c r="BC107" s="13">
        <f>HAVERM!B146-HAVERM!C146</f>
        <v>6475</v>
      </c>
      <c r="BF107" s="18">
        <f>100*((AVERAGE(HAVERQ!B95:B114)/AVERAGE(HAVERQ!B91:B110))-1)</f>
        <v>2.240837696335074</v>
      </c>
      <c r="BG107" s="18">
        <f t="shared" si="27"/>
        <v>2.2155011331110641</v>
      </c>
      <c r="BI107" s="14">
        <v>0</v>
      </c>
      <c r="BR107" s="18">
        <f>100*((AVERAGE(HAVERQ!C95:C114)/AVERAGE(HAVERQ!C91:C110))-1)</f>
        <v>2.2776572668112616</v>
      </c>
      <c r="BS107" s="18">
        <f t="shared" si="20"/>
        <v>1.9448021036593488</v>
      </c>
      <c r="BU107" s="14">
        <v>0</v>
      </c>
    </row>
    <row r="108" spans="1:73" x14ac:dyDescent="0.25">
      <c r="AC108" s="14">
        <v>104</v>
      </c>
      <c r="AD108">
        <f>'ONS pop proj 2021-based'!E106+'ONS pop proj 2021-based'!E213</f>
        <v>512</v>
      </c>
      <c r="AE108">
        <f>'ONS pop proj 2021-based'!L106+'ONS pop proj 2021-based'!L213</f>
        <v>811</v>
      </c>
      <c r="AF108">
        <f>'ONS pop proj 2021-based'!V106+'ONS pop proj 2021-based'!V213</f>
        <v>1257</v>
      </c>
      <c r="AG108">
        <f>'ONS pop proj 2021-based'!AF106+'ONS pop proj 2021-based'!AF213</f>
        <v>2141</v>
      </c>
      <c r="AX108" s="40">
        <v>37135</v>
      </c>
      <c r="AY108" s="10">
        <f>100*(HAVERM!C147/HAVERM!B147)</f>
        <v>27.023056057866185</v>
      </c>
      <c r="AZ108" s="10">
        <f t="shared" si="19"/>
        <v>24.595806350939984</v>
      </c>
      <c r="BB108" s="13">
        <f>HAVERM!C147</f>
        <v>2391</v>
      </c>
      <c r="BC108" s="13">
        <f>HAVERM!B147-HAVERM!C147</f>
        <v>6457</v>
      </c>
      <c r="BE108" s="14">
        <v>1997</v>
      </c>
      <c r="BF108" s="18">
        <f>100*((AVERAGE(HAVERQ!B96:B115)/AVERAGE(HAVERQ!B92:B111))-1)</f>
        <v>2.1508360507874968</v>
      </c>
      <c r="BG108" s="18">
        <f t="shared" si="27"/>
        <v>2.2155011331110641</v>
      </c>
      <c r="BI108" s="14">
        <v>0</v>
      </c>
      <c r="BQ108" s="14">
        <v>1997</v>
      </c>
      <c r="BR108" s="18">
        <f>100*((AVERAGE(HAVERQ!C96:C115)/AVERAGE(HAVERQ!C92:C111))-1)</f>
        <v>2.2235698403072712</v>
      </c>
      <c r="BS108" s="18">
        <f t="shared" si="20"/>
        <v>1.9448021036593488</v>
      </c>
      <c r="BU108" s="14">
        <v>0</v>
      </c>
    </row>
    <row r="109" spans="1:73" x14ac:dyDescent="0.25">
      <c r="AC109" s="14" t="s">
        <v>1288</v>
      </c>
      <c r="AD109">
        <f>'ONS pop proj 2021-based'!E107+'ONS pop proj 2021-based'!E214</f>
        <v>497</v>
      </c>
      <c r="AE109">
        <f>'ONS pop proj 2021-based'!L107+'ONS pop proj 2021-based'!L214</f>
        <v>699</v>
      </c>
      <c r="AF109">
        <f>'ONS pop proj 2021-based'!V107+'ONS pop proj 2021-based'!V214</f>
        <v>1074</v>
      </c>
      <c r="AG109">
        <f>'ONS pop proj 2021-based'!AF107+'ONS pop proj 2021-based'!AF214</f>
        <v>1868</v>
      </c>
      <c r="AX109" s="40">
        <v>37165</v>
      </c>
      <c r="AY109" s="10">
        <f>100*(HAVERM!C148/HAVERM!B148)</f>
        <v>27.066560834561741</v>
      </c>
      <c r="AZ109" s="10">
        <f t="shared" si="19"/>
        <v>24.595806350939984</v>
      </c>
      <c r="BB109" s="13">
        <f>HAVERM!C148</f>
        <v>2387</v>
      </c>
      <c r="BC109" s="13">
        <f>HAVERM!B148-HAVERM!C148</f>
        <v>6432</v>
      </c>
      <c r="BF109" s="18">
        <f>100*((AVERAGE(HAVERQ!B97:B116)/AVERAGE(HAVERQ!B93:B112))-1)</f>
        <v>2.1389636376181853</v>
      </c>
      <c r="BG109" s="18">
        <f t="shared" si="27"/>
        <v>2.2155011331110641</v>
      </c>
      <c r="BI109" s="14">
        <v>0</v>
      </c>
      <c r="BR109" s="18">
        <f>100*((AVERAGE(HAVERQ!C97:C116)/AVERAGE(HAVERQ!C93:C112))-1)</f>
        <v>2.1975077046764158</v>
      </c>
      <c r="BS109" s="18">
        <f t="shared" si="20"/>
        <v>1.9448021036593488</v>
      </c>
      <c r="BU109" s="14">
        <v>0</v>
      </c>
    </row>
    <row r="110" spans="1:73" x14ac:dyDescent="0.25">
      <c r="AC110" s="14" t="s">
        <v>1289</v>
      </c>
      <c r="AD110">
        <f>'ONS pop proj 2021-based'!E108+'ONS pop proj 2021-based'!E215</f>
        <v>6</v>
      </c>
      <c r="AE110">
        <f>'ONS pop proj 2021-based'!L108+'ONS pop proj 2021-based'!L215</f>
        <v>5</v>
      </c>
      <c r="AF110">
        <f>'ONS pop proj 2021-based'!V108+'ONS pop proj 2021-based'!V215</f>
        <v>6</v>
      </c>
      <c r="AG110">
        <f>'ONS pop proj 2021-based'!AF108+'ONS pop proj 2021-based'!AF215</f>
        <v>12</v>
      </c>
      <c r="AX110" s="40">
        <v>37196</v>
      </c>
      <c r="AY110" s="10">
        <f>100*(HAVERM!C149/HAVERM!B149)</f>
        <v>27.057087731245034</v>
      </c>
      <c r="AZ110" s="10">
        <f t="shared" si="19"/>
        <v>24.595806350939984</v>
      </c>
      <c r="BB110" s="13">
        <f>HAVERM!C149</f>
        <v>2384</v>
      </c>
      <c r="BC110" s="13">
        <f>HAVERM!B149-HAVERM!C149</f>
        <v>6427</v>
      </c>
      <c r="BF110" s="18">
        <f>100*((AVERAGE(HAVERQ!B98:B117)/AVERAGE(HAVERQ!B94:B113))-1)</f>
        <v>2.1139327385037765</v>
      </c>
      <c r="BG110" s="18">
        <f t="shared" si="27"/>
        <v>2.2155011331110641</v>
      </c>
      <c r="BI110" s="14">
        <v>0</v>
      </c>
      <c r="BR110" s="18">
        <f>100*((AVERAGE(HAVERQ!C98:C117)/AVERAGE(HAVERQ!C94:C113))-1)</f>
        <v>2.1855010660980945</v>
      </c>
      <c r="BS110" s="18">
        <f t="shared" si="20"/>
        <v>1.9448021036593488</v>
      </c>
      <c r="BU110" s="14">
        <v>0</v>
      </c>
    </row>
    <row r="111" spans="1:73" x14ac:dyDescent="0.25">
      <c r="AX111" s="40">
        <v>37226</v>
      </c>
      <c r="AY111" s="10">
        <f>100*(HAVERM!C150/HAVERM!B150)</f>
        <v>26.909624280717594</v>
      </c>
      <c r="AZ111" s="10">
        <f t="shared" si="19"/>
        <v>24.595806350939984</v>
      </c>
      <c r="BB111" s="13">
        <f>HAVERM!C150</f>
        <v>2385</v>
      </c>
      <c r="BC111" s="13">
        <f>HAVERM!B150-HAVERM!C150</f>
        <v>6478</v>
      </c>
      <c r="BF111" s="18">
        <f>100*((AVERAGE(HAVERQ!B99:B118)/AVERAGE(HAVERQ!B95:B114))-1)</f>
        <v>2.0893076607947814</v>
      </c>
      <c r="BG111" s="18">
        <f t="shared" si="27"/>
        <v>2.2155011331110641</v>
      </c>
      <c r="BI111" s="14">
        <v>0</v>
      </c>
      <c r="BR111" s="18">
        <f>100*((AVERAGE(HAVERQ!C99:C118)/AVERAGE(HAVERQ!C95:C114))-1)</f>
        <v>2.1739130434782705</v>
      </c>
      <c r="BS111" s="18">
        <f t="shared" si="20"/>
        <v>1.9448021036593488</v>
      </c>
      <c r="BU111" s="14">
        <v>0</v>
      </c>
    </row>
    <row r="112" spans="1:73" x14ac:dyDescent="0.25">
      <c r="AC112" s="14" t="s">
        <v>1290</v>
      </c>
      <c r="AD112" s="14">
        <f>SUM(AD4:AD110)</f>
        <v>68350236</v>
      </c>
      <c r="AE112" s="14">
        <f>SUM(AE4:AE110)</f>
        <v>71705282</v>
      </c>
      <c r="AF112" s="14">
        <f>SUM(AF4:AF110)</f>
        <v>74855850</v>
      </c>
      <c r="AG112" s="14">
        <f>SUM(AG4:AG110)</f>
        <v>77577467</v>
      </c>
      <c r="AX112" s="40">
        <v>37257</v>
      </c>
      <c r="AY112" s="10">
        <f>100*(HAVERM!C151/HAVERM!B151)</f>
        <v>26.824324324324323</v>
      </c>
      <c r="AZ112" s="10">
        <f t="shared" si="19"/>
        <v>24.595806350939984</v>
      </c>
      <c r="BB112" s="13">
        <f>HAVERM!C151</f>
        <v>2382</v>
      </c>
      <c r="BC112" s="13">
        <f>HAVERM!B151-HAVERM!C151</f>
        <v>6498</v>
      </c>
      <c r="BE112" s="14">
        <v>1998</v>
      </c>
      <c r="BF112" s="18">
        <f>100*((AVERAGE(HAVERQ!B100:B119)/AVERAGE(HAVERQ!B96:B115))-1)</f>
        <v>2.0580044827820387</v>
      </c>
      <c r="BG112" s="18">
        <f t="shared" si="27"/>
        <v>2.2155011331110641</v>
      </c>
      <c r="BI112" s="14">
        <v>0</v>
      </c>
      <c r="BQ112" s="14">
        <v>1998</v>
      </c>
      <c r="BR112" s="18">
        <f>100*((AVERAGE(HAVERQ!C100:C119)/AVERAGE(HAVERQ!C96:C115))-1)</f>
        <v>2.1488365961373601</v>
      </c>
      <c r="BS112" s="18">
        <f t="shared" si="20"/>
        <v>1.9448021036593488</v>
      </c>
      <c r="BU112" s="14">
        <v>0</v>
      </c>
    </row>
    <row r="113" spans="29:73" x14ac:dyDescent="0.25">
      <c r="AX113" s="40">
        <v>37288</v>
      </c>
      <c r="AY113" s="10">
        <f>100*(HAVERM!C152/HAVERM!B152)</f>
        <v>26.837780029269393</v>
      </c>
      <c r="AZ113" s="10">
        <f t="shared" si="19"/>
        <v>24.595806350939984</v>
      </c>
      <c r="BB113" s="13">
        <f>HAVERM!C152</f>
        <v>2384</v>
      </c>
      <c r="BC113" s="13">
        <f>HAVERM!B152-HAVERM!C152</f>
        <v>6499</v>
      </c>
      <c r="BF113" s="18">
        <f>100*((AVERAGE(HAVERQ!B101:B120)/AVERAGE(HAVERQ!B97:B116))-1)</f>
        <v>2.0131054515976521</v>
      </c>
      <c r="BG113" s="18">
        <f t="shared" si="27"/>
        <v>2.2155011331110641</v>
      </c>
      <c r="BI113" s="14">
        <v>0</v>
      </c>
      <c r="BR113" s="18">
        <f>100*((AVERAGE(HAVERQ!C101:C120)/AVERAGE(HAVERQ!C97:C116))-1)</f>
        <v>2.1305886980463873</v>
      </c>
      <c r="BS113" s="18">
        <f t="shared" si="20"/>
        <v>1.9448021036593488</v>
      </c>
      <c r="BU113" s="14">
        <v>0</v>
      </c>
    </row>
    <row r="114" spans="29:73" x14ac:dyDescent="0.25">
      <c r="AC114" s="14" t="s">
        <v>1304</v>
      </c>
      <c r="AD114" s="14">
        <f>SUM(AD4:AD14)</f>
        <v>8172810</v>
      </c>
      <c r="AE114" s="14">
        <f t="shared" ref="AE114:AG114" si="28">SUM(AE4:AE14)</f>
        <v>8059735</v>
      </c>
      <c r="AF114" s="14">
        <f t="shared" si="28"/>
        <v>8292715</v>
      </c>
      <c r="AG114" s="14">
        <f t="shared" si="28"/>
        <v>8492419</v>
      </c>
      <c r="AX114" s="40">
        <v>37316</v>
      </c>
      <c r="AY114" s="10">
        <f>100*(HAVERM!C153/HAVERM!B153)</f>
        <v>26.711166421540899</v>
      </c>
      <c r="AZ114" s="10">
        <f t="shared" si="19"/>
        <v>24.595806350939984</v>
      </c>
      <c r="BB114" s="13">
        <f>HAVERM!C153</f>
        <v>2361</v>
      </c>
      <c r="BC114" s="13">
        <f>HAVERM!B153-HAVERM!C153</f>
        <v>6478</v>
      </c>
      <c r="BF114" s="18">
        <f>100*((AVERAGE(HAVERQ!B102:B121)/AVERAGE(HAVERQ!B98:B117))-1)</f>
        <v>1.9626293856701116</v>
      </c>
      <c r="BG114" s="18">
        <f t="shared" si="27"/>
        <v>2.2155011331110641</v>
      </c>
      <c r="BI114" s="14">
        <v>0</v>
      </c>
      <c r="BR114" s="18">
        <f>100*((AVERAGE(HAVERQ!C102:C121)/AVERAGE(HAVERQ!C98:C117))-1)</f>
        <v>2.0670318205529226</v>
      </c>
      <c r="BS114" s="18">
        <f t="shared" si="20"/>
        <v>1.9448021036593488</v>
      </c>
      <c r="BU114" s="14">
        <v>0</v>
      </c>
    </row>
    <row r="115" spans="29:73" x14ac:dyDescent="0.25">
      <c r="AC115" s="218" t="s">
        <v>1305</v>
      </c>
      <c r="AD115" s="14">
        <f>SUM(AD15:AD24)</f>
        <v>8103676</v>
      </c>
      <c r="AE115" s="14">
        <f t="shared" ref="AE115:AG115" si="29">SUM(AE15:AE24)</f>
        <v>8220790</v>
      </c>
      <c r="AF115" s="14">
        <f t="shared" si="29"/>
        <v>7699751</v>
      </c>
      <c r="AG115" s="14">
        <f t="shared" si="29"/>
        <v>7912188</v>
      </c>
      <c r="AX115" s="40">
        <v>37347</v>
      </c>
      <c r="AY115" s="10">
        <f>100*(HAVERM!C154/HAVERM!B154)</f>
        <v>26.877694576809617</v>
      </c>
      <c r="AZ115" s="10">
        <f t="shared" si="19"/>
        <v>24.595806350939984</v>
      </c>
      <c r="BB115" s="13">
        <f>HAVERM!C154</f>
        <v>2369</v>
      </c>
      <c r="BC115" s="13">
        <f>HAVERM!B154-HAVERM!C154</f>
        <v>6445</v>
      </c>
      <c r="BF115" s="18">
        <f>100*((AVERAGE(HAVERQ!B103:B122)/AVERAGE(HAVERQ!B99:B118))-1)</f>
        <v>1.9462279293739781</v>
      </c>
      <c r="BG115" s="18">
        <f t="shared" si="27"/>
        <v>2.2155011331110641</v>
      </c>
      <c r="BI115" s="14">
        <v>0</v>
      </c>
      <c r="BR115" s="18">
        <f>100*((AVERAGE(HAVERQ!C103:C122)/AVERAGE(HAVERQ!C99:C118))-1)</f>
        <v>2.0108977685521223</v>
      </c>
      <c r="BS115" s="18">
        <f t="shared" si="20"/>
        <v>1.9448021036593488</v>
      </c>
      <c r="BU115" s="14">
        <v>0</v>
      </c>
    </row>
    <row r="116" spans="29:73" x14ac:dyDescent="0.25">
      <c r="AC116" s="219" t="s">
        <v>1306</v>
      </c>
      <c r="AD116" s="14">
        <f>SUM(AD25:AD34)</f>
        <v>8736898</v>
      </c>
      <c r="AE116" s="14">
        <f t="shared" ref="AE116:AG116" si="30">SUM(AE25:AE34)</f>
        <v>9169960</v>
      </c>
      <c r="AF116" s="14">
        <f t="shared" si="30"/>
        <v>9365852</v>
      </c>
      <c r="AG116" s="14">
        <f t="shared" si="30"/>
        <v>8848498</v>
      </c>
      <c r="AX116" s="40">
        <v>37377</v>
      </c>
      <c r="AY116" s="10">
        <f>100*(HAVERM!C155/HAVERM!B155)</f>
        <v>26.804357694053564</v>
      </c>
      <c r="AZ116" s="10">
        <f t="shared" si="19"/>
        <v>24.595806350939984</v>
      </c>
      <c r="BB116" s="13">
        <f>HAVERM!C155</f>
        <v>2362</v>
      </c>
      <c r="BC116" s="13">
        <f>HAVERM!B155-HAVERM!C155</f>
        <v>6450</v>
      </c>
      <c r="BE116" s="14">
        <v>1999</v>
      </c>
      <c r="BF116" s="18">
        <f>100*((AVERAGE(HAVERQ!B104:B123)/AVERAGE(HAVERQ!B100:B119))-1)</f>
        <v>1.9299880207640063</v>
      </c>
      <c r="BG116" s="18">
        <f t="shared" si="27"/>
        <v>2.2155011331110641</v>
      </c>
      <c r="BI116" s="14">
        <v>0</v>
      </c>
      <c r="BQ116" s="14">
        <v>1999</v>
      </c>
      <c r="BR116" s="18">
        <f>100*((AVERAGE(HAVERQ!C104:C123)/AVERAGE(HAVERQ!C100:C119))-1)</f>
        <v>1.9423114151125853</v>
      </c>
      <c r="BS116" s="18">
        <f t="shared" si="20"/>
        <v>1.9448021036593488</v>
      </c>
      <c r="BU116" s="14">
        <v>0</v>
      </c>
    </row>
    <row r="117" spans="29:73" x14ac:dyDescent="0.25">
      <c r="AC117" s="219" t="s">
        <v>1307</v>
      </c>
      <c r="AD117" s="14">
        <f>SUM(AD35:AD44)</f>
        <v>9438369</v>
      </c>
      <c r="AE117" s="14">
        <f t="shared" ref="AE117:AG117" si="31">SUM(AE35:AE44)</f>
        <v>9943267</v>
      </c>
      <c r="AF117" s="14">
        <f t="shared" si="31"/>
        <v>10021430</v>
      </c>
      <c r="AG117" s="14">
        <f t="shared" si="31"/>
        <v>10221532</v>
      </c>
      <c r="AX117" s="40">
        <v>37408</v>
      </c>
      <c r="AY117" s="10">
        <f>100*(HAVERM!C156/HAVERM!B156)</f>
        <v>26.663653824426621</v>
      </c>
      <c r="AZ117" s="10">
        <f t="shared" si="19"/>
        <v>24.595806350939984</v>
      </c>
      <c r="BB117" s="13">
        <f>HAVERM!C156</f>
        <v>2360</v>
      </c>
      <c r="BC117" s="13">
        <f>HAVERM!B156-HAVERM!C156</f>
        <v>6491</v>
      </c>
      <c r="BF117" s="18">
        <f>100*((AVERAGE(HAVERQ!B105:B124)/AVERAGE(HAVERQ!B101:B120))-1)</f>
        <v>1.8872922323024621</v>
      </c>
      <c r="BG117" s="18">
        <f t="shared" si="27"/>
        <v>2.2155011331110641</v>
      </c>
      <c r="BI117" s="14">
        <v>0</v>
      </c>
      <c r="BR117" s="18">
        <f>100*((AVERAGE(HAVERQ!C105:C124)/AVERAGE(HAVERQ!C101:C120))-1)</f>
        <v>1.8486424032351012</v>
      </c>
      <c r="BS117" s="18">
        <f t="shared" si="20"/>
        <v>1.9448021036593488</v>
      </c>
      <c r="BU117" s="14">
        <v>0</v>
      </c>
    </row>
    <row r="118" spans="29:73" x14ac:dyDescent="0.25">
      <c r="AC118" s="219" t="s">
        <v>1308</v>
      </c>
      <c r="AD118" s="14">
        <f>SUM(AD45:AD54)</f>
        <v>8485876</v>
      </c>
      <c r="AE118" s="14">
        <f t="shared" ref="AE118:AG118" si="32">SUM(AE45:AE54)</f>
        <v>9429146</v>
      </c>
      <c r="AF118" s="14">
        <f t="shared" si="32"/>
        <v>10169141</v>
      </c>
      <c r="AG118" s="14">
        <f t="shared" si="32"/>
        <v>10258927</v>
      </c>
      <c r="AX118" s="40">
        <v>37438</v>
      </c>
      <c r="AY118" s="10">
        <f>100*(HAVERM!C157/HAVERM!B157)</f>
        <v>26.288308740068107</v>
      </c>
      <c r="AZ118" s="10">
        <f t="shared" si="19"/>
        <v>24.595806350939984</v>
      </c>
      <c r="BB118" s="13">
        <f>HAVERM!C157</f>
        <v>2316</v>
      </c>
      <c r="BC118" s="13">
        <f>HAVERM!B157-HAVERM!C157</f>
        <v>6494</v>
      </c>
      <c r="BF118" s="18">
        <f>100*((AVERAGE(HAVERQ!B106:B125)/AVERAGE(HAVERQ!B102:B121))-1)</f>
        <v>1.9512195121951015</v>
      </c>
      <c r="BG118" s="18">
        <f t="shared" si="27"/>
        <v>2.2155011331110641</v>
      </c>
      <c r="BI118" s="14">
        <v>0</v>
      </c>
      <c r="BR118" s="18">
        <f>100*((AVERAGE(HAVERQ!C106:C125)/AVERAGE(HAVERQ!C102:C121))-1)</f>
        <v>1.852679997444584</v>
      </c>
      <c r="BS118" s="18">
        <f t="shared" si="20"/>
        <v>1.9448021036593488</v>
      </c>
      <c r="BU118" s="14">
        <v>0</v>
      </c>
    </row>
    <row r="119" spans="29:73" x14ac:dyDescent="0.25">
      <c r="AC119" s="219" t="s">
        <v>1309</v>
      </c>
      <c r="AD119" s="14">
        <f>SUM(AD55:AD64)</f>
        <v>9194021</v>
      </c>
      <c r="AE119" s="14">
        <f t="shared" ref="AE119:AG119" si="33">SUM(AE55:AE64)</f>
        <v>8434354</v>
      </c>
      <c r="AF119" s="14">
        <f t="shared" si="33"/>
        <v>9293147</v>
      </c>
      <c r="AG119" s="14">
        <f t="shared" si="33"/>
        <v>10038051</v>
      </c>
      <c r="AX119" s="40">
        <v>37469</v>
      </c>
      <c r="AY119" s="10">
        <f>100*(HAVERM!C158/HAVERM!B158)</f>
        <v>26.141643059490082</v>
      </c>
      <c r="AZ119" s="10">
        <f t="shared" si="19"/>
        <v>24.595806350939984</v>
      </c>
      <c r="BB119" s="13">
        <f>HAVERM!C158</f>
        <v>2307</v>
      </c>
      <c r="BC119" s="13">
        <f>HAVERM!B158-HAVERM!C158</f>
        <v>6518</v>
      </c>
      <c r="BF119" s="18">
        <f>100*((AVERAGE(HAVERQ!B107:B126)/AVERAGE(HAVERQ!B103:B122))-1)</f>
        <v>2.0665223381224118</v>
      </c>
      <c r="BG119" s="18">
        <f t="shared" si="27"/>
        <v>2.2155011331110641</v>
      </c>
      <c r="BI119" s="14">
        <v>0</v>
      </c>
      <c r="BR119" s="18">
        <f>100*((AVERAGE(HAVERQ!C107:C126)/AVERAGE(HAVERQ!C103:C122))-1)</f>
        <v>1.914027724786993</v>
      </c>
      <c r="BS119" s="18">
        <f t="shared" si="20"/>
        <v>1.9448021036593488</v>
      </c>
      <c r="BU119" s="14">
        <v>0</v>
      </c>
    </row>
    <row r="120" spans="29:73" x14ac:dyDescent="0.25">
      <c r="AC120" s="219" t="s">
        <v>1310</v>
      </c>
      <c r="AD120" s="14">
        <f>SUM(AD65:AD74)</f>
        <v>7424551</v>
      </c>
      <c r="AE120" s="14">
        <f t="shared" ref="AE120:AG120" si="34">SUM(AE65:AE74)</f>
        <v>8557659</v>
      </c>
      <c r="AF120" s="14">
        <f t="shared" si="34"/>
        <v>7975252</v>
      </c>
      <c r="AG120" s="14">
        <f t="shared" si="34"/>
        <v>8852870</v>
      </c>
      <c r="AX120" s="40">
        <v>37500</v>
      </c>
      <c r="AY120" s="10">
        <f>100*(HAVERM!C159/HAVERM!B159)</f>
        <v>26.101309049516217</v>
      </c>
      <c r="AZ120" s="10">
        <f t="shared" si="19"/>
        <v>24.595806350939984</v>
      </c>
      <c r="BB120" s="13">
        <f>HAVERM!C159</f>
        <v>2293</v>
      </c>
      <c r="BC120" s="13">
        <f>HAVERM!B159-HAVERM!C159</f>
        <v>6492</v>
      </c>
      <c r="BE120" s="14">
        <v>2000</v>
      </c>
      <c r="BF120" s="18">
        <f>100*((AVERAGE(HAVERQ!B108:B127)/AVERAGE(HAVERQ!B104:B123))-1)</f>
        <v>2.2917210759989759</v>
      </c>
      <c r="BG120" s="18">
        <f t="shared" si="27"/>
        <v>2.2155011331110641</v>
      </c>
      <c r="BI120" s="14">
        <v>0</v>
      </c>
      <c r="BQ120" s="14">
        <v>2000</v>
      </c>
      <c r="BR120" s="18">
        <f>100*((AVERAGE(HAVERQ!C108:C127)/AVERAGE(HAVERQ!C104:C123))-1)</f>
        <v>2.0192429421445723</v>
      </c>
      <c r="BS120" s="18">
        <f t="shared" si="20"/>
        <v>1.9448021036593488</v>
      </c>
      <c r="BU120" s="14">
        <v>0</v>
      </c>
    </row>
    <row r="121" spans="29:73" x14ac:dyDescent="0.25">
      <c r="AC121" s="219" t="s">
        <v>1311</v>
      </c>
      <c r="AD121" s="14">
        <f>SUM(AD75:AD84)</f>
        <v>5754532</v>
      </c>
      <c r="AE121" s="14">
        <f t="shared" ref="AE121:AG121" si="35">SUM(AE75:AE84)</f>
        <v>5946936</v>
      </c>
      <c r="AF121" s="14">
        <f t="shared" si="35"/>
        <v>7368088</v>
      </c>
      <c r="AG121" s="14">
        <f t="shared" si="35"/>
        <v>6962665</v>
      </c>
      <c r="AX121" s="40">
        <v>37530</v>
      </c>
      <c r="AY121" s="10">
        <f>100*(HAVERM!C160/HAVERM!B160)</f>
        <v>26.072607260726073</v>
      </c>
      <c r="AZ121" s="10">
        <f t="shared" si="19"/>
        <v>24.595806350939984</v>
      </c>
      <c r="BB121" s="13">
        <f>HAVERM!C160</f>
        <v>2291</v>
      </c>
      <c r="BC121" s="13">
        <f>HAVERM!B160-HAVERM!C160</f>
        <v>6496</v>
      </c>
      <c r="BF121" s="18">
        <f>100*((AVERAGE(HAVERQ!B109:B128)/AVERAGE(HAVERQ!B105:B124))-1)</f>
        <v>2.5217730404264005</v>
      </c>
      <c r="BG121" s="18">
        <f t="shared" si="27"/>
        <v>2.2155011331110641</v>
      </c>
      <c r="BI121" s="14">
        <v>0</v>
      </c>
      <c r="BR121" s="18">
        <f>100*((AVERAGE(HAVERQ!C109:C128)/AVERAGE(HAVERQ!C105:C124))-1)</f>
        <v>2.1743240688220977</v>
      </c>
      <c r="BS121" s="18">
        <f t="shared" si="20"/>
        <v>1.9448021036593488</v>
      </c>
      <c r="BU121" s="14">
        <v>0</v>
      </c>
    </row>
    <row r="122" spans="29:73" x14ac:dyDescent="0.25">
      <c r="AC122" s="219" t="s">
        <v>1312</v>
      </c>
      <c r="AD122" s="14">
        <f>SUM(AD85:AD94)</f>
        <v>2559645</v>
      </c>
      <c r="AE122" s="14">
        <f t="shared" ref="AE122:AG122" si="36">SUM(AE85:AE94)</f>
        <v>3359016</v>
      </c>
      <c r="AF122" s="14">
        <f t="shared" si="36"/>
        <v>3777185</v>
      </c>
      <c r="AG122" s="14">
        <f t="shared" si="36"/>
        <v>4896710</v>
      </c>
      <c r="AX122" s="40">
        <v>37561</v>
      </c>
      <c r="AY122" s="10">
        <f>100*(HAVERM!C161/HAVERM!B161)</f>
        <v>26.020059266013224</v>
      </c>
      <c r="AZ122" s="10">
        <f t="shared" si="19"/>
        <v>24.595806350939984</v>
      </c>
      <c r="BB122" s="13">
        <f>HAVERM!C161</f>
        <v>2283</v>
      </c>
      <c r="BC122" s="13">
        <f>HAVERM!B161-HAVERM!C161</f>
        <v>6491</v>
      </c>
      <c r="BF122" s="18">
        <f>100*((AVERAGE(HAVERQ!B110:B129)/AVERAGE(HAVERQ!B106:B125))-1)</f>
        <v>2.6639079270658339</v>
      </c>
      <c r="BG122" s="18">
        <f t="shared" si="27"/>
        <v>2.2155011331110641</v>
      </c>
      <c r="BI122" s="14">
        <v>0</v>
      </c>
      <c r="BR122" s="18">
        <f>100*((AVERAGE(HAVERQ!C110:C129)/AVERAGE(HAVERQ!C106:C125))-1)</f>
        <v>2.2705889732170803</v>
      </c>
      <c r="BS122" s="18">
        <f t="shared" si="20"/>
        <v>1.9448021036593488</v>
      </c>
      <c r="BU122" s="14">
        <v>0</v>
      </c>
    </row>
    <row r="123" spans="29:73" x14ac:dyDescent="0.25">
      <c r="AC123" s="14" t="s">
        <v>1313</v>
      </c>
      <c r="AD123" s="14">
        <f>SUM(AD95:AD110)</f>
        <v>479858</v>
      </c>
      <c r="AE123" s="14">
        <f t="shared" ref="AE123:AG123" si="37">SUM(AE95:AE110)</f>
        <v>584419</v>
      </c>
      <c r="AF123" s="14">
        <f t="shared" si="37"/>
        <v>893289</v>
      </c>
      <c r="AG123" s="14">
        <f t="shared" si="37"/>
        <v>1093607</v>
      </c>
      <c r="AX123" s="40">
        <v>37591</v>
      </c>
      <c r="AY123" s="10">
        <f>100*(HAVERM!C162/HAVERM!B162)</f>
        <v>26.120329608307934</v>
      </c>
      <c r="AZ123" s="10">
        <f t="shared" si="19"/>
        <v>24.595806350939984</v>
      </c>
      <c r="BB123" s="13">
        <f>HAVERM!C162</f>
        <v>2314</v>
      </c>
      <c r="BC123" s="13">
        <f>HAVERM!B162-HAVERM!C162</f>
        <v>6545</v>
      </c>
      <c r="BF123" s="18">
        <f>100*((AVERAGE(HAVERQ!B111:B130)/AVERAGE(HAVERQ!B107:B126))-1)</f>
        <v>2.7252860264815659</v>
      </c>
      <c r="BG123" s="18">
        <f t="shared" si="27"/>
        <v>2.2155011331110641</v>
      </c>
      <c r="BI123" s="14">
        <v>0</v>
      </c>
      <c r="BR123" s="18">
        <f>100*((AVERAGE(HAVERQ!C111:C130)/AVERAGE(HAVERQ!C107:C126))-1)</f>
        <v>2.3522805266113611</v>
      </c>
      <c r="BS123" s="18">
        <f t="shared" si="20"/>
        <v>1.9448021036593488</v>
      </c>
      <c r="BU123" s="14">
        <v>0</v>
      </c>
    </row>
    <row r="124" spans="29:73" x14ac:dyDescent="0.25">
      <c r="AC124" s="14" t="s">
        <v>1290</v>
      </c>
      <c r="AD124" s="14">
        <f>SUM(AD114:AD123)</f>
        <v>68350236</v>
      </c>
      <c r="AE124" s="14">
        <f t="shared" ref="AE124:AG124" si="38">SUM(AE114:AE123)</f>
        <v>71705282</v>
      </c>
      <c r="AF124" s="14">
        <f t="shared" si="38"/>
        <v>74855850</v>
      </c>
      <c r="AG124" s="14">
        <f t="shared" si="38"/>
        <v>77577467</v>
      </c>
      <c r="AX124" s="40">
        <v>37622</v>
      </c>
      <c r="AY124" s="10">
        <f>100*(HAVERM!C163/HAVERM!B163)</f>
        <v>26.165803108808287</v>
      </c>
      <c r="AZ124" s="10">
        <f t="shared" si="19"/>
        <v>24.595806350939984</v>
      </c>
      <c r="BB124" s="13">
        <f>HAVERM!C163</f>
        <v>2323</v>
      </c>
      <c r="BC124" s="13">
        <f>HAVERM!B163-HAVERM!C163</f>
        <v>6555</v>
      </c>
      <c r="BE124" s="14">
        <v>2001</v>
      </c>
      <c r="BF124" s="18">
        <f>100*((AVERAGE(HAVERQ!B112:B131)/AVERAGE(HAVERQ!B108:B127))-1)</f>
        <v>2.6935597114954746</v>
      </c>
      <c r="BG124" s="18">
        <f t="shared" si="27"/>
        <v>2.2155011331110641</v>
      </c>
      <c r="BI124" s="14">
        <v>0</v>
      </c>
      <c r="BQ124" s="14">
        <v>2001</v>
      </c>
      <c r="BR124" s="18">
        <f>100*((AVERAGE(HAVERQ!C112:C131)/AVERAGE(HAVERQ!C108:C127))-1)</f>
        <v>2.3763727740894858</v>
      </c>
      <c r="BS124" s="18">
        <f t="shared" si="20"/>
        <v>1.9448021036593488</v>
      </c>
      <c r="BU124" s="14">
        <v>0</v>
      </c>
    </row>
    <row r="125" spans="29:73" x14ac:dyDescent="0.25">
      <c r="AC125" s="14" t="s">
        <v>1070</v>
      </c>
      <c r="AD125" s="14">
        <f>+AD124-AD112</f>
        <v>0</v>
      </c>
      <c r="AE125" s="14">
        <f t="shared" ref="AE125:AG125" si="39">+AE124-AE112</f>
        <v>0</v>
      </c>
      <c r="AF125" s="14">
        <f t="shared" si="39"/>
        <v>0</v>
      </c>
      <c r="AG125" s="14">
        <f t="shared" si="39"/>
        <v>0</v>
      </c>
      <c r="AX125" s="40">
        <v>37653</v>
      </c>
      <c r="AY125" s="10">
        <f>100*(HAVERM!C164/HAVERM!B164)</f>
        <v>26.06485142921704</v>
      </c>
      <c r="AZ125" s="10">
        <f t="shared" si="19"/>
        <v>24.595806350939984</v>
      </c>
      <c r="BB125" s="13">
        <f>HAVERM!C164</f>
        <v>2307</v>
      </c>
      <c r="BC125" s="13">
        <f>HAVERM!B164-HAVERM!C164</f>
        <v>6544</v>
      </c>
      <c r="BF125" s="18">
        <f>100*((AVERAGE(HAVERQ!B113:B132)/AVERAGE(HAVERQ!B109:B128))-1)</f>
        <v>2.6499302649930057</v>
      </c>
      <c r="BG125" s="18">
        <f t="shared" si="27"/>
        <v>2.2155011331110641</v>
      </c>
      <c r="BI125" s="14">
        <v>0</v>
      </c>
      <c r="BR125" s="18">
        <f>100*((AVERAGE(HAVERQ!C113:C132)/AVERAGE(HAVERQ!C109:C128))-1)</f>
        <v>2.3562792992845027</v>
      </c>
      <c r="BS125" s="18">
        <f t="shared" si="20"/>
        <v>1.9448021036593488</v>
      </c>
      <c r="BU125" s="14">
        <v>0</v>
      </c>
    </row>
    <row r="126" spans="29:73" x14ac:dyDescent="0.25">
      <c r="AX126" s="40">
        <v>37681</v>
      </c>
      <c r="AY126" s="10">
        <f>100*(HAVERM!C165/HAVERM!B165)</f>
        <v>25.802078626299142</v>
      </c>
      <c r="AZ126" s="10">
        <f t="shared" si="19"/>
        <v>24.595806350939984</v>
      </c>
      <c r="BB126" s="13">
        <f>HAVERM!C165</f>
        <v>2284</v>
      </c>
      <c r="BC126" s="13">
        <f>HAVERM!B165-HAVERM!C165</f>
        <v>6568</v>
      </c>
      <c r="BF126" s="18">
        <f>100*((AVERAGE(HAVERQ!B114:B133)/AVERAGE(HAVERQ!B110:B129))-1)</f>
        <v>2.6262753495402302</v>
      </c>
      <c r="BG126" s="18">
        <f t="shared" si="27"/>
        <v>2.2155011331110641</v>
      </c>
      <c r="BI126" s="14">
        <v>0</v>
      </c>
      <c r="BR126" s="18">
        <f>100*((AVERAGE(HAVERQ!C114:C133)/AVERAGE(HAVERQ!C110:C129))-1)</f>
        <v>2.342839619748549</v>
      </c>
      <c r="BS126" s="18">
        <f t="shared" si="20"/>
        <v>1.9448021036593488</v>
      </c>
      <c r="BU126" s="14">
        <v>0</v>
      </c>
    </row>
    <row r="127" spans="29:73" x14ac:dyDescent="0.25">
      <c r="AC127" s="11" t="s">
        <v>1314</v>
      </c>
      <c r="AX127" s="40">
        <v>37712</v>
      </c>
      <c r="AY127" s="10">
        <f>100*(HAVERM!C166/HAVERM!B166)</f>
        <v>25.649423989157444</v>
      </c>
      <c r="AZ127" s="10">
        <f t="shared" si="19"/>
        <v>24.595806350939984</v>
      </c>
      <c r="BB127" s="13">
        <f>HAVERM!C166</f>
        <v>2271</v>
      </c>
      <c r="BC127" s="13">
        <f>HAVERM!B166-HAVERM!C166</f>
        <v>6583</v>
      </c>
      <c r="BF127" s="18">
        <f>100*((AVERAGE(HAVERQ!B115:B134)/AVERAGE(HAVERQ!B111:B130))-1)</f>
        <v>2.584157176823898</v>
      </c>
      <c r="BG127" s="18">
        <f t="shared" si="27"/>
        <v>2.2155011331110641</v>
      </c>
      <c r="BI127" s="14">
        <v>0</v>
      </c>
      <c r="BR127" s="18">
        <f>100*((AVERAGE(HAVERQ!C115:C134)/AVERAGE(HAVERQ!C111:C130))-1)</f>
        <v>2.2677395757132457</v>
      </c>
      <c r="BS127" s="18">
        <f t="shared" si="20"/>
        <v>1.9448021036593488</v>
      </c>
      <c r="BU127" s="14">
        <v>0</v>
      </c>
    </row>
    <row r="128" spans="29:73" x14ac:dyDescent="0.25">
      <c r="AD128" s="14">
        <v>2023</v>
      </c>
      <c r="AE128" s="14">
        <v>2030</v>
      </c>
      <c r="AF128" s="14">
        <v>2040</v>
      </c>
      <c r="AG128" s="14">
        <v>2050</v>
      </c>
      <c r="AX128" s="40">
        <v>37742</v>
      </c>
      <c r="AY128" s="10">
        <f>100*(HAVERM!C167/HAVERM!B167)</f>
        <v>25.527831094049901</v>
      </c>
      <c r="AZ128" s="10">
        <f t="shared" si="19"/>
        <v>24.595806350939984</v>
      </c>
      <c r="BB128" s="13">
        <f>HAVERM!C167</f>
        <v>2261</v>
      </c>
      <c r="BC128" s="13">
        <f>HAVERM!B167-HAVERM!C167</f>
        <v>6596</v>
      </c>
      <c r="BE128" s="14">
        <v>2002</v>
      </c>
      <c r="BF128" s="18">
        <f>100*((AVERAGE(HAVERQ!B116:B135)/AVERAGE(HAVERQ!B112:B131))-1)</f>
        <v>2.5296786624401824</v>
      </c>
      <c r="BG128" s="18">
        <f t="shared" si="27"/>
        <v>2.2155011331110641</v>
      </c>
      <c r="BI128" s="14">
        <v>0</v>
      </c>
      <c r="BQ128" s="14">
        <v>2002</v>
      </c>
      <c r="BR128" s="18">
        <f>100*((AVERAGE(HAVERQ!C116:C135)/AVERAGE(HAVERQ!C112:C131))-1)</f>
        <v>2.1939393939393925</v>
      </c>
      <c r="BS128" s="18">
        <f t="shared" si="20"/>
        <v>1.9448021036593488</v>
      </c>
      <c r="BU128" s="14">
        <v>0</v>
      </c>
    </row>
    <row r="129" spans="29:73" x14ac:dyDescent="0.25">
      <c r="AC129" s="14" t="s">
        <v>1304</v>
      </c>
      <c r="AD129" s="18">
        <f t="shared" ref="AD129:AG138" si="40">100*(AD114/AD$124)</f>
        <v>11.957252056891216</v>
      </c>
      <c r="AE129" s="18">
        <f t="shared" si="40"/>
        <v>11.240085493283464</v>
      </c>
      <c r="AF129" s="18">
        <f t="shared" si="40"/>
        <v>11.078245721610267</v>
      </c>
      <c r="AG129" s="18">
        <f t="shared" si="40"/>
        <v>10.947017643667072</v>
      </c>
      <c r="AX129" s="40">
        <v>37773</v>
      </c>
      <c r="AY129" s="10">
        <f>100*(HAVERM!C168/HAVERM!B168)</f>
        <v>25.605340574790674</v>
      </c>
      <c r="AZ129" s="10">
        <f t="shared" si="19"/>
        <v>24.595806350939984</v>
      </c>
      <c r="BB129" s="13">
        <f>HAVERM!C168</f>
        <v>2263</v>
      </c>
      <c r="BC129" s="13">
        <f>HAVERM!B168-HAVERM!C168</f>
        <v>6575</v>
      </c>
      <c r="BF129" s="18">
        <f>100*((AVERAGE(HAVERQ!B117:B136)/AVERAGE(HAVERQ!B113:B132))-1)</f>
        <v>2.5259387351778573</v>
      </c>
      <c r="BG129" s="18">
        <f t="shared" si="27"/>
        <v>2.2155011331110641</v>
      </c>
      <c r="BI129" s="14">
        <v>0</v>
      </c>
      <c r="BR129" s="18">
        <f>100*((AVERAGE(HAVERQ!C117:C136)/AVERAGE(HAVERQ!C113:C132))-1)</f>
        <v>2.1091960949740862</v>
      </c>
      <c r="BS129" s="18">
        <f t="shared" si="20"/>
        <v>1.9448021036593488</v>
      </c>
      <c r="BU129" s="14">
        <v>0</v>
      </c>
    </row>
    <row r="130" spans="29:73" x14ac:dyDescent="0.25">
      <c r="AC130" s="218" t="s">
        <v>1305</v>
      </c>
      <c r="AD130" s="18">
        <f t="shared" si="40"/>
        <v>11.856105368824183</v>
      </c>
      <c r="AE130" s="18">
        <f t="shared" si="40"/>
        <v>11.46469237789205</v>
      </c>
      <c r="AF130" s="18">
        <f t="shared" si="40"/>
        <v>10.286104559630276</v>
      </c>
      <c r="AG130" s="18">
        <f t="shared" si="40"/>
        <v>10.199080101442343</v>
      </c>
      <c r="AX130" s="40">
        <v>37803</v>
      </c>
      <c r="AY130" s="10">
        <f>100*(HAVERM!C169/HAVERM!B169)</f>
        <v>25.422392430727641</v>
      </c>
      <c r="AZ130" s="10">
        <f t="shared" si="19"/>
        <v>24.595806350939984</v>
      </c>
      <c r="BB130" s="13">
        <f>HAVERM!C169</f>
        <v>2257</v>
      </c>
      <c r="BC130" s="13">
        <f>HAVERM!B169-HAVERM!C169</f>
        <v>6621</v>
      </c>
      <c r="BF130" s="18">
        <f>100*((AVERAGE(HAVERQ!B118:B137)/AVERAGE(HAVERQ!B114:B133))-1)</f>
        <v>2.5038355323718786</v>
      </c>
      <c r="BG130" s="18">
        <f t="shared" si="27"/>
        <v>2.2155011331110641</v>
      </c>
      <c r="BI130" s="14">
        <v>0</v>
      </c>
      <c r="BR130" s="18">
        <f>100*((AVERAGE(HAVERQ!C118:C137)/AVERAGE(HAVERQ!C114:C133))-1)</f>
        <v>2.0435069215556823</v>
      </c>
      <c r="BS130" s="18">
        <f t="shared" si="20"/>
        <v>1.9448021036593488</v>
      </c>
      <c r="BU130" s="14">
        <v>0</v>
      </c>
    </row>
    <row r="131" spans="29:73" x14ac:dyDescent="0.25">
      <c r="AC131" s="219" t="s">
        <v>1306</v>
      </c>
      <c r="AD131" s="18">
        <f t="shared" si="40"/>
        <v>12.782542550401729</v>
      </c>
      <c r="AE131" s="18">
        <f t="shared" si="40"/>
        <v>12.788402394122095</v>
      </c>
      <c r="AF131" s="18">
        <f t="shared" si="40"/>
        <v>12.511850443218533</v>
      </c>
      <c r="AG131" s="18">
        <f t="shared" si="40"/>
        <v>11.406015615333251</v>
      </c>
      <c r="AX131" s="40">
        <v>37834</v>
      </c>
      <c r="AY131" s="10">
        <f>100*(HAVERM!C170/HAVERM!B170)</f>
        <v>25.523766614102279</v>
      </c>
      <c r="AZ131" s="10">
        <f t="shared" si="19"/>
        <v>24.595806350939984</v>
      </c>
      <c r="BB131" s="13">
        <f>HAVERM!C170</f>
        <v>2266</v>
      </c>
      <c r="BC131" s="13">
        <f>HAVERM!B170-HAVERM!C170</f>
        <v>6612</v>
      </c>
      <c r="BF131" s="18">
        <f>100*((AVERAGE(HAVERQ!B119:B138)/AVERAGE(HAVERQ!B115:B134))-1)</f>
        <v>2.4702653247941742</v>
      </c>
      <c r="BG131" s="18">
        <f t="shared" si="27"/>
        <v>2.2155011331110641</v>
      </c>
      <c r="BI131" s="14">
        <v>0</v>
      </c>
      <c r="BR131" s="18">
        <f>100*((AVERAGE(HAVERQ!C119:C138)/AVERAGE(HAVERQ!C115:C134))-1)</f>
        <v>1.955174058178355</v>
      </c>
      <c r="BS131" s="18">
        <f t="shared" si="20"/>
        <v>1.9448021036593488</v>
      </c>
      <c r="BU131" s="14">
        <v>0</v>
      </c>
    </row>
    <row r="132" spans="29:73" x14ac:dyDescent="0.25">
      <c r="AC132" s="219" t="s">
        <v>1307</v>
      </c>
      <c r="AD132" s="18">
        <f t="shared" si="40"/>
        <v>13.808831618372174</v>
      </c>
      <c r="AE132" s="18">
        <f t="shared" si="40"/>
        <v>13.866854327412032</v>
      </c>
      <c r="AF132" s="18">
        <f t="shared" si="40"/>
        <v>13.387637706338248</v>
      </c>
      <c r="AG132" s="18">
        <f t="shared" si="40"/>
        <v>13.175903255516191</v>
      </c>
      <c r="AX132" s="40">
        <v>37865</v>
      </c>
      <c r="AY132" s="10">
        <f>100*(HAVERM!C171/HAVERM!B171)</f>
        <v>25.764044943820224</v>
      </c>
      <c r="AZ132" s="10">
        <f t="shared" si="19"/>
        <v>24.595806350939984</v>
      </c>
      <c r="BB132" s="13">
        <f>HAVERM!C171</f>
        <v>2293</v>
      </c>
      <c r="BC132" s="13">
        <f>HAVERM!B171-HAVERM!C171</f>
        <v>6607</v>
      </c>
      <c r="BE132" s="14">
        <v>2003</v>
      </c>
      <c r="BF132" s="18">
        <f>100*((AVERAGE(HAVERQ!B120:B139)/AVERAGE(HAVERQ!B116:B135))-1)</f>
        <v>2.4490785645004953</v>
      </c>
      <c r="BG132" s="18">
        <f t="shared" ref="BG132:BG151" si="41">$BL$6</f>
        <v>2.2155011331110641</v>
      </c>
      <c r="BI132" s="14">
        <v>0</v>
      </c>
      <c r="BQ132" s="14">
        <v>2003</v>
      </c>
      <c r="BR132" s="18">
        <f>100*((AVERAGE(HAVERQ!C120:C139)/AVERAGE(HAVERQ!C116:C135))-1)</f>
        <v>1.8918277784367277</v>
      </c>
      <c r="BS132" s="18">
        <f t="shared" si="20"/>
        <v>1.9448021036593488</v>
      </c>
      <c r="BU132" s="14">
        <v>0</v>
      </c>
    </row>
    <row r="133" spans="29:73" x14ac:dyDescent="0.25">
      <c r="AC133" s="219" t="s">
        <v>1308</v>
      </c>
      <c r="AD133" s="18">
        <f t="shared" si="40"/>
        <v>12.41528412571977</v>
      </c>
      <c r="AE133" s="18">
        <f t="shared" si="40"/>
        <v>13.149862516404301</v>
      </c>
      <c r="AF133" s="18">
        <f t="shared" si="40"/>
        <v>13.584964969337735</v>
      </c>
      <c r="AG133" s="18">
        <f t="shared" si="40"/>
        <v>13.224106685514753</v>
      </c>
      <c r="AX133" s="40">
        <v>37895</v>
      </c>
      <c r="AY133" s="10">
        <f>100*(HAVERM!C172/HAVERM!B172)</f>
        <v>25.764877283424859</v>
      </c>
      <c r="AZ133" s="10">
        <f t="shared" ref="AZ133:AZ196" si="42">AVERAGE($AY$7:$AY$374)</f>
        <v>24.595806350939984</v>
      </c>
      <c r="BB133" s="13">
        <f>HAVERM!C172</f>
        <v>2299</v>
      </c>
      <c r="BC133" s="13">
        <f>HAVERM!B172-HAVERM!C172</f>
        <v>6624</v>
      </c>
      <c r="BF133" s="18">
        <f>100*((AVERAGE(HAVERQ!B121:B140)/AVERAGE(HAVERQ!B117:B136))-1)</f>
        <v>2.403469670501801</v>
      </c>
      <c r="BG133" s="18">
        <f t="shared" si="41"/>
        <v>2.2155011331110641</v>
      </c>
      <c r="BI133" s="14">
        <v>0</v>
      </c>
      <c r="BR133" s="18">
        <f>100*((AVERAGE(HAVERQ!C121:C140)/AVERAGE(HAVERQ!C117:C136))-1)</f>
        <v>1.8472615675165116</v>
      </c>
      <c r="BS133" s="18">
        <f t="shared" ref="BS133:BS151" si="43">$BX$6</f>
        <v>1.9448021036593488</v>
      </c>
      <c r="BU133" s="14">
        <v>0</v>
      </c>
    </row>
    <row r="134" spans="29:73" x14ac:dyDescent="0.25">
      <c r="AC134" s="219" t="s">
        <v>1309</v>
      </c>
      <c r="AD134" s="18">
        <f t="shared" si="40"/>
        <v>13.451337607671171</v>
      </c>
      <c r="AE134" s="18">
        <f t="shared" si="40"/>
        <v>11.762528177491861</v>
      </c>
      <c r="AF134" s="18">
        <f t="shared" si="40"/>
        <v>12.414723765744426</v>
      </c>
      <c r="AG134" s="18">
        <f t="shared" si="40"/>
        <v>12.939389990652828</v>
      </c>
      <c r="AX134" s="40">
        <v>37926</v>
      </c>
      <c r="AY134" s="10">
        <f>100*(HAVERM!C173/HAVERM!B173)</f>
        <v>25.706624958105241</v>
      </c>
      <c r="AZ134" s="10">
        <f t="shared" si="42"/>
        <v>24.595806350939984</v>
      </c>
      <c r="BB134" s="13">
        <f>HAVERM!C173</f>
        <v>2301</v>
      </c>
      <c r="BC134" s="13">
        <f>HAVERM!B173-HAVERM!C173</f>
        <v>6650</v>
      </c>
      <c r="BF134" s="18">
        <f>100*((AVERAGE(HAVERQ!B122:B141)/AVERAGE(HAVERQ!B118:B137))-1)</f>
        <v>2.4187271747590389</v>
      </c>
      <c r="BG134" s="18">
        <f t="shared" si="41"/>
        <v>2.2155011331110641</v>
      </c>
      <c r="BI134" s="14">
        <v>0</v>
      </c>
      <c r="BR134" s="18">
        <f>100*((AVERAGE(HAVERQ!C122:C141)/AVERAGE(HAVERQ!C118:C137))-1)</f>
        <v>1.8440216114634866</v>
      </c>
      <c r="BS134" s="18">
        <f t="shared" si="43"/>
        <v>1.9448021036593488</v>
      </c>
      <c r="BU134" s="14">
        <v>0</v>
      </c>
    </row>
    <row r="135" spans="29:73" x14ac:dyDescent="0.25">
      <c r="AC135" s="219" t="s">
        <v>1310</v>
      </c>
      <c r="AD135" s="18">
        <f t="shared" si="40"/>
        <v>10.862509677362343</v>
      </c>
      <c r="AE135" s="18">
        <f t="shared" si="40"/>
        <v>11.934489010168038</v>
      </c>
      <c r="AF135" s="18">
        <f t="shared" si="40"/>
        <v>10.6541466031045</v>
      </c>
      <c r="AG135" s="18">
        <f t="shared" si="40"/>
        <v>11.411651272398466</v>
      </c>
      <c r="AX135" s="40">
        <v>37956</v>
      </c>
      <c r="AY135" s="10">
        <f>100*(HAVERM!C174/HAVERM!B174)</f>
        <v>25.570930363370458</v>
      </c>
      <c r="AZ135" s="10">
        <f t="shared" si="42"/>
        <v>24.595806350939984</v>
      </c>
      <c r="BB135" s="13">
        <f>HAVERM!C174</f>
        <v>2273</v>
      </c>
      <c r="BC135" s="13">
        <f>HAVERM!B174-HAVERM!C174</f>
        <v>6616</v>
      </c>
      <c r="BF135" s="18">
        <f>100*((AVERAGE(HAVERQ!B123:B142)/AVERAGE(HAVERQ!B119:B138))-1)</f>
        <v>2.4702380952381198</v>
      </c>
      <c r="BG135" s="18">
        <f t="shared" si="41"/>
        <v>2.2155011331110641</v>
      </c>
      <c r="BI135" s="14">
        <v>0</v>
      </c>
      <c r="BR135" s="18">
        <f>100*((AVERAGE(HAVERQ!C123:C142)/AVERAGE(HAVERQ!C119:C138))-1)</f>
        <v>1.9001403180542553</v>
      </c>
      <c r="BS135" s="18">
        <f t="shared" si="43"/>
        <v>1.9448021036593488</v>
      </c>
      <c r="BU135" s="14">
        <v>0</v>
      </c>
    </row>
    <row r="136" spans="29:73" x14ac:dyDescent="0.25">
      <c r="AC136" s="219" t="s">
        <v>1311</v>
      </c>
      <c r="AD136" s="18">
        <f t="shared" si="40"/>
        <v>8.419183805012759</v>
      </c>
      <c r="AE136" s="18">
        <f t="shared" si="40"/>
        <v>8.2935814965486099</v>
      </c>
      <c r="AF136" s="18">
        <f t="shared" si="40"/>
        <v>9.8430356478484988</v>
      </c>
      <c r="AG136" s="18">
        <f t="shared" si="40"/>
        <v>8.9751125800485347</v>
      </c>
      <c r="AX136" s="40">
        <v>37987</v>
      </c>
      <c r="AY136" s="10">
        <f>100*(HAVERM!C175/HAVERM!B175)</f>
        <v>25.60549735270925</v>
      </c>
      <c r="AZ136" s="10">
        <f t="shared" si="42"/>
        <v>24.595806350939984</v>
      </c>
      <c r="BB136" s="13">
        <f>HAVERM!C175</f>
        <v>2273</v>
      </c>
      <c r="BC136" s="13">
        <f>HAVERM!B175-HAVERM!C175</f>
        <v>6604</v>
      </c>
      <c r="BE136" s="14">
        <v>2004</v>
      </c>
      <c r="BF136" s="18">
        <f>100*((AVERAGE(HAVERQ!B124:B143)/AVERAGE(HAVERQ!B120:B139))-1)</f>
        <v>2.4615384615384706</v>
      </c>
      <c r="BG136" s="18">
        <f t="shared" si="41"/>
        <v>2.2155011331110641</v>
      </c>
      <c r="BI136" s="14">
        <v>0</v>
      </c>
      <c r="BQ136" s="14">
        <v>2004</v>
      </c>
      <c r="BR136" s="18">
        <f>100*((AVERAGE(HAVERQ!C124:C143)/AVERAGE(HAVERQ!C120:C139))-1)</f>
        <v>1.9207263837960342</v>
      </c>
      <c r="BS136" s="18">
        <f t="shared" si="43"/>
        <v>1.9448021036593488</v>
      </c>
      <c r="BU136" s="14">
        <v>0</v>
      </c>
    </row>
    <row r="137" spans="29:73" x14ac:dyDescent="0.25">
      <c r="AC137" s="219" t="s">
        <v>1312</v>
      </c>
      <c r="AD137" s="18">
        <f t="shared" si="40"/>
        <v>3.744895628451085</v>
      </c>
      <c r="AE137" s="18">
        <f t="shared" si="40"/>
        <v>4.6844749874911589</v>
      </c>
      <c r="AF137" s="18">
        <f t="shared" si="40"/>
        <v>5.0459449729045893</v>
      </c>
      <c r="AG137" s="18">
        <f t="shared" si="40"/>
        <v>6.3120261454269961</v>
      </c>
      <c r="AX137" s="40">
        <v>38018</v>
      </c>
      <c r="AY137" s="10">
        <f>100*(HAVERM!C176/HAVERM!B176)</f>
        <v>25.6355455568054</v>
      </c>
      <c r="AZ137" s="10">
        <f t="shared" si="42"/>
        <v>24.595806350939984</v>
      </c>
      <c r="BB137" s="13">
        <f>HAVERM!C176</f>
        <v>2279</v>
      </c>
      <c r="BC137" s="13">
        <f>HAVERM!B176-HAVERM!C176</f>
        <v>6611</v>
      </c>
      <c r="BF137" s="18">
        <f>100*((AVERAGE(HAVERQ!B125:B144)/AVERAGE(HAVERQ!B121:B140))-1)</f>
        <v>2.4882352941176578</v>
      </c>
      <c r="BG137" s="18">
        <f t="shared" si="41"/>
        <v>2.2155011331110641</v>
      </c>
      <c r="BI137" s="14">
        <v>0</v>
      </c>
      <c r="BR137" s="18">
        <f>100*((AVERAGE(HAVERQ!C125:C144)/AVERAGE(HAVERQ!C121:C140))-1)</f>
        <v>1.9586254853103169</v>
      </c>
      <c r="BS137" s="18">
        <f t="shared" si="43"/>
        <v>1.9448021036593488</v>
      </c>
      <c r="BU137" s="14">
        <v>0</v>
      </c>
    </row>
    <row r="138" spans="29:73" x14ac:dyDescent="0.25">
      <c r="AC138" s="14" t="s">
        <v>1313</v>
      </c>
      <c r="AD138" s="18">
        <f t="shared" si="40"/>
        <v>0.70205756129357033</v>
      </c>
      <c r="AE138" s="18">
        <f t="shared" si="40"/>
        <v>0.81502921918639137</v>
      </c>
      <c r="AF138" s="18">
        <f t="shared" si="40"/>
        <v>1.1933456102629252</v>
      </c>
      <c r="AG138" s="18">
        <f t="shared" si="40"/>
        <v>1.4096967099995674</v>
      </c>
      <c r="AX138" s="40">
        <v>38047</v>
      </c>
      <c r="AY138" s="10">
        <f>100*(HAVERM!C177/HAVERM!B177)</f>
        <v>25.820912249243527</v>
      </c>
      <c r="AZ138" s="10">
        <f t="shared" si="42"/>
        <v>24.595806350939984</v>
      </c>
      <c r="BB138" s="13">
        <f>HAVERM!C177</f>
        <v>2304</v>
      </c>
      <c r="BC138" s="13">
        <f>HAVERM!B177-HAVERM!C177</f>
        <v>6619</v>
      </c>
      <c r="BF138" s="18">
        <f>100*((AVERAGE(HAVERQ!B126:B145)/AVERAGE(HAVERQ!B122:B141))-1)</f>
        <v>2.4200619629391351</v>
      </c>
      <c r="BG138" s="18">
        <f t="shared" si="41"/>
        <v>2.2155011331110641</v>
      </c>
      <c r="BI138" s="14">
        <v>0</v>
      </c>
      <c r="BR138" s="18">
        <f>100*((AVERAGE(HAVERQ!C126:C145)/AVERAGE(HAVERQ!C122:C141))-1)</f>
        <v>1.8913620113020446</v>
      </c>
      <c r="BS138" s="18">
        <f t="shared" si="43"/>
        <v>1.9448021036593488</v>
      </c>
      <c r="BU138" s="14">
        <v>0</v>
      </c>
    </row>
    <row r="139" spans="29:73" x14ac:dyDescent="0.25">
      <c r="AC139" s="14" t="s">
        <v>1290</v>
      </c>
      <c r="AD139" s="18">
        <f>SUM(AD129:AD138)</f>
        <v>100</v>
      </c>
      <c r="AE139" s="18">
        <f t="shared" ref="AE139:AG139" si="44">SUM(AE129:AE138)</f>
        <v>99.999999999999986</v>
      </c>
      <c r="AF139" s="18">
        <f t="shared" si="44"/>
        <v>99.999999999999986</v>
      </c>
      <c r="AG139" s="18">
        <f t="shared" si="44"/>
        <v>100</v>
      </c>
      <c r="AX139" s="40">
        <v>38078</v>
      </c>
      <c r="AY139" s="10">
        <f>100*(HAVERM!C178/HAVERM!B178)</f>
        <v>25.821963766495195</v>
      </c>
      <c r="AZ139" s="10">
        <f t="shared" si="42"/>
        <v>24.595806350939984</v>
      </c>
      <c r="BB139" s="13">
        <f>HAVERM!C178</f>
        <v>2309</v>
      </c>
      <c r="BC139" s="13">
        <f>HAVERM!B178-HAVERM!C178</f>
        <v>6633</v>
      </c>
      <c r="BF139" s="18">
        <f>100*((AVERAGE(HAVERQ!B127:B146)/AVERAGE(HAVERQ!B123:B142))-1)</f>
        <v>2.2538483880336635</v>
      </c>
      <c r="BG139" s="18">
        <f t="shared" si="41"/>
        <v>2.2155011331110641</v>
      </c>
      <c r="BI139" s="14">
        <v>0</v>
      </c>
      <c r="BR139" s="18">
        <f>100*((AVERAGE(HAVERQ!C127:C146)/AVERAGE(HAVERQ!C123:C142))-1)</f>
        <v>1.7614320959320695</v>
      </c>
      <c r="BS139" s="18">
        <f t="shared" si="43"/>
        <v>1.9448021036593488</v>
      </c>
      <c r="BU139" s="14">
        <v>0</v>
      </c>
    </row>
    <row r="140" spans="29:73" x14ac:dyDescent="0.25">
      <c r="AX140" s="40">
        <v>38108</v>
      </c>
      <c r="AY140" s="10">
        <f>100*(HAVERM!C179/HAVERM!B179)</f>
        <v>25.819763551193397</v>
      </c>
      <c r="AZ140" s="10">
        <f t="shared" si="42"/>
        <v>24.595806350939984</v>
      </c>
      <c r="BB140" s="13">
        <f>HAVERM!C179</f>
        <v>2315</v>
      </c>
      <c r="BC140" s="13">
        <f>HAVERM!B179-HAVERM!C179</f>
        <v>6651</v>
      </c>
      <c r="BE140" s="14">
        <v>2005</v>
      </c>
      <c r="BF140" s="18">
        <f>100*((AVERAGE(HAVERQ!B128:B147)/AVERAGE(HAVERQ!B124:B143))-1)</f>
        <v>2.0501270501270374</v>
      </c>
      <c r="BG140" s="18">
        <f t="shared" si="41"/>
        <v>2.2155011331110641</v>
      </c>
      <c r="BI140" s="14">
        <v>0</v>
      </c>
      <c r="BQ140" s="14">
        <v>2005</v>
      </c>
      <c r="BR140" s="18">
        <f>100*((AVERAGE(HAVERQ!C128:C147)/AVERAGE(HAVERQ!C124:C143))-1)</f>
        <v>1.6389697904174438</v>
      </c>
      <c r="BS140" s="18">
        <f t="shared" si="43"/>
        <v>1.9448021036593488</v>
      </c>
      <c r="BU140" s="14">
        <v>0</v>
      </c>
    </row>
    <row r="141" spans="29:73" x14ac:dyDescent="0.25">
      <c r="AD141" s="14">
        <v>2023</v>
      </c>
      <c r="AE141" s="14">
        <v>2030</v>
      </c>
      <c r="AF141" s="14">
        <v>2040</v>
      </c>
      <c r="AG141" s="14">
        <v>2050</v>
      </c>
      <c r="AX141" s="40">
        <v>38139</v>
      </c>
      <c r="AY141" s="10">
        <f>100*(HAVERM!C180/HAVERM!B180)</f>
        <v>25.769188048428305</v>
      </c>
      <c r="AZ141" s="10">
        <f t="shared" si="42"/>
        <v>24.595806350939984</v>
      </c>
      <c r="BB141" s="13">
        <f>HAVERM!C180</f>
        <v>2320</v>
      </c>
      <c r="BC141" s="13">
        <f>HAVERM!B180-HAVERM!C180</f>
        <v>6683</v>
      </c>
      <c r="BF141" s="18">
        <f>100*((AVERAGE(HAVERQ!B129:B148)/AVERAGE(HAVERQ!B125:B144))-1)</f>
        <v>1.8883085576536729</v>
      </c>
      <c r="BG141" s="18">
        <f t="shared" si="41"/>
        <v>2.2155011331110641</v>
      </c>
      <c r="BI141" s="14">
        <v>0</v>
      </c>
      <c r="BR141" s="18">
        <f>100*((AVERAGE(HAVERQ!C129:C148)/AVERAGE(HAVERQ!C125:C144))-1)</f>
        <v>1.5345268542199531</v>
      </c>
      <c r="BS141" s="18">
        <f t="shared" si="43"/>
        <v>1.9448021036593488</v>
      </c>
      <c r="BU141" s="14">
        <v>0</v>
      </c>
    </row>
    <row r="142" spans="29:73" x14ac:dyDescent="0.25">
      <c r="AC142" s="14" t="s">
        <v>1315</v>
      </c>
      <c r="AD142" s="18">
        <f>+AD129+AD130</f>
        <v>23.813357425715399</v>
      </c>
      <c r="AE142" s="18">
        <f>+AE129+AE130</f>
        <v>22.704777871175516</v>
      </c>
      <c r="AF142" s="18">
        <f>+AF129+AF130</f>
        <v>21.364350281240544</v>
      </c>
      <c r="AG142" s="18">
        <f>+AG129+AG130</f>
        <v>21.146097745109415</v>
      </c>
      <c r="AX142" s="40">
        <v>38169</v>
      </c>
      <c r="AY142" s="10">
        <f>100*(HAVERM!C181/HAVERM!B181)</f>
        <v>25.87428065515715</v>
      </c>
      <c r="AZ142" s="10">
        <f t="shared" si="42"/>
        <v>24.595806350939984</v>
      </c>
      <c r="BB142" s="13">
        <f>HAVERM!C181</f>
        <v>2338</v>
      </c>
      <c r="BC142" s="13">
        <f>HAVERM!B181-HAVERM!C181</f>
        <v>6698</v>
      </c>
      <c r="BF142" s="18">
        <f>100*((AVERAGE(HAVERQ!B130:B149)/AVERAGE(HAVERQ!B126:B145))-1)</f>
        <v>1.7635979681525304</v>
      </c>
      <c r="BG142" s="18">
        <f t="shared" si="41"/>
        <v>2.2155011331110641</v>
      </c>
      <c r="BI142" s="14">
        <v>0</v>
      </c>
      <c r="BR142" s="18">
        <f>100*((AVERAGE(HAVERQ!C130:C149)/AVERAGE(HAVERQ!C126:C145))-1)</f>
        <v>1.4827391058291006</v>
      </c>
      <c r="BS142" s="18">
        <f t="shared" si="43"/>
        <v>1.9448021036593488</v>
      </c>
      <c r="BU142" s="14">
        <v>0</v>
      </c>
    </row>
    <row r="143" spans="29:73" x14ac:dyDescent="0.25">
      <c r="AC143" s="219" t="s">
        <v>1316</v>
      </c>
      <c r="AD143" s="18">
        <f>+AD131+AD132</f>
        <v>26.591374168773903</v>
      </c>
      <c r="AE143" s="18">
        <f>+AE131+AE132</f>
        <v>26.655256721534126</v>
      </c>
      <c r="AF143" s="18">
        <f>+AF131+AF132</f>
        <v>25.899488149556781</v>
      </c>
      <c r="AG143" s="18">
        <f>+AG131+AG132</f>
        <v>24.581918870849442</v>
      </c>
      <c r="AX143" s="40">
        <v>38200</v>
      </c>
      <c r="AY143" s="10">
        <f>100*(HAVERM!C182/HAVERM!B182)</f>
        <v>25.905415882157492</v>
      </c>
      <c r="AZ143" s="10">
        <f t="shared" si="42"/>
        <v>24.595806350939984</v>
      </c>
      <c r="BB143" s="13">
        <f>HAVERM!C182</f>
        <v>2339</v>
      </c>
      <c r="BC143" s="13">
        <f>HAVERM!B182-HAVERM!C182</f>
        <v>6690</v>
      </c>
      <c r="BF143" s="18">
        <f>100*((AVERAGE(HAVERQ!B131:B150)/AVERAGE(HAVERQ!B127:B146))-1)</f>
        <v>1.7894677043685858</v>
      </c>
      <c r="BG143" s="18">
        <f t="shared" si="41"/>
        <v>2.2155011331110641</v>
      </c>
      <c r="BI143" s="14">
        <v>0</v>
      </c>
      <c r="BR143" s="18">
        <f>100*((AVERAGE(HAVERQ!C131:C150)/AVERAGE(HAVERQ!C127:C146))-1)</f>
        <v>1.5110509697789931</v>
      </c>
      <c r="BS143" s="18">
        <f t="shared" si="43"/>
        <v>1.9448021036593488</v>
      </c>
      <c r="BU143" s="14">
        <v>0</v>
      </c>
    </row>
    <row r="144" spans="29:73" x14ac:dyDescent="0.25">
      <c r="AC144" s="219" t="s">
        <v>1317</v>
      </c>
      <c r="AD144" s="18">
        <f>+AD133+AD134</f>
        <v>25.866621733390943</v>
      </c>
      <c r="AE144" s="18">
        <f>+AE133+AE134</f>
        <v>24.912390693896164</v>
      </c>
      <c r="AF144" s="18">
        <f>+AF133+AF134</f>
        <v>25.999688735082159</v>
      </c>
      <c r="AG144" s="18">
        <f>+AG133+AG134</f>
        <v>26.163496676167583</v>
      </c>
      <c r="AX144" s="40">
        <v>38231</v>
      </c>
      <c r="AY144" s="10">
        <f>100*(HAVERM!C183/HAVERM!B183)</f>
        <v>25.696594427244584</v>
      </c>
      <c r="AZ144" s="10">
        <f t="shared" si="42"/>
        <v>24.595806350939984</v>
      </c>
      <c r="BB144" s="13">
        <f>HAVERM!C183</f>
        <v>2324</v>
      </c>
      <c r="BC144" s="13">
        <f>HAVERM!B183-HAVERM!C183</f>
        <v>6720</v>
      </c>
      <c r="BE144" s="14">
        <v>2006</v>
      </c>
      <c r="BF144" s="18">
        <f>100*((AVERAGE(HAVERQ!B132:B151)/AVERAGE(HAVERQ!B128:B147))-1)</f>
        <v>1.8561484918793614</v>
      </c>
      <c r="BG144" s="18">
        <f t="shared" si="41"/>
        <v>2.2155011331110641</v>
      </c>
      <c r="BI144" s="14">
        <v>0</v>
      </c>
      <c r="BQ144" s="14">
        <v>2006</v>
      </c>
      <c r="BR144" s="18">
        <f>100*((AVERAGE(HAVERQ!C132:C151)/AVERAGE(HAVERQ!C128:C147))-1)</f>
        <v>1.5338802112596861</v>
      </c>
      <c r="BS144" s="18">
        <f t="shared" si="43"/>
        <v>1.9448021036593488</v>
      </c>
      <c r="BU144" s="14">
        <v>0</v>
      </c>
    </row>
    <row r="145" spans="29:73" x14ac:dyDescent="0.25">
      <c r="AC145" s="219" t="s">
        <v>1318</v>
      </c>
      <c r="AD145" s="18">
        <f>+AD135+AD136</f>
        <v>19.281693482375104</v>
      </c>
      <c r="AE145" s="18">
        <f>+AE135+AE136</f>
        <v>20.228070506716648</v>
      </c>
      <c r="AF145" s="18">
        <f>+AF135+AF136</f>
        <v>20.497182250952999</v>
      </c>
      <c r="AG145" s="18">
        <f>+AG135+AG136</f>
        <v>20.386763852447</v>
      </c>
      <c r="AX145" s="40">
        <v>38261</v>
      </c>
      <c r="AY145" s="10">
        <f>100*(HAVERM!C184/HAVERM!B184)</f>
        <v>25.722543352601157</v>
      </c>
      <c r="AZ145" s="10">
        <f t="shared" si="42"/>
        <v>24.595806350939984</v>
      </c>
      <c r="BB145" s="13">
        <f>HAVERM!C184</f>
        <v>2314</v>
      </c>
      <c r="BC145" s="13">
        <f>HAVERM!B184-HAVERM!C184</f>
        <v>6682</v>
      </c>
      <c r="BF145" s="18">
        <f>100*((AVERAGE(HAVERQ!B133:B152)/AVERAGE(HAVERQ!B129:B148))-1)</f>
        <v>1.8871113114014904</v>
      </c>
      <c r="BG145" s="18">
        <f t="shared" si="41"/>
        <v>2.2155011331110641</v>
      </c>
      <c r="BI145" s="14">
        <v>0</v>
      </c>
      <c r="BR145" s="18">
        <f>100*((AVERAGE(HAVERQ!C133:C152)/AVERAGE(HAVERQ!C129:C148))-1)</f>
        <v>1.5337251609291558</v>
      </c>
      <c r="BS145" s="18">
        <f t="shared" si="43"/>
        <v>1.9448021036593488</v>
      </c>
      <c r="BU145" s="14">
        <v>0</v>
      </c>
    </row>
    <row r="146" spans="29:73" x14ac:dyDescent="0.25">
      <c r="AC146" s="14" t="s">
        <v>1319</v>
      </c>
      <c r="AD146" s="18">
        <f>+AD137+AD138</f>
        <v>4.4469531897446553</v>
      </c>
      <c r="AE146" s="18">
        <f>+AE137+AE138</f>
        <v>5.4995042066775506</v>
      </c>
      <c r="AF146" s="18">
        <f>+AF137+AF138</f>
        <v>6.2392905831675147</v>
      </c>
      <c r="AG146" s="18">
        <f>+AG137+AG138</f>
        <v>7.7217228554265631</v>
      </c>
      <c r="AX146" s="40">
        <v>38292</v>
      </c>
      <c r="AY146" s="10">
        <f>100*(HAVERM!C185/HAVERM!B185)</f>
        <v>25.70759973256073</v>
      </c>
      <c r="AZ146" s="10">
        <f t="shared" si="42"/>
        <v>24.595806350939984</v>
      </c>
      <c r="BB146" s="13">
        <f>HAVERM!C185</f>
        <v>2307</v>
      </c>
      <c r="BC146" s="13">
        <f>HAVERM!B185-HAVERM!C185</f>
        <v>6667</v>
      </c>
      <c r="BF146" s="18">
        <f>100*((AVERAGE(HAVERQ!B134:B153)/AVERAGE(HAVERQ!B130:B149))-1)</f>
        <v>1.9068984856982496</v>
      </c>
      <c r="BG146" s="18">
        <f t="shared" si="41"/>
        <v>2.2155011331110641</v>
      </c>
      <c r="BI146" s="14">
        <v>0</v>
      </c>
      <c r="BR146" s="18">
        <f>100*((AVERAGE(HAVERQ!C134:C153)/AVERAGE(HAVERQ!C130:C149))-1)</f>
        <v>1.511264778050414</v>
      </c>
      <c r="BS146" s="18">
        <f t="shared" si="43"/>
        <v>1.9448021036593488</v>
      </c>
      <c r="BU146" s="14">
        <v>0</v>
      </c>
    </row>
    <row r="147" spans="29:73" x14ac:dyDescent="0.25">
      <c r="AD147" s="18">
        <f>SUM(AD142:AD146)</f>
        <v>100.00000000000001</v>
      </c>
      <c r="AE147" s="18">
        <f t="shared" ref="AE147:AG147" si="45">SUM(AE142:AE146)</f>
        <v>100</v>
      </c>
      <c r="AF147" s="18">
        <f t="shared" si="45"/>
        <v>100</v>
      </c>
      <c r="AG147" s="18">
        <f t="shared" si="45"/>
        <v>100</v>
      </c>
      <c r="AX147" s="40">
        <v>38322</v>
      </c>
      <c r="AY147" s="10">
        <f>100*(HAVERM!C186/HAVERM!B186)</f>
        <v>25.586068318821166</v>
      </c>
      <c r="AZ147" s="10">
        <f t="shared" si="42"/>
        <v>24.595806350939984</v>
      </c>
      <c r="BB147" s="13">
        <f>HAVERM!C186</f>
        <v>2292</v>
      </c>
      <c r="BC147" s="13">
        <f>HAVERM!B186-HAVERM!C186</f>
        <v>6666</v>
      </c>
      <c r="BF147" s="18">
        <f>100*((AVERAGE(HAVERQ!B135:B154)/AVERAGE(HAVERQ!B131:B150))-1)</f>
        <v>1.8584663466904683</v>
      </c>
      <c r="BG147" s="18">
        <f t="shared" si="41"/>
        <v>2.2155011331110641</v>
      </c>
      <c r="BI147" s="14">
        <v>0</v>
      </c>
      <c r="BR147" s="18">
        <f>100*((AVERAGE(HAVERQ!C135:C154)/AVERAGE(HAVERQ!C131:C150))-1)</f>
        <v>1.4774494556765161</v>
      </c>
      <c r="BS147" s="18">
        <f t="shared" si="43"/>
        <v>1.9448021036593488</v>
      </c>
      <c r="BU147" s="14">
        <v>0</v>
      </c>
    </row>
    <row r="148" spans="29:73" x14ac:dyDescent="0.25">
      <c r="AX148" s="40">
        <v>38353</v>
      </c>
      <c r="AY148" s="10">
        <f>100*(HAVERM!C187/HAVERM!B187)</f>
        <v>25.602781204440955</v>
      </c>
      <c r="AZ148" s="10">
        <f t="shared" si="42"/>
        <v>24.595806350939984</v>
      </c>
      <c r="BB148" s="13">
        <f>HAVERM!C187</f>
        <v>2283</v>
      </c>
      <c r="BC148" s="13">
        <f>HAVERM!B187-HAVERM!C187</f>
        <v>6634</v>
      </c>
      <c r="BE148" s="14">
        <v>2007</v>
      </c>
      <c r="BF148" s="18">
        <f>100*((AVERAGE(HAVERQ!B136:B155)/AVERAGE(HAVERQ!B132:B151))-1)</f>
        <v>1.8723262403466778</v>
      </c>
      <c r="BG148" s="18">
        <f t="shared" si="41"/>
        <v>2.2155011331110641</v>
      </c>
      <c r="BI148" s="14">
        <v>0</v>
      </c>
      <c r="BQ148" s="14">
        <v>2007</v>
      </c>
      <c r="BR148" s="18">
        <f>100*((AVERAGE(HAVERQ!C136:C155)/AVERAGE(HAVERQ!C132:C151))-1)</f>
        <v>1.521775219965682</v>
      </c>
      <c r="BS148" s="18">
        <f t="shared" si="43"/>
        <v>1.9448021036593488</v>
      </c>
      <c r="BU148" s="14">
        <v>0</v>
      </c>
    </row>
    <row r="149" spans="29:73" x14ac:dyDescent="0.25">
      <c r="AX149" s="40">
        <v>38384</v>
      </c>
      <c r="AY149" s="10">
        <f>100*(HAVERM!C188/HAVERM!B188)</f>
        <v>25.408651173134661</v>
      </c>
      <c r="AZ149" s="10">
        <f t="shared" si="42"/>
        <v>24.595806350939984</v>
      </c>
      <c r="BB149" s="13">
        <f>HAVERM!C188</f>
        <v>2285</v>
      </c>
      <c r="BC149" s="13">
        <f>HAVERM!B188-HAVERM!C188</f>
        <v>6708</v>
      </c>
      <c r="BF149" s="18">
        <f>100*((AVERAGE(HAVERQ!B137:B156)/AVERAGE(HAVERQ!B133:B152))-1)</f>
        <v>1.830043677779658</v>
      </c>
      <c r="BG149" s="18">
        <f t="shared" si="41"/>
        <v>2.2155011331110641</v>
      </c>
      <c r="BI149" s="14">
        <v>0</v>
      </c>
      <c r="BR149" s="18">
        <f>100*((AVERAGE(HAVERQ!C137:C156)/AVERAGE(HAVERQ!C133:C152))-1)</f>
        <v>1.5822261425657347</v>
      </c>
      <c r="BS149" s="18">
        <f t="shared" si="43"/>
        <v>1.9448021036593488</v>
      </c>
      <c r="BU149" s="14">
        <v>0</v>
      </c>
    </row>
    <row r="150" spans="29:73" x14ac:dyDescent="0.25">
      <c r="AX150" s="40">
        <v>38412</v>
      </c>
      <c r="AY150" s="10">
        <f>100*(HAVERM!C189/HAVERM!B189)</f>
        <v>25.687161938403797</v>
      </c>
      <c r="AZ150" s="10">
        <f t="shared" si="42"/>
        <v>24.595806350939984</v>
      </c>
      <c r="BB150" s="13">
        <f>HAVERM!C189</f>
        <v>2327</v>
      </c>
      <c r="BC150" s="13">
        <f>HAVERM!B189-HAVERM!C189</f>
        <v>6732</v>
      </c>
      <c r="BF150" s="18">
        <f>100*((AVERAGE(HAVERQ!B138:B157)/AVERAGE(HAVERQ!B134:B153))-1)</f>
        <v>1.8326912493120684</v>
      </c>
      <c r="BG150" s="18">
        <f t="shared" si="41"/>
        <v>2.2155011331110641</v>
      </c>
      <c r="BI150" s="14">
        <v>0</v>
      </c>
      <c r="BR150" s="18">
        <f>100*((AVERAGE(HAVERQ!C138:C157)/AVERAGE(HAVERQ!C134:C153))-1)</f>
        <v>1.6425863868593016</v>
      </c>
      <c r="BS150" s="18">
        <f t="shared" si="43"/>
        <v>1.9448021036593488</v>
      </c>
      <c r="BU150" s="14">
        <v>0</v>
      </c>
    </row>
    <row r="151" spans="29:73" x14ac:dyDescent="0.25">
      <c r="AX151" s="40">
        <v>38443</v>
      </c>
      <c r="AY151" s="10">
        <f>100*(HAVERM!C190/HAVERM!B190)</f>
        <v>25.516175333995804</v>
      </c>
      <c r="AZ151" s="10">
        <f t="shared" si="42"/>
        <v>24.595806350939984</v>
      </c>
      <c r="BB151" s="13">
        <f>HAVERM!C190</f>
        <v>2311</v>
      </c>
      <c r="BC151" s="13">
        <f>HAVERM!B190-HAVERM!C190</f>
        <v>6746</v>
      </c>
      <c r="BF151" s="18">
        <f>100*((AVERAGE(HAVERQ!B139:B158)/AVERAGE(HAVERQ!B135:B154))-1)</f>
        <v>1.8409950139718356</v>
      </c>
      <c r="BG151" s="18">
        <f t="shared" si="41"/>
        <v>2.2155011331110641</v>
      </c>
      <c r="BI151" s="14">
        <v>0</v>
      </c>
      <c r="BR151" s="18">
        <f>100*((AVERAGE(HAVERQ!C139:C158)/AVERAGE(HAVERQ!C135:C154))-1)</f>
        <v>1.6803503010399456</v>
      </c>
      <c r="BS151" s="18">
        <f t="shared" si="43"/>
        <v>1.9448021036593488</v>
      </c>
      <c r="BU151" s="14">
        <v>0</v>
      </c>
    </row>
    <row r="152" spans="29:73" x14ac:dyDescent="0.25">
      <c r="AX152" s="40">
        <v>38473</v>
      </c>
      <c r="AY152" s="10">
        <f>100*(HAVERM!C191/HAVERM!B191)</f>
        <v>25.319805910895454</v>
      </c>
      <c r="AZ152" s="10">
        <f t="shared" si="42"/>
        <v>24.595806350939984</v>
      </c>
      <c r="BB152" s="13">
        <f>HAVERM!C191</f>
        <v>2296</v>
      </c>
      <c r="BC152" s="13">
        <f>HAVERM!B191-HAVERM!C191</f>
        <v>6772</v>
      </c>
      <c r="BE152" s="14">
        <v>2008</v>
      </c>
      <c r="BF152" s="18">
        <f>100*((AVERAGE(HAVERQ!B140:B159)/AVERAGE(HAVERQ!B136:B155))-1)</f>
        <v>1.7615619546248018</v>
      </c>
      <c r="BG152" s="18"/>
      <c r="BH152" s="18">
        <f t="shared" ref="BH152:BH183" si="46">$BO$6</f>
        <v>0.38793700564818678</v>
      </c>
      <c r="BI152" s="14">
        <v>0</v>
      </c>
      <c r="BQ152" s="14">
        <v>2008</v>
      </c>
      <c r="BR152" s="18">
        <f>100*((AVERAGE(HAVERQ!C140:C159)/AVERAGE(HAVERQ!C136:C155))-1)</f>
        <v>1.6515861768233053</v>
      </c>
      <c r="BS152" s="18"/>
      <c r="BT152" s="18">
        <f>$CA$6</f>
        <v>0.34084969132874843</v>
      </c>
      <c r="BU152" s="14">
        <v>0</v>
      </c>
    </row>
    <row r="153" spans="29:73" x14ac:dyDescent="0.25">
      <c r="AX153" s="40">
        <v>38504</v>
      </c>
      <c r="AY153" s="10">
        <f>100*(HAVERM!C192/HAVERM!B192)</f>
        <v>25</v>
      </c>
      <c r="AZ153" s="10">
        <f t="shared" si="42"/>
        <v>24.595806350939984</v>
      </c>
      <c r="BB153" s="13">
        <f>HAVERM!C192</f>
        <v>2266</v>
      </c>
      <c r="BC153" s="13">
        <f>HAVERM!B192-HAVERM!C192</f>
        <v>6798</v>
      </c>
      <c r="BF153" s="18">
        <f>100*((AVERAGE(HAVERQ!B141:B160)/AVERAGE(HAVERQ!B137:B156))-1)</f>
        <v>1.7102834183950533</v>
      </c>
      <c r="BG153" s="18"/>
      <c r="BH153" s="18">
        <f t="shared" si="46"/>
        <v>0.38793700564818678</v>
      </c>
      <c r="BI153" s="14">
        <v>0</v>
      </c>
      <c r="BR153" s="18">
        <f>100*((AVERAGE(HAVERQ!C141:C160)/AVERAGE(HAVERQ!C137:C156))-1)</f>
        <v>1.5521545642027901</v>
      </c>
      <c r="BS153" s="18"/>
      <c r="BT153" s="18">
        <f t="shared" ref="BT153:BT214" si="47">$CA$6</f>
        <v>0.34084969132874843</v>
      </c>
      <c r="BU153" s="14">
        <v>0</v>
      </c>
    </row>
    <row r="154" spans="29:73" x14ac:dyDescent="0.25">
      <c r="AX154" s="40">
        <v>38534</v>
      </c>
      <c r="AY154" s="10">
        <f>100*(HAVERM!C193/HAVERM!B193)</f>
        <v>24.930931594651344</v>
      </c>
      <c r="AZ154" s="10">
        <f t="shared" si="42"/>
        <v>24.595806350939984</v>
      </c>
      <c r="BB154" s="13">
        <f>HAVERM!C193</f>
        <v>2256</v>
      </c>
      <c r="BC154" s="13">
        <f>HAVERM!B193-HAVERM!C193</f>
        <v>6793</v>
      </c>
      <c r="BF154" s="18">
        <f>100*((AVERAGE(HAVERQ!B142:B161)/AVERAGE(HAVERQ!B138:B157))-1)</f>
        <v>1.513268118683464</v>
      </c>
      <c r="BG154" s="18"/>
      <c r="BH154" s="18">
        <f t="shared" si="46"/>
        <v>0.38793700564818678</v>
      </c>
      <c r="BI154" s="14">
        <v>0</v>
      </c>
      <c r="BR154" s="18">
        <f>100*((AVERAGE(HAVERQ!C142:C161)/AVERAGE(HAVERQ!C138:C157))-1)</f>
        <v>1.3782293806074986</v>
      </c>
      <c r="BS154" s="18"/>
      <c r="BT154" s="18">
        <f t="shared" si="47"/>
        <v>0.34084969132874843</v>
      </c>
      <c r="BU154" s="14">
        <v>0</v>
      </c>
    </row>
    <row r="155" spans="29:73" x14ac:dyDescent="0.25">
      <c r="AX155" s="40">
        <v>38565</v>
      </c>
      <c r="AY155" s="10">
        <f>100*(HAVERM!C194/HAVERM!B194)</f>
        <v>24.86175624861756</v>
      </c>
      <c r="AZ155" s="10">
        <f t="shared" si="42"/>
        <v>24.595806350939984</v>
      </c>
      <c r="BB155" s="13">
        <f>HAVERM!C194</f>
        <v>2248</v>
      </c>
      <c r="BC155" s="13">
        <f>HAVERM!B194-HAVERM!C194</f>
        <v>6794</v>
      </c>
      <c r="BF155" s="18">
        <f>100*((AVERAGE(HAVERQ!B143:B162)/AVERAGE(HAVERQ!B139:B158))-1)</f>
        <v>1.1836229622854688</v>
      </c>
      <c r="BG155" s="18"/>
      <c r="BH155" s="18">
        <f t="shared" si="46"/>
        <v>0.38793700564818678</v>
      </c>
      <c r="BI155" s="14">
        <v>0</v>
      </c>
      <c r="BR155" s="18">
        <f>100*((AVERAGE(HAVERQ!C143:C162)/AVERAGE(HAVERQ!C139:C158))-1)</f>
        <v>1.0819830973785027</v>
      </c>
      <c r="BS155" s="18"/>
      <c r="BT155" s="18">
        <f t="shared" si="47"/>
        <v>0.34084969132874843</v>
      </c>
      <c r="BU155" s="14">
        <v>0</v>
      </c>
    </row>
    <row r="156" spans="29:73" x14ac:dyDescent="0.25">
      <c r="AX156" s="40">
        <v>38596</v>
      </c>
      <c r="AY156" s="10">
        <f>100*(HAVERM!C195/HAVERM!B195)</f>
        <v>25.049767750497676</v>
      </c>
      <c r="AZ156" s="10">
        <f t="shared" si="42"/>
        <v>24.595806350939984</v>
      </c>
      <c r="BB156" s="13">
        <f>HAVERM!C195</f>
        <v>2265</v>
      </c>
      <c r="BC156" s="13">
        <f>HAVERM!B195-HAVERM!C195</f>
        <v>6777</v>
      </c>
      <c r="BE156" s="14">
        <v>2009</v>
      </c>
      <c r="BF156" s="18">
        <f>100*((AVERAGE(HAVERQ!B144:B163)/AVERAGE(HAVERQ!B140:B159))-1)</f>
        <v>0.94324454686747217</v>
      </c>
      <c r="BG156" s="18"/>
      <c r="BH156" s="18">
        <f t="shared" si="46"/>
        <v>0.38793700564818678</v>
      </c>
      <c r="BI156" s="14">
        <v>0</v>
      </c>
      <c r="BQ156" s="14">
        <v>2009</v>
      </c>
      <c r="BR156" s="18">
        <f>100*((AVERAGE(HAVERQ!C144:C163)/AVERAGE(HAVERQ!C140:C159))-1)</f>
        <v>0.73998605823368813</v>
      </c>
      <c r="BS156" s="18"/>
      <c r="BT156" s="18">
        <f t="shared" si="47"/>
        <v>0.34084969132874843</v>
      </c>
      <c r="BU156" s="14">
        <v>0</v>
      </c>
    </row>
    <row r="157" spans="29:73" x14ac:dyDescent="0.25">
      <c r="AX157" s="40">
        <v>38626</v>
      </c>
      <c r="AY157" s="10">
        <f>100*(HAVERM!C196/HAVERM!B196)</f>
        <v>24.950407758430682</v>
      </c>
      <c r="AZ157" s="10">
        <f t="shared" si="42"/>
        <v>24.595806350939984</v>
      </c>
      <c r="BB157" s="13">
        <f>HAVERM!C196</f>
        <v>2264</v>
      </c>
      <c r="BC157" s="13">
        <f>HAVERM!B196-HAVERM!C196</f>
        <v>6810</v>
      </c>
      <c r="BF157" s="18">
        <f>100*((AVERAGE(HAVERQ!B145:B164)/AVERAGE(HAVERQ!B141:B160))-1)</f>
        <v>0.65125713980676014</v>
      </c>
      <c r="BG157" s="18"/>
      <c r="BH157" s="18">
        <f t="shared" si="46"/>
        <v>0.38793700564818678</v>
      </c>
      <c r="BI157" s="14">
        <v>0</v>
      </c>
      <c r="BR157" s="18">
        <f>100*((AVERAGE(HAVERQ!C145:C164)/AVERAGE(HAVERQ!C141:C160))-1)</f>
        <v>0.45425395468148277</v>
      </c>
      <c r="BS157" s="18"/>
      <c r="BT157" s="18">
        <f t="shared" si="47"/>
        <v>0.34084969132874843</v>
      </c>
      <c r="BU157" s="14">
        <v>0</v>
      </c>
    </row>
    <row r="158" spans="29:73" x14ac:dyDescent="0.25">
      <c r="AX158" s="40">
        <v>38657</v>
      </c>
      <c r="AY158" s="10">
        <f>100*(HAVERM!C197/HAVERM!B197)</f>
        <v>24.823866138265082</v>
      </c>
      <c r="AZ158" s="10">
        <f t="shared" si="42"/>
        <v>24.595806350939984</v>
      </c>
      <c r="BB158" s="13">
        <f>HAVERM!C197</f>
        <v>2255</v>
      </c>
      <c r="BC158" s="13">
        <f>HAVERM!B197-HAVERM!C197</f>
        <v>6829</v>
      </c>
      <c r="BF158" s="18">
        <f>100*((AVERAGE(HAVERQ!B146:B165)/AVERAGE(HAVERQ!B142:B161))-1)</f>
        <v>0.51642442634294294</v>
      </c>
      <c r="BG158" s="18"/>
      <c r="BH158" s="18">
        <f t="shared" si="46"/>
        <v>0.38793700564818678</v>
      </c>
      <c r="BI158" s="14">
        <v>0</v>
      </c>
      <c r="BR158" s="18">
        <f>100*((AVERAGE(HAVERQ!C146:C165)/AVERAGE(HAVERQ!C142:C161))-1)</f>
        <v>0.27189849122994936</v>
      </c>
      <c r="BS158" s="18"/>
      <c r="BT158" s="18">
        <f t="shared" si="47"/>
        <v>0.34084969132874843</v>
      </c>
      <c r="BU158" s="14">
        <v>0</v>
      </c>
    </row>
    <row r="159" spans="29:73" x14ac:dyDescent="0.25">
      <c r="AX159" s="40">
        <v>38687</v>
      </c>
      <c r="AY159" s="10">
        <f>100*(HAVERM!C198/HAVERM!B198)</f>
        <v>24.757602468047597</v>
      </c>
      <c r="AZ159" s="10">
        <f t="shared" si="42"/>
        <v>24.595806350939984</v>
      </c>
      <c r="BB159" s="13">
        <f>HAVERM!C198</f>
        <v>2247</v>
      </c>
      <c r="BC159" s="13">
        <f>HAVERM!B198-HAVERM!C198</f>
        <v>6829</v>
      </c>
      <c r="BF159" s="18">
        <f>100*((AVERAGE(HAVERQ!B147:B166)/AVERAGE(HAVERQ!B143:B162))-1)</f>
        <v>0.56893709788909952</v>
      </c>
      <c r="BG159" s="18"/>
      <c r="BH159" s="18">
        <f t="shared" si="46"/>
        <v>0.38793700564818678</v>
      </c>
      <c r="BI159" s="14">
        <v>0</v>
      </c>
      <c r="BR159" s="18">
        <f>100*((AVERAGE(HAVERQ!C147:C166)/AVERAGE(HAVERQ!C143:C162))-1)</f>
        <v>0.22366599211840477</v>
      </c>
      <c r="BS159" s="18"/>
      <c r="BT159" s="18">
        <f t="shared" si="47"/>
        <v>0.34084969132874843</v>
      </c>
      <c r="BU159" s="14">
        <v>0</v>
      </c>
    </row>
    <row r="160" spans="29:73" x14ac:dyDescent="0.25">
      <c r="AX160" s="40">
        <v>38718</v>
      </c>
      <c r="AY160" s="10">
        <f>100*(HAVERM!C199/HAVERM!B199)</f>
        <v>24.700797872340424</v>
      </c>
      <c r="AZ160" s="10">
        <f t="shared" si="42"/>
        <v>24.595806350939984</v>
      </c>
      <c r="BB160" s="13">
        <f>HAVERM!C199</f>
        <v>2229</v>
      </c>
      <c r="BC160" s="13">
        <f>HAVERM!B199-HAVERM!C199</f>
        <v>6795</v>
      </c>
      <c r="BE160" s="14">
        <v>2010</v>
      </c>
      <c r="BF160" s="18">
        <f>100*((AVERAGE(HAVERQ!B148:B167)/AVERAGE(HAVERQ!B144:B163))-1)</f>
        <v>0.6211839660207108</v>
      </c>
      <c r="BG160" s="18"/>
      <c r="BH160" s="18">
        <f t="shared" si="46"/>
        <v>0.38793700564818678</v>
      </c>
      <c r="BI160" s="14">
        <v>0</v>
      </c>
      <c r="BQ160" s="14">
        <v>2010</v>
      </c>
      <c r="BR160" s="18">
        <f>100*((AVERAGE(HAVERQ!C148:C167)/AVERAGE(HAVERQ!C144:C163))-1)</f>
        <v>0.28210996965987167</v>
      </c>
      <c r="BS160" s="18"/>
      <c r="BT160" s="18">
        <f t="shared" si="47"/>
        <v>0.34084969132874843</v>
      </c>
      <c r="BU160" s="14">
        <v>0</v>
      </c>
    </row>
    <row r="161" spans="50:73" x14ac:dyDescent="0.25">
      <c r="AX161" s="40">
        <v>38749</v>
      </c>
      <c r="AY161" s="10">
        <f>100*(HAVERM!C200/HAVERM!B200)</f>
        <v>24.752254760048991</v>
      </c>
      <c r="AZ161" s="10">
        <f t="shared" si="42"/>
        <v>24.595806350939984</v>
      </c>
      <c r="BB161" s="13">
        <f>HAVERM!C200</f>
        <v>2223</v>
      </c>
      <c r="BC161" s="13">
        <f>HAVERM!B200-HAVERM!C200</f>
        <v>6758</v>
      </c>
      <c r="BF161" s="18">
        <f>100*((AVERAGE(HAVERQ!B149:B168)/AVERAGE(HAVERQ!B145:B164))-1)</f>
        <v>0.67356138955183553</v>
      </c>
      <c r="BG161" s="18"/>
      <c r="BH161" s="18">
        <f t="shared" si="46"/>
        <v>0.38793700564818678</v>
      </c>
      <c r="BI161" s="14">
        <v>0</v>
      </c>
      <c r="BR161" s="18">
        <f>100*((AVERAGE(HAVERQ!C149:C168)/AVERAGE(HAVERQ!C145:C164))-1)</f>
        <v>0.31919987232003066</v>
      </c>
      <c r="BS161" s="18"/>
      <c r="BT161" s="18">
        <f t="shared" si="47"/>
        <v>0.34084969132874843</v>
      </c>
      <c r="BU161" s="14">
        <v>0</v>
      </c>
    </row>
    <row r="162" spans="50:73" x14ac:dyDescent="0.25">
      <c r="AX162" s="40">
        <v>38777</v>
      </c>
      <c r="AY162" s="10">
        <f>100*(HAVERM!C201/HAVERM!B201)</f>
        <v>24.684604220162999</v>
      </c>
      <c r="AZ162" s="10">
        <f t="shared" si="42"/>
        <v>24.595806350939984</v>
      </c>
      <c r="BB162" s="13">
        <f>HAVERM!C201</f>
        <v>2211</v>
      </c>
      <c r="BC162" s="13">
        <f>HAVERM!B201-HAVERM!C201</f>
        <v>6746</v>
      </c>
      <c r="BF162" s="18">
        <f>100*((AVERAGE(HAVERQ!B150:B169)/AVERAGE(HAVERQ!B146:B165))-1)</f>
        <v>0.69385593220336883</v>
      </c>
      <c r="BG162" s="18"/>
      <c r="BH162" s="18">
        <f t="shared" si="46"/>
        <v>0.38793700564818678</v>
      </c>
      <c r="BI162" s="14">
        <v>0</v>
      </c>
      <c r="BR162" s="18">
        <f>100*((AVERAGE(HAVERQ!C150:C169)/AVERAGE(HAVERQ!C146:C165))-1)</f>
        <v>0.32433007230965316</v>
      </c>
      <c r="BS162" s="18"/>
      <c r="BT162" s="18">
        <f t="shared" si="47"/>
        <v>0.34084969132874843</v>
      </c>
      <c r="BU162" s="14">
        <v>0</v>
      </c>
    </row>
    <row r="163" spans="50:73" x14ac:dyDescent="0.25">
      <c r="AX163" s="40">
        <v>38808</v>
      </c>
      <c r="AY163" s="10">
        <f>100*(HAVERM!C202/HAVERM!B202)</f>
        <v>24.88576841636019</v>
      </c>
      <c r="AZ163" s="10">
        <f t="shared" si="42"/>
        <v>24.595806350939984</v>
      </c>
      <c r="BB163" s="13">
        <f>HAVERM!C202</f>
        <v>2233</v>
      </c>
      <c r="BC163" s="13">
        <f>HAVERM!B202-HAVERM!C202</f>
        <v>6740</v>
      </c>
      <c r="BF163" s="18">
        <f>100*((AVERAGE(HAVERQ!B151:B170)/AVERAGE(HAVERQ!B147:B166))-1)</f>
        <v>0.60272813788726509</v>
      </c>
      <c r="BG163" s="18"/>
      <c r="BH163" s="18">
        <f t="shared" si="46"/>
        <v>0.38793700564818678</v>
      </c>
      <c r="BI163" s="14">
        <v>0</v>
      </c>
      <c r="BR163" s="18">
        <f>100*((AVERAGE(HAVERQ!C151:C170)/AVERAGE(HAVERQ!C147:C166))-1)</f>
        <v>0.28161530286929803</v>
      </c>
      <c r="BS163" s="18"/>
      <c r="BT163" s="18">
        <f t="shared" si="47"/>
        <v>0.34084969132874843</v>
      </c>
      <c r="BU163" s="14">
        <v>0</v>
      </c>
    </row>
    <row r="164" spans="50:73" x14ac:dyDescent="0.25">
      <c r="AX164" s="40">
        <v>38838</v>
      </c>
      <c r="AY164" s="10">
        <f>100*(HAVERM!C203/HAVERM!B203)</f>
        <v>25.050279329608937</v>
      </c>
      <c r="AZ164" s="10">
        <f t="shared" si="42"/>
        <v>24.595806350939984</v>
      </c>
      <c r="BB164" s="13">
        <f>HAVERM!C203</f>
        <v>2242</v>
      </c>
      <c r="BC164" s="13">
        <f>HAVERM!B203-HAVERM!C203</f>
        <v>6708</v>
      </c>
      <c r="BE164" s="14">
        <v>2011</v>
      </c>
      <c r="BF164" s="18">
        <f>100*((AVERAGE(HAVERQ!B152:B171)/AVERAGE(HAVERQ!B148:B167))-1)</f>
        <v>0.48543689320388328</v>
      </c>
      <c r="BG164" s="18"/>
      <c r="BH164" s="18">
        <f t="shared" si="46"/>
        <v>0.38793700564818678</v>
      </c>
      <c r="BI164" s="14">
        <v>0</v>
      </c>
      <c r="BQ164" s="14">
        <v>2011</v>
      </c>
      <c r="BR164" s="18">
        <f>100*((AVERAGE(HAVERQ!C152:C171)/AVERAGE(HAVERQ!C148:C167))-1)</f>
        <v>0.19108280254778176</v>
      </c>
      <c r="BS164" s="18"/>
      <c r="BT164" s="18">
        <f t="shared" si="47"/>
        <v>0.34084969132874843</v>
      </c>
      <c r="BU164" s="14">
        <v>0</v>
      </c>
    </row>
    <row r="165" spans="50:73" x14ac:dyDescent="0.25">
      <c r="AX165" s="40">
        <v>38869</v>
      </c>
      <c r="AY165" s="10">
        <f>100*(HAVERM!C204/HAVERM!B204)</f>
        <v>24.941202822264533</v>
      </c>
      <c r="AZ165" s="10">
        <f t="shared" si="42"/>
        <v>24.595806350939984</v>
      </c>
      <c r="BB165" s="13">
        <f>HAVERM!C204</f>
        <v>2227</v>
      </c>
      <c r="BC165" s="13">
        <f>HAVERM!B204-HAVERM!C204</f>
        <v>6702</v>
      </c>
      <c r="BF165" s="18">
        <f>100*((AVERAGE(HAVERQ!B153:B172)/AVERAGE(HAVERQ!B149:B168))-1)</f>
        <v>0.44252449689179407</v>
      </c>
      <c r="BG165" s="18"/>
      <c r="BH165" s="18">
        <f t="shared" si="46"/>
        <v>0.38793700564818678</v>
      </c>
      <c r="BI165" s="14">
        <v>0</v>
      </c>
      <c r="BR165" s="18">
        <f>100*((AVERAGE(HAVERQ!C153:C172)/AVERAGE(HAVERQ!C149:C168))-1)</f>
        <v>0.10606140955613519</v>
      </c>
      <c r="BS165" s="18"/>
      <c r="BT165" s="18">
        <f t="shared" si="47"/>
        <v>0.34084969132874843</v>
      </c>
      <c r="BU165" s="14">
        <v>0</v>
      </c>
    </row>
    <row r="166" spans="50:73" x14ac:dyDescent="0.25">
      <c r="AX166" s="40">
        <v>38899</v>
      </c>
      <c r="AY166" s="10">
        <f>100*(HAVERM!C205/HAVERM!B205)</f>
        <v>24.716068818171596</v>
      </c>
      <c r="AZ166" s="10">
        <f t="shared" si="42"/>
        <v>24.595806350939984</v>
      </c>
      <c r="BB166" s="13">
        <f>HAVERM!C205</f>
        <v>2198</v>
      </c>
      <c r="BC166" s="13">
        <f>HAVERM!B205-HAVERM!C205</f>
        <v>6695</v>
      </c>
      <c r="BF166" s="18">
        <f>100*((AVERAGE(HAVERQ!B154:B173)/AVERAGE(HAVERQ!B150:B169))-1)</f>
        <v>0.39450844248067884</v>
      </c>
      <c r="BG166" s="18"/>
      <c r="BH166" s="18">
        <f t="shared" si="46"/>
        <v>0.38793700564818678</v>
      </c>
      <c r="BI166" s="14">
        <v>0</v>
      </c>
      <c r="BR166" s="18">
        <f>100*((AVERAGE(HAVERQ!C154:C173)/AVERAGE(HAVERQ!C150:C169))-1)</f>
        <v>0.10069426042715879</v>
      </c>
      <c r="BS166" s="18"/>
      <c r="BT166" s="18">
        <f t="shared" si="47"/>
        <v>0.34084969132874843</v>
      </c>
      <c r="BU166" s="14">
        <v>0</v>
      </c>
    </row>
    <row r="167" spans="50:73" x14ac:dyDescent="0.25">
      <c r="AX167" s="40">
        <v>38930</v>
      </c>
      <c r="AY167" s="10">
        <f>100*(HAVERM!C206/HAVERM!B206)</f>
        <v>24.43207126948775</v>
      </c>
      <c r="AZ167" s="10">
        <f t="shared" si="42"/>
        <v>24.595806350939984</v>
      </c>
      <c r="BB167" s="13">
        <f>HAVERM!C206</f>
        <v>2194</v>
      </c>
      <c r="BC167" s="13">
        <f>HAVERM!B206-HAVERM!C206</f>
        <v>6786</v>
      </c>
      <c r="BF167" s="18">
        <f>100*((AVERAGE(HAVERQ!B155:B174)/AVERAGE(HAVERQ!B151:B170))-1)</f>
        <v>0.42043304603742726</v>
      </c>
      <c r="BG167" s="18"/>
      <c r="BH167" s="18">
        <f t="shared" si="46"/>
        <v>0.38793700564818678</v>
      </c>
      <c r="BI167" s="14">
        <v>0</v>
      </c>
      <c r="BR167" s="18">
        <f>100*((AVERAGE(HAVERQ!C155:C174)/AVERAGE(HAVERQ!C151:C170))-1)</f>
        <v>0.1218672177184521</v>
      </c>
      <c r="BS167" s="18"/>
      <c r="BT167" s="18">
        <f t="shared" si="47"/>
        <v>0.34084969132874843</v>
      </c>
      <c r="BU167" s="14">
        <v>0</v>
      </c>
    </row>
    <row r="168" spans="50:73" x14ac:dyDescent="0.25">
      <c r="AX168" s="40">
        <v>38961</v>
      </c>
      <c r="AY168" s="10">
        <f>100*(HAVERM!C207/HAVERM!B207)</f>
        <v>24.59726697033663</v>
      </c>
      <c r="AZ168" s="10">
        <f t="shared" si="42"/>
        <v>24.595806350939984</v>
      </c>
      <c r="BB168" s="13">
        <f>HAVERM!C207</f>
        <v>2214</v>
      </c>
      <c r="BC168" s="13">
        <f>HAVERM!B207-HAVERM!C207</f>
        <v>6787</v>
      </c>
      <c r="BE168" s="14">
        <v>2012</v>
      </c>
      <c r="BF168" s="18">
        <f>100*((AVERAGE(HAVERQ!B156:B175)/AVERAGE(HAVERQ!B152:B171))-1)</f>
        <v>0.40432682209619042</v>
      </c>
      <c r="BG168" s="18"/>
      <c r="BH168" s="18">
        <f t="shared" si="46"/>
        <v>0.38793700564818678</v>
      </c>
      <c r="BI168" s="14">
        <v>0</v>
      </c>
      <c r="BQ168" s="14">
        <v>2012</v>
      </c>
      <c r="BR168" s="18">
        <f>100*((AVERAGE(HAVERQ!C156:C175)/AVERAGE(HAVERQ!C152:C171))-1)</f>
        <v>0.11655011655009595</v>
      </c>
      <c r="BS168" s="18"/>
      <c r="BT168" s="18">
        <f t="shared" si="47"/>
        <v>0.34084969132874843</v>
      </c>
      <c r="BU168" s="14">
        <v>0</v>
      </c>
    </row>
    <row r="169" spans="50:73" x14ac:dyDescent="0.25">
      <c r="AX169" s="40">
        <v>38991</v>
      </c>
      <c r="AY169" s="10">
        <f>100*(HAVERM!C208/HAVERM!B208)</f>
        <v>24.651625746516256</v>
      </c>
      <c r="AZ169" s="10">
        <f t="shared" si="42"/>
        <v>24.595806350939984</v>
      </c>
      <c r="BB169" s="13">
        <f>HAVERM!C208</f>
        <v>2229</v>
      </c>
      <c r="BC169" s="13">
        <f>HAVERM!B208-HAVERM!C208</f>
        <v>6813</v>
      </c>
      <c r="BF169" s="18">
        <f>100*((AVERAGE(HAVERQ!B157:B176)/AVERAGE(HAVERQ!B153:B172))-1)</f>
        <v>0.29896150215042994</v>
      </c>
      <c r="BG169" s="18"/>
      <c r="BH169" s="18">
        <f t="shared" si="46"/>
        <v>0.38793700564818678</v>
      </c>
      <c r="BI169" s="14">
        <v>0</v>
      </c>
      <c r="BR169" s="18">
        <f>100*((AVERAGE(HAVERQ!C157:C176)/AVERAGE(HAVERQ!C153:C172))-1)</f>
        <v>6.3569423107479039E-2</v>
      </c>
      <c r="BS169" s="18"/>
      <c r="BT169" s="18">
        <f t="shared" si="47"/>
        <v>0.34084969132874843</v>
      </c>
      <c r="BU169" s="14">
        <v>0</v>
      </c>
    </row>
    <row r="170" spans="50:73" x14ac:dyDescent="0.25">
      <c r="AX170" s="40">
        <v>39022</v>
      </c>
      <c r="AY170" s="10">
        <f>100*(HAVERM!C209/HAVERM!B209)</f>
        <v>24.654199402456566</v>
      </c>
      <c r="AZ170" s="10">
        <f t="shared" si="42"/>
        <v>24.595806350939984</v>
      </c>
      <c r="BB170" s="13">
        <f>HAVERM!C209</f>
        <v>2228</v>
      </c>
      <c r="BC170" s="13">
        <f>HAVERM!B209-HAVERM!C209</f>
        <v>6809</v>
      </c>
      <c r="BF170" s="18">
        <f>100*((AVERAGE(HAVERQ!B158:B177)/AVERAGE(HAVERQ!B154:B173))-1)</f>
        <v>0.18338048831603171</v>
      </c>
      <c r="BG170" s="18"/>
      <c r="BH170" s="18">
        <f t="shared" si="46"/>
        <v>0.38793700564818678</v>
      </c>
      <c r="BI170" s="14">
        <v>0</v>
      </c>
      <c r="BR170" s="18">
        <f>100*((AVERAGE(HAVERQ!C158:C177)/AVERAGE(HAVERQ!C154:C173))-1)</f>
        <v>-2.1177467174937625E-2</v>
      </c>
      <c r="BS170" s="18"/>
      <c r="BT170" s="18">
        <f t="shared" si="47"/>
        <v>0.34084969132874843</v>
      </c>
      <c r="BU170" s="14">
        <v>0</v>
      </c>
    </row>
    <row r="171" spans="50:73" x14ac:dyDescent="0.25">
      <c r="AX171" s="40">
        <v>39052</v>
      </c>
      <c r="AY171" s="10">
        <f>100*(HAVERM!C210/HAVERM!B210)</f>
        <v>24.399382852104914</v>
      </c>
      <c r="AZ171" s="10">
        <f t="shared" si="42"/>
        <v>24.595806350939984</v>
      </c>
      <c r="BB171" s="13">
        <f>HAVERM!C210</f>
        <v>2214</v>
      </c>
      <c r="BC171" s="13">
        <f>HAVERM!B210-HAVERM!C210</f>
        <v>6860</v>
      </c>
      <c r="BF171" s="18">
        <f>100*((AVERAGE(HAVERQ!B159:B178)/AVERAGE(HAVERQ!B155:B174))-1)</f>
        <v>1.0466820180043968E-2</v>
      </c>
      <c r="BG171" s="18"/>
      <c r="BH171" s="18">
        <f t="shared" si="46"/>
        <v>0.38793700564818678</v>
      </c>
      <c r="BI171" s="14">
        <v>0</v>
      </c>
      <c r="BR171" s="18">
        <f>100*((AVERAGE(HAVERQ!C159:C178)/AVERAGE(HAVERQ!C155:C174))-1)</f>
        <v>-0.12171888230314565</v>
      </c>
      <c r="BS171" s="18"/>
      <c r="BT171" s="18">
        <f t="shared" si="47"/>
        <v>0.34084969132874843</v>
      </c>
      <c r="BU171" s="14">
        <v>0</v>
      </c>
    </row>
    <row r="172" spans="50:73" x14ac:dyDescent="0.25">
      <c r="AX172" s="40">
        <v>39083</v>
      </c>
      <c r="AY172" s="10">
        <f>100*(HAVERM!C211/HAVERM!B211)</f>
        <v>24.586573212134489</v>
      </c>
      <c r="AZ172" s="10">
        <f t="shared" si="42"/>
        <v>24.595806350939984</v>
      </c>
      <c r="BB172" s="13">
        <f>HAVERM!C211</f>
        <v>2245</v>
      </c>
      <c r="BC172" s="13">
        <f>HAVERM!B211-HAVERM!C211</f>
        <v>6886</v>
      </c>
      <c r="BE172" s="14">
        <v>2013</v>
      </c>
      <c r="BF172" s="18">
        <f>100*((AVERAGE(HAVERQ!B160:B179)/AVERAGE(HAVERQ!B156:B175))-1)</f>
        <v>-7.8447779927826033E-2</v>
      </c>
      <c r="BG172" s="18"/>
      <c r="BH172" s="18">
        <f t="shared" si="46"/>
        <v>0.38793700564818678</v>
      </c>
      <c r="BI172" s="14">
        <v>0</v>
      </c>
      <c r="BQ172" s="14">
        <v>2013</v>
      </c>
      <c r="BR172" s="18">
        <f>100*((AVERAGE(HAVERQ!C160:C179)/AVERAGE(HAVERQ!C156:C175))-1)</f>
        <v>-0.18520478357497705</v>
      </c>
      <c r="BS172" s="18"/>
      <c r="BT172" s="18">
        <f t="shared" si="47"/>
        <v>0.34084969132874843</v>
      </c>
      <c r="BU172" s="14">
        <v>0</v>
      </c>
    </row>
    <row r="173" spans="50:73" x14ac:dyDescent="0.25">
      <c r="AX173" s="40">
        <v>39114</v>
      </c>
      <c r="AY173" s="10">
        <f>100*(HAVERM!C212/HAVERM!B212)</f>
        <v>24.516129032258064</v>
      </c>
      <c r="AZ173" s="10">
        <f t="shared" si="42"/>
        <v>24.595806350939984</v>
      </c>
      <c r="BB173" s="13">
        <f>HAVERM!C212</f>
        <v>2242</v>
      </c>
      <c r="BC173" s="13">
        <f>HAVERM!B212-HAVERM!C212</f>
        <v>6903</v>
      </c>
      <c r="BF173" s="18">
        <f>100*((AVERAGE(HAVERQ!B161:B180)/AVERAGE(HAVERQ!B157:B176))-1)</f>
        <v>-0.12550332060871083</v>
      </c>
      <c r="BG173" s="18"/>
      <c r="BH173" s="18">
        <f t="shared" si="46"/>
        <v>0.38793700564818678</v>
      </c>
      <c r="BI173" s="14">
        <v>0</v>
      </c>
      <c r="BR173" s="18">
        <f>100*((AVERAGE(HAVERQ!C161:C180)/AVERAGE(HAVERQ!C157:C176))-1)</f>
        <v>-0.14294033564509201</v>
      </c>
      <c r="BS173" s="18"/>
      <c r="BT173" s="18">
        <f t="shared" si="47"/>
        <v>0.34084969132874843</v>
      </c>
      <c r="BU173" s="14">
        <v>0</v>
      </c>
    </row>
    <row r="174" spans="50:73" x14ac:dyDescent="0.25">
      <c r="AX174" s="40">
        <v>39142</v>
      </c>
      <c r="AY174" s="10">
        <f>100*(HAVERM!C213/HAVERM!B213)</f>
        <v>24.546646274852524</v>
      </c>
      <c r="AZ174" s="10">
        <f t="shared" si="42"/>
        <v>24.595806350939984</v>
      </c>
      <c r="BB174" s="13">
        <f>HAVERM!C213</f>
        <v>2247</v>
      </c>
      <c r="BC174" s="13">
        <f>HAVERM!B213-HAVERM!C213</f>
        <v>6907</v>
      </c>
      <c r="BF174" s="18">
        <f>100*((AVERAGE(HAVERQ!B162:B181)/AVERAGE(HAVERQ!B158:B177))-1)</f>
        <v>-9.4137335913380138E-2</v>
      </c>
      <c r="BG174" s="18"/>
      <c r="BH174" s="18">
        <f t="shared" si="46"/>
        <v>0.38793700564818678</v>
      </c>
      <c r="BI174" s="14">
        <v>0</v>
      </c>
      <c r="BR174" s="18">
        <f>100*((AVERAGE(HAVERQ!C162:C181)/AVERAGE(HAVERQ!C158:C177))-1)</f>
        <v>-6.3545858928215626E-2</v>
      </c>
      <c r="BS174" s="18"/>
      <c r="BT174" s="18">
        <f t="shared" si="47"/>
        <v>0.34084969132874843</v>
      </c>
      <c r="BU174" s="14">
        <v>0</v>
      </c>
    </row>
    <row r="175" spans="50:73" x14ac:dyDescent="0.25">
      <c r="AX175" s="40">
        <v>39173</v>
      </c>
      <c r="AY175" s="10">
        <f>100*(HAVERM!C214/HAVERM!B214)</f>
        <v>24.235448865504768</v>
      </c>
      <c r="AZ175" s="10">
        <f t="shared" si="42"/>
        <v>24.595806350939984</v>
      </c>
      <c r="BB175" s="13">
        <f>HAVERM!C214</f>
        <v>2211</v>
      </c>
      <c r="BC175" s="13">
        <f>HAVERM!B214-HAVERM!C214</f>
        <v>6912</v>
      </c>
      <c r="BF175" s="18">
        <f>100*((AVERAGE(HAVERQ!B163:B182)/AVERAGE(HAVERQ!B159:B178))-1)</f>
        <v>8.8958660387250532E-2</v>
      </c>
      <c r="BG175" s="18"/>
      <c r="BH175" s="18">
        <f t="shared" si="46"/>
        <v>0.38793700564818678</v>
      </c>
      <c r="BI175" s="14">
        <v>0</v>
      </c>
      <c r="BR175" s="18">
        <f>100*((AVERAGE(HAVERQ!C163:C182)/AVERAGE(HAVERQ!C159:C178))-1)</f>
        <v>0.14836009113547988</v>
      </c>
      <c r="BS175" s="18"/>
      <c r="BT175" s="18">
        <f t="shared" si="47"/>
        <v>0.34084969132874843</v>
      </c>
      <c r="BU175" s="14">
        <v>0</v>
      </c>
    </row>
    <row r="176" spans="50:73" x14ac:dyDescent="0.25">
      <c r="AX176" s="40">
        <v>39203</v>
      </c>
      <c r="AY176" s="10">
        <f>100*(HAVERM!C215/HAVERM!B215)</f>
        <v>24.110456232263697</v>
      </c>
      <c r="AZ176" s="10">
        <f t="shared" si="42"/>
        <v>24.595806350939984</v>
      </c>
      <c r="BB176" s="13">
        <f>HAVERM!C215</f>
        <v>2209</v>
      </c>
      <c r="BC176" s="13">
        <f>HAVERM!B215-HAVERM!C215</f>
        <v>6953</v>
      </c>
      <c r="BE176" s="14">
        <v>2014</v>
      </c>
      <c r="BF176" s="18">
        <f>100*((AVERAGE(HAVERQ!B164:B183)/AVERAGE(HAVERQ!B160:B179))-1)</f>
        <v>0.24076206427301461</v>
      </c>
      <c r="BG176" s="18"/>
      <c r="BH176" s="18">
        <f t="shared" si="46"/>
        <v>0.38793700564818678</v>
      </c>
      <c r="BI176" s="14">
        <v>0</v>
      </c>
      <c r="BQ176" s="14">
        <v>2014</v>
      </c>
      <c r="BR176" s="18">
        <f>100*((AVERAGE(HAVERQ!C164:C183)/AVERAGE(HAVERQ!C160:C179))-1)</f>
        <v>0.43471346021310975</v>
      </c>
      <c r="BS176" s="18"/>
      <c r="BT176" s="18">
        <f t="shared" si="47"/>
        <v>0.34084969132874843</v>
      </c>
      <c r="BU176" s="14">
        <v>0</v>
      </c>
    </row>
    <row r="177" spans="50:73" x14ac:dyDescent="0.25">
      <c r="AX177" s="40">
        <v>39234</v>
      </c>
      <c r="AY177" s="10">
        <f>100*(HAVERM!C216/HAVERM!B216)</f>
        <v>24.121040600849025</v>
      </c>
      <c r="AZ177" s="10">
        <f t="shared" si="42"/>
        <v>24.595806350939984</v>
      </c>
      <c r="BB177" s="13">
        <f>HAVERM!C216</f>
        <v>2216</v>
      </c>
      <c r="BC177" s="13">
        <f>HAVERM!B216-HAVERM!C216</f>
        <v>6971</v>
      </c>
      <c r="BF177" s="18">
        <f>100*((AVERAGE(HAVERQ!B165:B184)/AVERAGE(HAVERQ!B161:B180))-1)</f>
        <v>0.41363422168700925</v>
      </c>
      <c r="BG177" s="18"/>
      <c r="BH177" s="18">
        <f t="shared" si="46"/>
        <v>0.38793700564818678</v>
      </c>
      <c r="BI177" s="14">
        <v>0</v>
      </c>
      <c r="BR177" s="18">
        <f>100*((AVERAGE(HAVERQ!C165:C184)/AVERAGE(HAVERQ!C161:C180))-1)</f>
        <v>0.66800975506307037</v>
      </c>
      <c r="BS177" s="18"/>
      <c r="BT177" s="18">
        <f t="shared" si="47"/>
        <v>0.34084969132874843</v>
      </c>
      <c r="BU177" s="14">
        <v>0</v>
      </c>
    </row>
    <row r="178" spans="50:73" x14ac:dyDescent="0.25">
      <c r="AX178" s="40">
        <v>39264</v>
      </c>
      <c r="AY178" s="10">
        <f>100*(HAVERM!C217/HAVERM!B217)</f>
        <v>24.10228509249184</v>
      </c>
      <c r="AZ178" s="10">
        <f t="shared" si="42"/>
        <v>24.595806350939984</v>
      </c>
      <c r="BB178" s="13">
        <f>HAVERM!C217</f>
        <v>2215</v>
      </c>
      <c r="BC178" s="13">
        <f>HAVERM!B217-HAVERM!C217</f>
        <v>6975</v>
      </c>
      <c r="BF178" s="18">
        <f>100*((AVERAGE(HAVERQ!B166:B185)/AVERAGE(HAVERQ!B162:B181))-1)</f>
        <v>0.52871276762811448</v>
      </c>
      <c r="BG178" s="18"/>
      <c r="BH178" s="18">
        <f t="shared" si="46"/>
        <v>0.38793700564818678</v>
      </c>
      <c r="BI178" s="14">
        <v>0</v>
      </c>
      <c r="BR178" s="18">
        <f>100*((AVERAGE(HAVERQ!C166:C185)/AVERAGE(HAVERQ!C162:C181))-1)</f>
        <v>0.85311572700297322</v>
      </c>
      <c r="BS178" s="18"/>
      <c r="BT178" s="18">
        <f t="shared" si="47"/>
        <v>0.34084969132874843</v>
      </c>
      <c r="BU178" s="14">
        <v>0</v>
      </c>
    </row>
    <row r="179" spans="50:73" x14ac:dyDescent="0.25">
      <c r="AX179" s="40">
        <v>39295</v>
      </c>
      <c r="AY179" s="10">
        <f>100*(HAVERM!C218/HAVERM!B218)</f>
        <v>23.978201634877383</v>
      </c>
      <c r="AZ179" s="10">
        <f t="shared" si="42"/>
        <v>24.595806350939984</v>
      </c>
      <c r="BB179" s="13">
        <f>HAVERM!C218</f>
        <v>2200</v>
      </c>
      <c r="BC179" s="13">
        <f>HAVERM!B218-HAVERM!C218</f>
        <v>6975</v>
      </c>
      <c r="BF179" s="18">
        <f>100*((AVERAGE(HAVERQ!B167:B186)/AVERAGE(HAVERQ!B163:B182))-1)</f>
        <v>0.52282114288701997</v>
      </c>
      <c r="BG179" s="18"/>
      <c r="BH179" s="18">
        <f t="shared" si="46"/>
        <v>0.38793700564818678</v>
      </c>
      <c r="BI179" s="14">
        <v>0</v>
      </c>
      <c r="BR179" s="18">
        <f>100*((AVERAGE(HAVERQ!C167:C186)/AVERAGE(HAVERQ!C163:C182))-1)</f>
        <v>0.94174911380351389</v>
      </c>
      <c r="BS179" s="18"/>
      <c r="BT179" s="18">
        <f t="shared" si="47"/>
        <v>0.34084969132874843</v>
      </c>
      <c r="BU179" s="14">
        <v>0</v>
      </c>
    </row>
    <row r="180" spans="50:73" x14ac:dyDescent="0.25">
      <c r="AX180" s="40">
        <v>39326</v>
      </c>
      <c r="AY180" s="10">
        <f>100*(HAVERM!C219/HAVERM!B219)</f>
        <v>24.002181025081789</v>
      </c>
      <c r="AZ180" s="10">
        <f t="shared" si="42"/>
        <v>24.595806350939984</v>
      </c>
      <c r="BB180" s="13">
        <f>HAVERM!C219</f>
        <v>2201</v>
      </c>
      <c r="BC180" s="13">
        <f>HAVERM!B219-HAVERM!C219</f>
        <v>6969</v>
      </c>
      <c r="BE180" s="14">
        <v>2015</v>
      </c>
      <c r="BF180" s="18">
        <f>100*((AVERAGE(HAVERQ!B168:B187)/AVERAGE(HAVERQ!B164:B183))-1)</f>
        <v>0.44903926482875445</v>
      </c>
      <c r="BG180" s="18"/>
      <c r="BH180" s="18">
        <f t="shared" si="46"/>
        <v>0.38793700564818678</v>
      </c>
      <c r="BI180" s="14">
        <v>0</v>
      </c>
      <c r="BQ180" s="14">
        <v>2015</v>
      </c>
      <c r="BR180" s="18">
        <f>100*((AVERAGE(HAVERQ!C168:C187)/AVERAGE(HAVERQ!C164:C183))-1)</f>
        <v>0.86038532594352457</v>
      </c>
      <c r="BS180" s="18"/>
      <c r="BT180" s="18">
        <f t="shared" si="47"/>
        <v>0.34084969132874843</v>
      </c>
      <c r="BU180" s="14">
        <v>0</v>
      </c>
    </row>
    <row r="181" spans="50:73" x14ac:dyDescent="0.25">
      <c r="AX181" s="40">
        <v>39356</v>
      </c>
      <c r="AY181" s="10">
        <f>100*(HAVERM!C220/HAVERM!B220)</f>
        <v>24.070835155225186</v>
      </c>
      <c r="AZ181" s="10">
        <f t="shared" si="42"/>
        <v>24.595806350939984</v>
      </c>
      <c r="BB181" s="13">
        <f>HAVERM!C220</f>
        <v>2202</v>
      </c>
      <c r="BC181" s="13">
        <f>HAVERM!B220-HAVERM!C220</f>
        <v>6946</v>
      </c>
      <c r="BF181" s="18">
        <f>100*((AVERAGE(HAVERQ!B169:B188)/AVERAGE(HAVERQ!B165:B184))-1)</f>
        <v>0.39107310459902678</v>
      </c>
      <c r="BG181" s="18"/>
      <c r="BH181" s="18">
        <f t="shared" si="46"/>
        <v>0.38793700564818678</v>
      </c>
      <c r="BI181" s="14">
        <v>0</v>
      </c>
      <c r="BR181" s="18">
        <f>100*((AVERAGE(HAVERQ!C169:C188)/AVERAGE(HAVERQ!C165:C184))-1)</f>
        <v>0.79523909837795337</v>
      </c>
      <c r="BS181" s="18"/>
      <c r="BT181" s="18">
        <f t="shared" si="47"/>
        <v>0.34084969132874843</v>
      </c>
      <c r="BU181" s="14">
        <v>0</v>
      </c>
    </row>
    <row r="182" spans="50:73" x14ac:dyDescent="0.25">
      <c r="AX182" s="40">
        <v>39387</v>
      </c>
      <c r="AY182" s="10">
        <f>100*(HAVERM!C221/HAVERM!B221)</f>
        <v>24.275560415527611</v>
      </c>
      <c r="AZ182" s="10">
        <f t="shared" si="42"/>
        <v>24.595806350939984</v>
      </c>
      <c r="BB182" s="13">
        <f>HAVERM!C221</f>
        <v>2220</v>
      </c>
      <c r="BC182" s="13">
        <f>HAVERM!B221-HAVERM!C221</f>
        <v>6925</v>
      </c>
      <c r="BF182" s="18">
        <f>100*((AVERAGE(HAVERQ!B170:B189)/AVERAGE(HAVERQ!B166:B185))-1)</f>
        <v>0.34367840033326935</v>
      </c>
      <c r="BG182" s="18"/>
      <c r="BH182" s="18">
        <f t="shared" si="46"/>
        <v>0.38793700564818678</v>
      </c>
      <c r="BI182" s="14">
        <v>0</v>
      </c>
      <c r="BR182" s="18">
        <f>100*((AVERAGE(HAVERQ!C170:C189)/AVERAGE(HAVERQ!C166:C185))-1)</f>
        <v>0.69878631849946693</v>
      </c>
      <c r="BS182" s="18"/>
      <c r="BT182" s="18">
        <f t="shared" si="47"/>
        <v>0.34084969132874843</v>
      </c>
      <c r="BU182" s="14">
        <v>0</v>
      </c>
    </row>
    <row r="183" spans="50:73" x14ac:dyDescent="0.25">
      <c r="AX183" s="40">
        <v>39417</v>
      </c>
      <c r="AY183" s="10">
        <f>100*(HAVERM!C222/HAVERM!B222)</f>
        <v>24.384371237824233</v>
      </c>
      <c r="AZ183" s="10">
        <f t="shared" si="42"/>
        <v>24.595806350939984</v>
      </c>
      <c r="BB183" s="13">
        <f>HAVERM!C222</f>
        <v>2228</v>
      </c>
      <c r="BC183" s="13">
        <f>HAVERM!B222-HAVERM!C222</f>
        <v>6909</v>
      </c>
      <c r="BF183" s="18">
        <f>100*((AVERAGE(HAVERQ!B171:B190)/AVERAGE(HAVERQ!B167:B186))-1)</f>
        <v>0.25484995059030791</v>
      </c>
      <c r="BG183" s="18"/>
      <c r="BH183" s="18">
        <f t="shared" si="46"/>
        <v>0.38793700564818678</v>
      </c>
      <c r="BI183" s="14">
        <v>0</v>
      </c>
      <c r="BR183" s="18">
        <f>100*((AVERAGE(HAVERQ!C171:C190)/AVERAGE(HAVERQ!C167:C186))-1)</f>
        <v>0.57655013365482954</v>
      </c>
      <c r="BS183" s="18"/>
      <c r="BT183" s="18">
        <f t="shared" si="47"/>
        <v>0.34084969132874843</v>
      </c>
      <c r="BU183" s="14">
        <v>0</v>
      </c>
    </row>
    <row r="184" spans="50:73" x14ac:dyDescent="0.25">
      <c r="AX184" s="40">
        <v>39448</v>
      </c>
      <c r="AY184" s="10">
        <f>100*(HAVERM!C223/HAVERM!B223)</f>
        <v>24.324621128925983</v>
      </c>
      <c r="AZ184" s="10">
        <f t="shared" si="42"/>
        <v>24.595806350939984</v>
      </c>
      <c r="BB184" s="13">
        <f>HAVERM!C223</f>
        <v>2215</v>
      </c>
      <c r="BC184" s="13">
        <f>HAVERM!B223-HAVERM!C223</f>
        <v>6891</v>
      </c>
      <c r="BE184" s="14">
        <v>2016</v>
      </c>
      <c r="BF184" s="18">
        <f>100*((AVERAGE(HAVERQ!B172:B191)/AVERAGE(HAVERQ!B168:B187))-1)</f>
        <v>0.26510032227882174</v>
      </c>
      <c r="BG184" s="18"/>
      <c r="BH184" s="18">
        <f t="shared" ref="BH184:BH214" si="48">$BO$6</f>
        <v>0.38793700564818678</v>
      </c>
      <c r="BI184" s="14">
        <v>0</v>
      </c>
      <c r="BQ184" s="14">
        <v>2016</v>
      </c>
      <c r="BR184" s="18">
        <f>100*((AVERAGE(HAVERQ!C172:C191)/AVERAGE(HAVERQ!C168:C187))-1)</f>
        <v>0.56520828972159709</v>
      </c>
      <c r="BS184" s="18"/>
      <c r="BT184" s="18">
        <f t="shared" si="47"/>
        <v>0.34084969132874843</v>
      </c>
      <c r="BU184" s="14">
        <v>0</v>
      </c>
    </row>
    <row r="185" spans="50:73" x14ac:dyDescent="0.25">
      <c r="AX185" s="40">
        <v>39479</v>
      </c>
      <c r="AY185" s="10">
        <f>100*(HAVERM!C224/HAVERM!B224)</f>
        <v>24.359255202628695</v>
      </c>
      <c r="AZ185" s="10">
        <f t="shared" si="42"/>
        <v>24.595806350939984</v>
      </c>
      <c r="BB185" s="13">
        <f>HAVERM!C224</f>
        <v>2224</v>
      </c>
      <c r="BC185" s="13">
        <f>HAVERM!B224-HAVERM!C224</f>
        <v>6906</v>
      </c>
      <c r="BF185" s="18">
        <f>100*((AVERAGE(HAVERQ!B173:B192)/AVERAGE(HAVERQ!B169:B188))-1)</f>
        <v>0.21814782111877484</v>
      </c>
      <c r="BG185" s="18"/>
      <c r="BH185" s="18">
        <f t="shared" si="48"/>
        <v>0.38793700564818678</v>
      </c>
      <c r="BI185" s="14">
        <v>0</v>
      </c>
      <c r="BR185" s="18">
        <f>100*((AVERAGE(HAVERQ!C173:C192)/AVERAGE(HAVERQ!C169:C188))-1)</f>
        <v>0.54861800512040482</v>
      </c>
      <c r="BS185" s="18"/>
      <c r="BT185" s="18">
        <f t="shared" si="47"/>
        <v>0.34084969132874843</v>
      </c>
      <c r="BU185" s="14">
        <v>0</v>
      </c>
    </row>
    <row r="186" spans="50:73" x14ac:dyDescent="0.25">
      <c r="AX186" s="40">
        <v>39508</v>
      </c>
      <c r="AY186" s="10">
        <f>100*(HAVERM!C225/HAVERM!B225)</f>
        <v>24.403911658059556</v>
      </c>
      <c r="AZ186" s="10">
        <f t="shared" si="42"/>
        <v>24.595806350939984</v>
      </c>
      <c r="BB186" s="13">
        <f>HAVERM!C225</f>
        <v>2221</v>
      </c>
      <c r="BC186" s="13">
        <f>HAVERM!B225-HAVERM!C225</f>
        <v>6880</v>
      </c>
      <c r="BF186" s="18">
        <f>100*((AVERAGE(HAVERQ!B174:B193)/AVERAGE(HAVERQ!B170:B189))-1)</f>
        <v>0.18681888946550096</v>
      </c>
      <c r="BG186" s="18"/>
      <c r="BH186" s="18">
        <f t="shared" si="48"/>
        <v>0.38793700564818678</v>
      </c>
      <c r="BI186" s="14">
        <v>0</v>
      </c>
      <c r="BR186" s="18">
        <f>100*((AVERAGE(HAVERQ!C174:C193)/AVERAGE(HAVERQ!C170:C189))-1)</f>
        <v>0.52175727851404563</v>
      </c>
      <c r="BS186" s="18"/>
      <c r="BT186" s="18">
        <f t="shared" si="47"/>
        <v>0.34084969132874843</v>
      </c>
      <c r="BU186" s="14">
        <v>0</v>
      </c>
    </row>
    <row r="187" spans="50:73" x14ac:dyDescent="0.25">
      <c r="AX187" s="40">
        <v>39539</v>
      </c>
      <c r="AY187" s="10">
        <f>100*(HAVERM!C226/HAVERM!B226)</f>
        <v>24.068391056554141</v>
      </c>
      <c r="AZ187" s="10">
        <f t="shared" si="42"/>
        <v>24.595806350939984</v>
      </c>
      <c r="BB187" s="13">
        <f>HAVERM!C226</f>
        <v>2196</v>
      </c>
      <c r="BC187" s="13">
        <f>HAVERM!B226-HAVERM!C226</f>
        <v>6928</v>
      </c>
      <c r="BF187" s="18">
        <f>100*((AVERAGE(HAVERQ!B175:B194)/AVERAGE(HAVERQ!B171:B190))-1)</f>
        <v>0.21269973023450017</v>
      </c>
      <c r="BG187" s="18"/>
      <c r="BH187" s="18">
        <f t="shared" si="48"/>
        <v>0.38793700564818678</v>
      </c>
      <c r="BI187" s="14">
        <v>0</v>
      </c>
      <c r="BR187" s="18">
        <f>100*((AVERAGE(HAVERQ!C175:C194)/AVERAGE(HAVERQ!C171:C190))-1)</f>
        <v>0.54718849340766873</v>
      </c>
      <c r="BS187" s="18"/>
      <c r="BT187" s="18">
        <f t="shared" si="47"/>
        <v>0.34084969132874843</v>
      </c>
      <c r="BU187" s="14">
        <v>0</v>
      </c>
    </row>
    <row r="188" spans="50:73" x14ac:dyDescent="0.25">
      <c r="AX188" s="40">
        <v>39569</v>
      </c>
      <c r="AY188" s="10">
        <f>100*(HAVERM!C227/HAVERM!B227)</f>
        <v>23.822046898969976</v>
      </c>
      <c r="AZ188" s="10">
        <f t="shared" si="42"/>
        <v>24.595806350939984</v>
      </c>
      <c r="BB188" s="13">
        <f>HAVERM!C227</f>
        <v>2174</v>
      </c>
      <c r="BC188" s="13">
        <f>HAVERM!B227-HAVERM!C227</f>
        <v>6952</v>
      </c>
      <c r="BE188" s="14">
        <v>2017</v>
      </c>
      <c r="BF188" s="18">
        <f>100*((AVERAGE(HAVERQ!B176:B195)/AVERAGE(HAVERQ!B172:B191))-1)</f>
        <v>0.21774068121729329</v>
      </c>
      <c r="BG188" s="18"/>
      <c r="BH188" s="18">
        <f t="shared" si="48"/>
        <v>0.38793700564818678</v>
      </c>
      <c r="BI188" s="14">
        <v>0</v>
      </c>
      <c r="BQ188" s="14">
        <v>2017</v>
      </c>
      <c r="BR188" s="18">
        <f>100*((AVERAGE(HAVERQ!C176:C195)/AVERAGE(HAVERQ!C172:C191))-1)</f>
        <v>0.55682764363029769</v>
      </c>
      <c r="BS188" s="18"/>
      <c r="BT188" s="18">
        <f t="shared" si="47"/>
        <v>0.34084969132874843</v>
      </c>
      <c r="BU188" s="14">
        <v>0</v>
      </c>
    </row>
    <row r="189" spans="50:73" x14ac:dyDescent="0.25">
      <c r="AX189" s="40">
        <v>39600</v>
      </c>
      <c r="AY189" s="10">
        <f>100*(HAVERM!C228/HAVERM!B228)</f>
        <v>23.814737764151978</v>
      </c>
      <c r="AZ189" s="10">
        <f t="shared" si="42"/>
        <v>24.595806350939984</v>
      </c>
      <c r="BB189" s="13">
        <f>HAVERM!C228</f>
        <v>2175</v>
      </c>
      <c r="BC189" s="13">
        <f>HAVERM!B228-HAVERM!C228</f>
        <v>6958</v>
      </c>
      <c r="BF189" s="18">
        <f>100*((AVERAGE(HAVERQ!B177:B196)/AVERAGE(HAVERQ!B173:B192))-1)</f>
        <v>0.30059600932885733</v>
      </c>
      <c r="BG189" s="18"/>
      <c r="BH189" s="18">
        <f t="shared" si="48"/>
        <v>0.38793700564818678</v>
      </c>
      <c r="BI189" s="14">
        <v>0</v>
      </c>
      <c r="BR189" s="18">
        <f>100*((AVERAGE(HAVERQ!C177:C196)/AVERAGE(HAVERQ!C173:C192))-1)</f>
        <v>0.61317813344421435</v>
      </c>
      <c r="BS189" s="18"/>
      <c r="BT189" s="18">
        <f t="shared" si="47"/>
        <v>0.34084969132874843</v>
      </c>
      <c r="BU189" s="14">
        <v>0</v>
      </c>
    </row>
    <row r="190" spans="50:73" x14ac:dyDescent="0.25">
      <c r="AX190" s="40">
        <v>39630</v>
      </c>
      <c r="AY190" s="10">
        <f>100*(HAVERM!C229/HAVERM!B229)</f>
        <v>24.017896115233523</v>
      </c>
      <c r="AZ190" s="10">
        <f t="shared" si="42"/>
        <v>24.595806350939984</v>
      </c>
      <c r="BB190" s="13">
        <f>HAVERM!C229</f>
        <v>2201</v>
      </c>
      <c r="BC190" s="13">
        <f>HAVERM!B229-HAVERM!C229</f>
        <v>6963</v>
      </c>
      <c r="BF190" s="18">
        <f>100*((AVERAGE(HAVERQ!B178:B197)/AVERAGE(HAVERQ!B174:B193))-1)</f>
        <v>0.435097897026826</v>
      </c>
      <c r="BG190" s="18"/>
      <c r="BH190" s="18">
        <f t="shared" si="48"/>
        <v>0.38793700564818678</v>
      </c>
      <c r="BI190" s="14">
        <v>0</v>
      </c>
      <c r="BR190" s="18">
        <f>100*((AVERAGE(HAVERQ!C178:C197)/AVERAGE(HAVERQ!C174:C193))-1)</f>
        <v>0.69552579674037052</v>
      </c>
      <c r="BS190" s="18"/>
      <c r="BT190" s="18">
        <f t="shared" si="47"/>
        <v>0.34084969132874843</v>
      </c>
      <c r="BU190" s="14">
        <v>0</v>
      </c>
    </row>
    <row r="191" spans="50:73" x14ac:dyDescent="0.25">
      <c r="AX191" s="40">
        <v>39661</v>
      </c>
      <c r="AY191" s="10">
        <f>100*(HAVERM!C230/HAVERM!B230)</f>
        <v>24.283066186893468</v>
      </c>
      <c r="AZ191" s="10">
        <f t="shared" si="42"/>
        <v>24.595806350939984</v>
      </c>
      <c r="BB191" s="13">
        <f>HAVERM!C230</f>
        <v>2227</v>
      </c>
      <c r="BC191" s="13">
        <f>HAVERM!B230-HAVERM!C230</f>
        <v>6944</v>
      </c>
      <c r="BF191" s="18">
        <f>100*((AVERAGE(HAVERQ!B179:B198)/AVERAGE(HAVERQ!B175:B194))-1)</f>
        <v>0.61086089972564039</v>
      </c>
      <c r="BG191" s="18"/>
      <c r="BH191" s="18">
        <f t="shared" si="48"/>
        <v>0.38793700564818678</v>
      </c>
      <c r="BI191" s="14">
        <v>0</v>
      </c>
      <c r="BR191" s="18">
        <f>100*((AVERAGE(HAVERQ!C179:C198)/AVERAGE(HAVERQ!C175:C194))-1)</f>
        <v>0.7929926401990306</v>
      </c>
      <c r="BS191" s="18"/>
      <c r="BT191" s="18">
        <f t="shared" si="47"/>
        <v>0.34084969132874843</v>
      </c>
      <c r="BU191" s="14">
        <v>0</v>
      </c>
    </row>
    <row r="192" spans="50:73" x14ac:dyDescent="0.25">
      <c r="AX192" s="40">
        <v>39692</v>
      </c>
      <c r="AY192" s="10">
        <f>100*(HAVERM!C231/HAVERM!B231)</f>
        <v>23.867463335143942</v>
      </c>
      <c r="AZ192" s="10">
        <f t="shared" si="42"/>
        <v>24.595806350939984</v>
      </c>
      <c r="BB192" s="13">
        <f>HAVERM!C231</f>
        <v>2197</v>
      </c>
      <c r="BC192" s="13">
        <f>HAVERM!B231-HAVERM!C231</f>
        <v>7008</v>
      </c>
      <c r="BE192" s="14">
        <v>2018</v>
      </c>
      <c r="BF192" s="18">
        <f>100*((AVERAGE(HAVERQ!B180:B199)/AVERAGE(HAVERQ!B176:B195))-1)</f>
        <v>0.74491749004190755</v>
      </c>
      <c r="BG192" s="18"/>
      <c r="BH192" s="18">
        <f t="shared" si="48"/>
        <v>0.38793700564818678</v>
      </c>
      <c r="BI192" s="14">
        <v>0</v>
      </c>
      <c r="BQ192" s="14">
        <v>2018</v>
      </c>
      <c r="BR192" s="18">
        <f>100*((AVERAGE(HAVERQ!C180:C199)/AVERAGE(HAVERQ!C176:C195))-1)</f>
        <v>0.83837913367490469</v>
      </c>
      <c r="BS192" s="18"/>
      <c r="BT192" s="18">
        <f t="shared" si="47"/>
        <v>0.34084969132874843</v>
      </c>
      <c r="BU192" s="14">
        <v>0</v>
      </c>
    </row>
    <row r="193" spans="50:73" x14ac:dyDescent="0.25">
      <c r="AX193" s="40">
        <v>39722</v>
      </c>
      <c r="AY193" s="10">
        <f>100*(HAVERM!C232/HAVERM!B232)</f>
        <v>23.875697559908087</v>
      </c>
      <c r="AZ193" s="10">
        <f t="shared" si="42"/>
        <v>24.595806350939984</v>
      </c>
      <c r="BB193" s="13">
        <f>HAVERM!C232</f>
        <v>2182</v>
      </c>
      <c r="BC193" s="13">
        <f>HAVERM!B232-HAVERM!C232</f>
        <v>6957</v>
      </c>
      <c r="BF193" s="18">
        <f>100*((AVERAGE(HAVERQ!B181:B200)/AVERAGE(HAVERQ!B177:B196))-1)</f>
        <v>0.82157804991473959</v>
      </c>
      <c r="BG193" s="18"/>
      <c r="BH193" s="18">
        <f t="shared" si="48"/>
        <v>0.38793700564818678</v>
      </c>
      <c r="BI193" s="14">
        <v>0</v>
      </c>
      <c r="BR193" s="18">
        <f>100*((AVERAGE(HAVERQ!C181:C200)/AVERAGE(HAVERQ!C177:C196))-1)</f>
        <v>0.81603140171466748</v>
      </c>
      <c r="BS193" s="18"/>
      <c r="BT193" s="18">
        <f t="shared" si="47"/>
        <v>0.34084969132874843</v>
      </c>
      <c r="BU193" s="14">
        <v>0</v>
      </c>
    </row>
    <row r="194" spans="50:73" x14ac:dyDescent="0.25">
      <c r="AX194" s="40">
        <v>39753</v>
      </c>
      <c r="AY194" s="10">
        <f>100*(HAVERM!C233/HAVERM!B233)</f>
        <v>23.550684931506851</v>
      </c>
      <c r="AZ194" s="10">
        <f t="shared" si="42"/>
        <v>24.595806350939984</v>
      </c>
      <c r="BB194" s="13">
        <f>HAVERM!C233</f>
        <v>2149</v>
      </c>
      <c r="BC194" s="13">
        <f>HAVERM!B233-HAVERM!C233</f>
        <v>6976</v>
      </c>
      <c r="BF194" s="18">
        <f>100*((AVERAGE(HAVERQ!B182:B201)/AVERAGE(HAVERQ!B178:B197))-1)</f>
        <v>0.81485301701909041</v>
      </c>
      <c r="BG194" s="18"/>
      <c r="BH194" s="18">
        <f t="shared" si="48"/>
        <v>0.38793700564818678</v>
      </c>
      <c r="BI194" s="14">
        <v>0</v>
      </c>
      <c r="BR194" s="18">
        <f>100*((AVERAGE(HAVERQ!C182:C201)/AVERAGE(HAVERQ!C178:C197))-1)</f>
        <v>0.80412371134019889</v>
      </c>
      <c r="BS194" s="18"/>
      <c r="BT194" s="18">
        <f t="shared" si="47"/>
        <v>0.34084969132874843</v>
      </c>
      <c r="BU194" s="14">
        <v>0</v>
      </c>
    </row>
    <row r="195" spans="50:73" x14ac:dyDescent="0.25">
      <c r="AX195" s="40">
        <v>39783</v>
      </c>
      <c r="AY195" s="10">
        <f>100*(HAVERM!C234/HAVERM!B234)</f>
        <v>23.85574059777214</v>
      </c>
      <c r="AZ195" s="10">
        <f t="shared" si="42"/>
        <v>24.595806350939984</v>
      </c>
      <c r="BB195" s="13">
        <f>HAVERM!C234</f>
        <v>2163</v>
      </c>
      <c r="BC195" s="13">
        <f>HAVERM!B234-HAVERM!C234</f>
        <v>6904</v>
      </c>
      <c r="BF195" s="18">
        <f>100*((AVERAGE(HAVERQ!B183:B202)/AVERAGE(HAVERQ!B179:B198))-1)</f>
        <v>0.75122202212503097</v>
      </c>
      <c r="BG195" s="18"/>
      <c r="BH195" s="18">
        <f t="shared" si="48"/>
        <v>0.38793700564818678</v>
      </c>
      <c r="BI195" s="14">
        <v>0</v>
      </c>
      <c r="BR195" s="18">
        <f>100*((AVERAGE(HAVERQ!C183:C202)/AVERAGE(HAVERQ!C179:C198))-1)</f>
        <v>0.72504756517715041</v>
      </c>
      <c r="BS195" s="18"/>
      <c r="BT195" s="18">
        <f t="shared" si="47"/>
        <v>0.34084969132874843</v>
      </c>
      <c r="BU195" s="14">
        <v>0</v>
      </c>
    </row>
    <row r="196" spans="50:73" x14ac:dyDescent="0.25">
      <c r="AX196" s="40">
        <v>39814</v>
      </c>
      <c r="AY196" s="10">
        <f>100*(HAVERM!C235/HAVERM!B235)</f>
        <v>23.808480333077682</v>
      </c>
      <c r="AZ196" s="10">
        <f t="shared" si="42"/>
        <v>24.595806350939984</v>
      </c>
      <c r="BB196" s="13">
        <f>HAVERM!C235</f>
        <v>2173</v>
      </c>
      <c r="BC196" s="13">
        <f>HAVERM!B235-HAVERM!C235</f>
        <v>6954</v>
      </c>
      <c r="BE196" s="14">
        <v>2019</v>
      </c>
      <c r="BF196" s="18">
        <f>100*((AVERAGE(HAVERQ!B184:B203)/AVERAGE(HAVERQ!B180:B199))-1)</f>
        <v>0.70346598202823962</v>
      </c>
      <c r="BG196" s="18"/>
      <c r="BH196" s="18">
        <f t="shared" si="48"/>
        <v>0.38793700564818678</v>
      </c>
      <c r="BI196" s="14">
        <v>0</v>
      </c>
      <c r="BQ196" s="14">
        <v>2019</v>
      </c>
      <c r="BR196" s="18">
        <f>100*((AVERAGE(HAVERQ!C184:C203)/AVERAGE(HAVERQ!C180:C199))-1)</f>
        <v>0.7082371054657477</v>
      </c>
      <c r="BS196" s="18"/>
      <c r="BT196" s="18">
        <f t="shared" si="47"/>
        <v>0.34084969132874843</v>
      </c>
      <c r="BU196" s="14">
        <v>0</v>
      </c>
    </row>
    <row r="197" spans="50:73" x14ac:dyDescent="0.25">
      <c r="AX197" s="40">
        <v>39845</v>
      </c>
      <c r="AY197" s="10">
        <f>100*(HAVERM!C236/HAVERM!B236)</f>
        <v>23.707606190319392</v>
      </c>
      <c r="AZ197" s="10">
        <f t="shared" ref="AZ197:AZ260" si="49">AVERAGE($AY$7:$AY$374)</f>
        <v>24.595806350939984</v>
      </c>
      <c r="BB197" s="13">
        <f>HAVERM!C236</f>
        <v>2160</v>
      </c>
      <c r="BC197" s="13">
        <f>HAVERM!B236-HAVERM!C236</f>
        <v>6951</v>
      </c>
      <c r="BF197" s="18">
        <f>100*((AVERAGE(HAVERQ!B185:B204)/AVERAGE(HAVERQ!B181:B200))-1)</f>
        <v>0.69188191881914829</v>
      </c>
      <c r="BG197" s="18"/>
      <c r="BH197" s="18">
        <f t="shared" si="48"/>
        <v>0.38793700564818678</v>
      </c>
      <c r="BI197" s="14">
        <v>0</v>
      </c>
      <c r="BR197" s="18">
        <f>100*((AVERAGE(HAVERQ!C185:C204)/AVERAGE(HAVERQ!C181:C200))-1)</f>
        <v>0.68647540983606259</v>
      </c>
      <c r="BS197" s="18"/>
      <c r="BT197" s="18">
        <f t="shared" si="47"/>
        <v>0.34084969132874843</v>
      </c>
      <c r="BU197" s="14">
        <v>0</v>
      </c>
    </row>
    <row r="198" spans="50:73" x14ac:dyDescent="0.25">
      <c r="AX198" s="40">
        <v>39873</v>
      </c>
      <c r="AY198" s="10">
        <f>100*(HAVERM!C237/HAVERM!B237)</f>
        <v>23.409363745498197</v>
      </c>
      <c r="AZ198" s="10">
        <f t="shared" si="49"/>
        <v>24.595806350939984</v>
      </c>
      <c r="BB198" s="13">
        <f>HAVERM!C237</f>
        <v>2145</v>
      </c>
      <c r="BC198" s="13">
        <f>HAVERM!B237-HAVERM!C237</f>
        <v>7018</v>
      </c>
      <c r="BF198" s="18">
        <f>100*((AVERAGE(HAVERQ!B186:B205)/AVERAGE(HAVERQ!B182:B201))-1)</f>
        <v>0.69572334765704014</v>
      </c>
      <c r="BG198" s="18"/>
      <c r="BH198" s="18">
        <f t="shared" si="48"/>
        <v>0.38793700564818678</v>
      </c>
      <c r="BI198" s="14">
        <v>0</v>
      </c>
      <c r="BR198" s="18">
        <f>100*((AVERAGE(HAVERQ!C186:C205)/AVERAGE(HAVERQ!C182:C201))-1)</f>
        <v>0.69032521988137141</v>
      </c>
      <c r="BS198" s="18"/>
      <c r="BT198" s="18">
        <f t="shared" si="47"/>
        <v>0.34084969132874843</v>
      </c>
      <c r="BU198" s="14">
        <v>0</v>
      </c>
    </row>
    <row r="199" spans="50:73" x14ac:dyDescent="0.25">
      <c r="AX199" s="40">
        <v>39904</v>
      </c>
      <c r="AY199" s="10">
        <f>100*(HAVERM!C238/HAVERM!B238)</f>
        <v>23.379302855901834</v>
      </c>
      <c r="AZ199" s="10">
        <f t="shared" si="49"/>
        <v>24.595806350939984</v>
      </c>
      <c r="BB199" s="13">
        <f>HAVERM!C238</f>
        <v>2153</v>
      </c>
      <c r="BC199" s="13">
        <f>HAVERM!B238-HAVERM!C238</f>
        <v>7056</v>
      </c>
      <c r="BF199" s="18">
        <f>100*((AVERAGE(HAVERQ!B187:B206)/AVERAGE(HAVERQ!B183:B202))-1)</f>
        <v>0.73029978039937937</v>
      </c>
      <c r="BG199" s="18"/>
      <c r="BH199" s="18">
        <f t="shared" si="48"/>
        <v>0.38793700564818678</v>
      </c>
      <c r="BI199" s="14">
        <v>0</v>
      </c>
      <c r="BR199" s="18">
        <f>100*((AVERAGE(HAVERQ!C187:C206)/AVERAGE(HAVERQ!C183:C202))-1)</f>
        <v>0.6738819685521813</v>
      </c>
      <c r="BS199" s="18"/>
      <c r="BT199" s="18">
        <f t="shared" si="47"/>
        <v>0.34084969132874843</v>
      </c>
      <c r="BU199" s="14">
        <v>0</v>
      </c>
    </row>
    <row r="200" spans="50:73" x14ac:dyDescent="0.25">
      <c r="AX200" s="40">
        <v>39934</v>
      </c>
      <c r="AY200" s="10">
        <f>100*(HAVERM!C239/HAVERM!B239)</f>
        <v>23.185898129122958</v>
      </c>
      <c r="AZ200" s="10">
        <f t="shared" si="49"/>
        <v>24.595806350939984</v>
      </c>
      <c r="BB200" s="13">
        <f>HAVERM!C239</f>
        <v>2144</v>
      </c>
      <c r="BC200" s="13">
        <f>HAVERM!B239-HAVERM!C239</f>
        <v>7103</v>
      </c>
      <c r="BE200" s="14">
        <v>2020</v>
      </c>
      <c r="BF200" s="18">
        <f>100*((AVERAGE(HAVERQ!B188:B207)/AVERAGE(HAVERQ!B184:B203))-1)</f>
        <v>0.73934325922904165</v>
      </c>
      <c r="BG200" s="18"/>
      <c r="BH200" s="18">
        <f t="shared" si="48"/>
        <v>0.38793700564818678</v>
      </c>
      <c r="BI200" s="14">
        <v>0</v>
      </c>
      <c r="BQ200" s="14">
        <v>2020</v>
      </c>
      <c r="BR200" s="18">
        <f>100*((AVERAGE(HAVERQ!C188:C207)/AVERAGE(HAVERQ!C184:C203))-1)</f>
        <v>0.53508637822961003</v>
      </c>
      <c r="BS200" s="18"/>
      <c r="BT200" s="18">
        <f t="shared" si="47"/>
        <v>0.34084969132874843</v>
      </c>
      <c r="BU200" s="14">
        <v>0</v>
      </c>
    </row>
    <row r="201" spans="50:73" x14ac:dyDescent="0.25">
      <c r="AX201" s="40">
        <v>39965</v>
      </c>
      <c r="AY201" s="10">
        <f>100*(HAVERM!C240/HAVERM!B240)</f>
        <v>23.147949323598883</v>
      </c>
      <c r="AZ201" s="10">
        <f t="shared" si="49"/>
        <v>24.595806350939984</v>
      </c>
      <c r="BB201" s="13">
        <f>HAVERM!C240</f>
        <v>2156</v>
      </c>
      <c r="BC201" s="13">
        <f>HAVERM!B240-HAVERM!C240</f>
        <v>7158</v>
      </c>
      <c r="BF201" s="18">
        <f>100*((AVERAGE(HAVERQ!B189:B208)/AVERAGE(HAVERQ!B185:B204))-1)</f>
        <v>0.54461240901921837</v>
      </c>
      <c r="BG201" s="18"/>
      <c r="BH201" s="18">
        <f t="shared" si="48"/>
        <v>0.38793700564818678</v>
      </c>
      <c r="BI201" s="14">
        <v>0</v>
      </c>
      <c r="BR201" s="18">
        <f>100*((AVERAGE(HAVERQ!C189:C208)/AVERAGE(HAVERQ!C185:C204))-1)</f>
        <v>-0.57494657576067087</v>
      </c>
      <c r="BS201" s="18"/>
      <c r="BT201" s="18">
        <f t="shared" si="47"/>
        <v>0.34084969132874843</v>
      </c>
      <c r="BU201" s="14">
        <v>0</v>
      </c>
    </row>
    <row r="202" spans="50:73" x14ac:dyDescent="0.25">
      <c r="AX202" s="40">
        <v>39995</v>
      </c>
      <c r="AY202" s="10">
        <f>100*(HAVERM!C241/HAVERM!B241)</f>
        <v>23.447756375766708</v>
      </c>
      <c r="AZ202" s="10">
        <f t="shared" si="49"/>
        <v>24.595806350939984</v>
      </c>
      <c r="BB202" s="13">
        <f>HAVERM!C241</f>
        <v>2179</v>
      </c>
      <c r="BC202" s="13">
        <f>HAVERM!B241-HAVERM!C241</f>
        <v>7114</v>
      </c>
      <c r="BF202" s="18">
        <f>100*((AVERAGE(HAVERQ!B190:B209)/AVERAGE(HAVERQ!B186:B205))-1)</f>
        <v>0.73155862629548096</v>
      </c>
      <c r="BG202" s="18"/>
      <c r="BH202" s="18">
        <f t="shared" si="48"/>
        <v>0.38793700564818678</v>
      </c>
      <c r="BI202" s="14">
        <v>0</v>
      </c>
      <c r="BR202" s="18">
        <f>100*((AVERAGE(HAVERQ!C190:C209)/AVERAGE(HAVERQ!C186:C205))-1)</f>
        <v>-0.97506475039360607</v>
      </c>
      <c r="BS202" s="18"/>
      <c r="BT202" s="18">
        <f t="shared" si="47"/>
        <v>0.34084969132874843</v>
      </c>
      <c r="BU202" s="14">
        <v>0</v>
      </c>
    </row>
    <row r="203" spans="50:73" x14ac:dyDescent="0.25">
      <c r="AX203" s="40">
        <v>40026</v>
      </c>
      <c r="AY203" s="10">
        <f>100*(HAVERM!C242/HAVERM!B242)</f>
        <v>23.483386923901392</v>
      </c>
      <c r="AZ203" s="10">
        <f t="shared" si="49"/>
        <v>24.595806350939984</v>
      </c>
      <c r="BB203" s="13">
        <f>HAVERM!C242</f>
        <v>2191</v>
      </c>
      <c r="BC203" s="13">
        <f>HAVERM!B242-HAVERM!C242</f>
        <v>7139</v>
      </c>
      <c r="BF203" s="18">
        <f>100*((AVERAGE(HAVERQ!B191:B210)/AVERAGE(HAVERQ!B187:B206))-1)</f>
        <v>0.76049482863518314</v>
      </c>
      <c r="BG203" s="18"/>
      <c r="BH203" s="18">
        <f t="shared" si="48"/>
        <v>0.38793700564818678</v>
      </c>
      <c r="BI203" s="14">
        <v>0</v>
      </c>
      <c r="BR203" s="18">
        <f>100*((AVERAGE(HAVERQ!C191:C210)/AVERAGE(HAVERQ!C187:C206))-1)</f>
        <v>-1.2373225152129907</v>
      </c>
      <c r="BS203" s="18"/>
      <c r="BT203" s="18">
        <f t="shared" si="47"/>
        <v>0.34084969132874843</v>
      </c>
      <c r="BU203" s="14">
        <v>0</v>
      </c>
    </row>
    <row r="204" spans="50:73" x14ac:dyDescent="0.25">
      <c r="AX204" s="40">
        <v>40057</v>
      </c>
      <c r="AY204" s="10">
        <f>100*(HAVERM!C243/HAVERM!B243)</f>
        <v>23.221936589545844</v>
      </c>
      <c r="AZ204" s="10">
        <f t="shared" si="49"/>
        <v>24.595806350939984</v>
      </c>
      <c r="BB204" s="13">
        <f>HAVERM!C243</f>
        <v>2168</v>
      </c>
      <c r="BC204" s="13">
        <f>HAVERM!B243-HAVERM!C243</f>
        <v>7168</v>
      </c>
      <c r="BE204" s="14">
        <v>2021</v>
      </c>
      <c r="BF204" s="18">
        <f>100*((AVERAGE(HAVERQ!B192:B211)/AVERAGE(HAVERQ!B188:B207))-1)</f>
        <v>0.79971655615733717</v>
      </c>
      <c r="BG204" s="18"/>
      <c r="BH204" s="18">
        <f t="shared" si="48"/>
        <v>0.38793700564818678</v>
      </c>
      <c r="BI204" s="14">
        <v>0</v>
      </c>
      <c r="BQ204" s="14">
        <v>2021</v>
      </c>
      <c r="BR204" s="18">
        <f>100*((AVERAGE(HAVERQ!C192:C211)/AVERAGE(HAVERQ!C188:C207))-1)</f>
        <v>-1.4649229521492391</v>
      </c>
      <c r="BS204" s="18"/>
      <c r="BT204" s="18">
        <f t="shared" si="47"/>
        <v>0.34084969132874843</v>
      </c>
      <c r="BU204" s="14">
        <v>0</v>
      </c>
    </row>
    <row r="205" spans="50:73" x14ac:dyDescent="0.25">
      <c r="AX205" s="40">
        <v>40087</v>
      </c>
      <c r="AY205" s="10">
        <f>100*(HAVERM!C244/HAVERM!B244)</f>
        <v>23.283582089552237</v>
      </c>
      <c r="AZ205" s="10">
        <f t="shared" si="49"/>
        <v>24.595806350939984</v>
      </c>
      <c r="BB205" s="13">
        <f>HAVERM!C244</f>
        <v>2184</v>
      </c>
      <c r="BC205" s="13">
        <f>HAVERM!B244-HAVERM!C244</f>
        <v>7196</v>
      </c>
      <c r="BF205" s="18">
        <f>100*((AVERAGE(HAVERQ!B193:B212)/AVERAGE(HAVERQ!B189:B208))-1)</f>
        <v>1.0883871620937402</v>
      </c>
      <c r="BG205" s="18"/>
      <c r="BH205" s="18">
        <f t="shared" si="48"/>
        <v>0.38793700564818678</v>
      </c>
      <c r="BI205" s="14">
        <v>0</v>
      </c>
      <c r="BR205" s="18">
        <f>100*((AVERAGE(HAVERQ!C193:C212)/AVERAGE(HAVERQ!C189:C208))-1)</f>
        <v>-0.40427818433037555</v>
      </c>
      <c r="BS205" s="18"/>
      <c r="BT205" s="18">
        <f t="shared" si="47"/>
        <v>0.34084969132874843</v>
      </c>
      <c r="BU205" s="14">
        <v>0</v>
      </c>
    </row>
    <row r="206" spans="50:73" x14ac:dyDescent="0.25">
      <c r="AX206" s="40">
        <v>40118</v>
      </c>
      <c r="AY206" s="10">
        <f>100*(HAVERM!C245/HAVERM!B245)</f>
        <v>23.182543906333155</v>
      </c>
      <c r="AZ206" s="10">
        <f t="shared" si="49"/>
        <v>24.595806350939984</v>
      </c>
      <c r="BB206" s="13">
        <f>HAVERM!C245</f>
        <v>2178</v>
      </c>
      <c r="BC206" s="13">
        <f>HAVERM!B245-HAVERM!C245</f>
        <v>7217</v>
      </c>
      <c r="BF206" s="18">
        <f>100*((AVERAGE(HAVERQ!B194:B213)/AVERAGE(HAVERQ!B190:B209))-1)</f>
        <v>0.91285051442404619</v>
      </c>
      <c r="BG206" s="18"/>
      <c r="BH206" s="18">
        <f t="shared" si="48"/>
        <v>0.38793700564818678</v>
      </c>
      <c r="BI206" s="14">
        <v>0</v>
      </c>
      <c r="BR206" s="18">
        <f>100*((AVERAGE(HAVERQ!C194:C213)/AVERAGE(HAVERQ!C190:C209))-1)</f>
        <v>-5.6413149392253725E-2</v>
      </c>
      <c r="BS206" s="18"/>
      <c r="BT206" s="18">
        <f t="shared" si="47"/>
        <v>0.34084969132874843</v>
      </c>
      <c r="BU206" s="14">
        <v>0</v>
      </c>
    </row>
    <row r="207" spans="50:73" x14ac:dyDescent="0.25">
      <c r="AX207" s="40">
        <v>40148</v>
      </c>
      <c r="AY207" s="10">
        <f>100*(HAVERM!C246/HAVERM!B246)</f>
        <v>22.950300728078506</v>
      </c>
      <c r="AZ207" s="10">
        <f t="shared" si="49"/>
        <v>24.595806350939984</v>
      </c>
      <c r="BB207" s="13">
        <f>HAVERM!C246</f>
        <v>2175</v>
      </c>
      <c r="BC207" s="13">
        <f>HAVERM!B246-HAVERM!C246</f>
        <v>7302</v>
      </c>
      <c r="BF207" s="18">
        <f>100*((AVERAGE(HAVERQ!B195:B214)/AVERAGE(HAVERQ!B191:B210))-1)</f>
        <v>0.92583274630169132</v>
      </c>
      <c r="BG207" s="18"/>
      <c r="BH207" s="18">
        <f t="shared" si="48"/>
        <v>0.38793700564818678</v>
      </c>
      <c r="BI207" s="14">
        <v>0</v>
      </c>
      <c r="BR207" s="18">
        <f>100*((AVERAGE(HAVERQ!C195:C214)/AVERAGE(HAVERQ!C191:C210))-1)</f>
        <v>0.23105360443624878</v>
      </c>
      <c r="BS207" s="18"/>
      <c r="BT207" s="18">
        <f t="shared" si="47"/>
        <v>0.34084969132874843</v>
      </c>
      <c r="BU207" s="14">
        <v>0</v>
      </c>
    </row>
    <row r="208" spans="50:73" x14ac:dyDescent="0.25">
      <c r="AX208" s="40">
        <v>40179</v>
      </c>
      <c r="AY208" s="10">
        <f>100*(HAVERM!C247/HAVERM!B247)</f>
        <v>23.018469656992085</v>
      </c>
      <c r="AZ208" s="10">
        <f t="shared" si="49"/>
        <v>24.595806350939984</v>
      </c>
      <c r="BB208" s="13">
        <f>HAVERM!C247</f>
        <v>2181</v>
      </c>
      <c r="BC208" s="13">
        <f>HAVERM!B247-HAVERM!C247</f>
        <v>7294</v>
      </c>
      <c r="BE208" s="14">
        <v>2022</v>
      </c>
      <c r="BF208" s="18">
        <f>100*((AVERAGE(HAVERQ!B196:B215)/AVERAGE(HAVERQ!B192:B211))-1)</f>
        <v>0.90886266633192214</v>
      </c>
      <c r="BG208" s="18"/>
      <c r="BH208" s="18">
        <f t="shared" si="48"/>
        <v>0.38793700564818678</v>
      </c>
      <c r="BI208" s="14">
        <v>0</v>
      </c>
      <c r="BQ208" s="14">
        <v>2022</v>
      </c>
      <c r="BR208" s="18">
        <f>100*((AVERAGE(HAVERQ!C196:C215)/AVERAGE(HAVERQ!C192:C211))-1)</f>
        <v>0.57616132517108731</v>
      </c>
      <c r="BS208" s="18"/>
      <c r="BT208" s="18">
        <f t="shared" si="47"/>
        <v>0.34084969132874843</v>
      </c>
      <c r="BU208" s="14">
        <v>0</v>
      </c>
    </row>
    <row r="209" spans="50:73" x14ac:dyDescent="0.25">
      <c r="AX209" s="40">
        <v>40210</v>
      </c>
      <c r="AY209" s="10">
        <f>100*(HAVERM!C248/HAVERM!B248)</f>
        <v>23.242331611679141</v>
      </c>
      <c r="AZ209" s="10">
        <f t="shared" si="49"/>
        <v>24.595806350939984</v>
      </c>
      <c r="BB209" s="13">
        <f>HAVERM!C248</f>
        <v>2205</v>
      </c>
      <c r="BC209" s="13">
        <f>HAVERM!B248-HAVERM!C248</f>
        <v>7282</v>
      </c>
      <c r="BF209" s="18">
        <f>100*((AVERAGE(HAVERQ!B197:B216)/AVERAGE(HAVERQ!B193:B212))-1)</f>
        <v>0.82127297310834457</v>
      </c>
      <c r="BG209" s="18"/>
      <c r="BH209" s="18">
        <f t="shared" si="48"/>
        <v>0.38793700564818678</v>
      </c>
      <c r="BI209" s="14">
        <v>0</v>
      </c>
      <c r="BR209" s="18">
        <f>100*((AVERAGE(HAVERQ!C197:C216)/AVERAGE(HAVERQ!C193:C212))-1)</f>
        <v>0.57548042338921856</v>
      </c>
      <c r="BS209" s="18"/>
      <c r="BT209" s="18">
        <f t="shared" si="47"/>
        <v>0.34084969132874843</v>
      </c>
      <c r="BU209" s="14">
        <v>0</v>
      </c>
    </row>
    <row r="210" spans="50:73" x14ac:dyDescent="0.25">
      <c r="AX210" s="40">
        <v>40238</v>
      </c>
      <c r="AY210" s="10">
        <f>100*(HAVERM!C249/HAVERM!B249)</f>
        <v>23.45510053689862</v>
      </c>
      <c r="AZ210" s="10">
        <f t="shared" si="49"/>
        <v>24.595806350939984</v>
      </c>
      <c r="BB210" s="13">
        <f>HAVERM!C249</f>
        <v>2228</v>
      </c>
      <c r="BC210" s="13">
        <f>HAVERM!B249-HAVERM!C249</f>
        <v>7271</v>
      </c>
      <c r="BF210" s="18">
        <f>100*((AVERAGE(HAVERQ!B198:B217)/AVERAGE(HAVERQ!B194:B213))-1)</f>
        <v>0.74966265180669289</v>
      </c>
      <c r="BG210" s="18"/>
      <c r="BH210" s="18">
        <f t="shared" si="48"/>
        <v>0.38793700564818678</v>
      </c>
      <c r="BI210" s="14">
        <v>0</v>
      </c>
      <c r="BR210" s="18">
        <f>100*((AVERAGE(HAVERQ!C198:C217)/AVERAGE(HAVERQ!C194:C213))-1)</f>
        <v>0.52853037766833477</v>
      </c>
      <c r="BS210" s="18"/>
      <c r="BT210" s="18">
        <f t="shared" si="47"/>
        <v>0.34084969132874843</v>
      </c>
      <c r="BU210" s="14">
        <v>0</v>
      </c>
    </row>
    <row r="211" spans="50:73" x14ac:dyDescent="0.25">
      <c r="AX211" s="40">
        <v>40269</v>
      </c>
      <c r="AY211" s="10">
        <f>100*(HAVERM!C250/HAVERM!B250)</f>
        <v>23.672214565885721</v>
      </c>
      <c r="AZ211" s="10">
        <f t="shared" si="49"/>
        <v>24.595806350939984</v>
      </c>
      <c r="BB211" s="13">
        <f>HAVERM!C250</f>
        <v>2233</v>
      </c>
      <c r="BC211" s="13">
        <f>HAVERM!B250-HAVERM!C250</f>
        <v>7200</v>
      </c>
      <c r="BF211" s="18">
        <f>100*((AVERAGE(HAVERQ!B199:B218)/AVERAGE(HAVERQ!B195:B214))-1)</f>
        <v>0.60823611526572563</v>
      </c>
      <c r="BG211" s="18"/>
      <c r="BH211" s="18">
        <f t="shared" si="48"/>
        <v>0.38793700564818678</v>
      </c>
      <c r="BI211" s="14">
        <v>0</v>
      </c>
      <c r="BR211" s="18">
        <f>100*((AVERAGE(HAVERQ!C199:C218)/AVERAGE(HAVERQ!C195:C214))-1)</f>
        <v>0.41493775933612032</v>
      </c>
      <c r="BS211" s="18"/>
      <c r="BT211" s="18">
        <f t="shared" si="47"/>
        <v>0.34084969132874843</v>
      </c>
      <c r="BU211" s="14">
        <v>0</v>
      </c>
    </row>
    <row r="212" spans="50:73" x14ac:dyDescent="0.25">
      <c r="AX212" s="40">
        <v>40299</v>
      </c>
      <c r="AY212" s="10">
        <f>100*(HAVERM!C251/HAVERM!B251)</f>
        <v>23.777260215964429</v>
      </c>
      <c r="AZ212" s="10">
        <f t="shared" si="49"/>
        <v>24.595806350939984</v>
      </c>
      <c r="BB212" s="13">
        <f>HAVERM!C251</f>
        <v>2246</v>
      </c>
      <c r="BC212" s="13">
        <f>HAVERM!B251-HAVERM!C251</f>
        <v>7200</v>
      </c>
      <c r="BE212" s="14">
        <v>2023</v>
      </c>
      <c r="BF212" s="18">
        <f>100*((AVERAGE(HAVERQ!B200:B219)/AVERAGE(HAVERQ!B196:B215))-1)</f>
        <v>0.51253980891718953</v>
      </c>
      <c r="BG212" s="18"/>
      <c r="BH212" s="18">
        <f t="shared" si="48"/>
        <v>0.38793700564818678</v>
      </c>
      <c r="BI212" s="14">
        <v>0</v>
      </c>
      <c r="BQ212" s="14">
        <v>2023</v>
      </c>
      <c r="BR212" s="18">
        <f>100*((AVERAGE(HAVERQ!C200:C219)/AVERAGE(HAVERQ!C196:C215))-1)</f>
        <v>0.33757864047874175</v>
      </c>
      <c r="BS212" s="18"/>
      <c r="BT212" s="18">
        <f t="shared" si="47"/>
        <v>0.34084969132874843</v>
      </c>
      <c r="BU212" s="14">
        <v>0</v>
      </c>
    </row>
    <row r="213" spans="50:73" x14ac:dyDescent="0.25">
      <c r="AX213" s="40">
        <v>40330</v>
      </c>
      <c r="AY213" s="10">
        <f>100*(HAVERM!C252/HAVERM!B252)</f>
        <v>23.839504855404972</v>
      </c>
      <c r="AZ213" s="10">
        <f t="shared" si="49"/>
        <v>24.595806350939984</v>
      </c>
      <c r="BB213" s="13">
        <f>HAVERM!C252</f>
        <v>2234</v>
      </c>
      <c r="BC213" s="13">
        <f>HAVERM!B252-HAVERM!C252</f>
        <v>7137</v>
      </c>
      <c r="BF213" s="18">
        <f>100*((AVERAGE(HAVERQ!B201:B220)/AVERAGE(HAVERQ!B197:B216))-1)</f>
        <v>0.44702726866336917</v>
      </c>
      <c r="BG213" s="18"/>
      <c r="BH213" s="18">
        <f t="shared" si="48"/>
        <v>0.38793700564818678</v>
      </c>
      <c r="BI213" s="14">
        <v>0</v>
      </c>
      <c r="BR213" s="18">
        <f>100*((AVERAGE(HAVERQ!C201:C220)/AVERAGE(HAVERQ!C197:C216))-1)</f>
        <v>0.2963114335342798</v>
      </c>
      <c r="BS213" s="18"/>
      <c r="BT213" s="18">
        <f t="shared" si="47"/>
        <v>0.34084969132874843</v>
      </c>
      <c r="BU213" s="14">
        <v>0</v>
      </c>
    </row>
    <row r="214" spans="50:73" x14ac:dyDescent="0.25">
      <c r="AX214" s="40">
        <v>40360</v>
      </c>
      <c r="AY214" s="10">
        <f>100*(HAVERM!C253/HAVERM!B253)</f>
        <v>23.745070872855166</v>
      </c>
      <c r="AZ214" s="10">
        <f t="shared" si="49"/>
        <v>24.595806350939984</v>
      </c>
      <c r="BB214" s="13">
        <f>HAVERM!C253</f>
        <v>2228</v>
      </c>
      <c r="BC214" s="13">
        <f>HAVERM!B253-HAVERM!C253</f>
        <v>7155</v>
      </c>
      <c r="BF214" s="18">
        <f>100*((AVERAGE(HAVERQ!B202:B221)/AVERAGE(HAVERQ!B198:B217))-1)</f>
        <v>0.50101691552160155</v>
      </c>
      <c r="BH214" s="18">
        <f t="shared" si="48"/>
        <v>0.38793700564818678</v>
      </c>
      <c r="BI214" s="14">
        <v>0</v>
      </c>
      <c r="BR214" s="18">
        <f>100*((AVERAGE(HAVERQ!C202:C221)/AVERAGE(HAVERQ!C198:C217))-1)</f>
        <v>0.2756367719871422</v>
      </c>
      <c r="BT214" s="18">
        <f t="shared" si="47"/>
        <v>0.34084969132874843</v>
      </c>
      <c r="BU214" s="14">
        <v>0</v>
      </c>
    </row>
    <row r="215" spans="50:73" x14ac:dyDescent="0.25">
      <c r="AX215" s="40">
        <v>40391</v>
      </c>
      <c r="AY215" s="10">
        <f>100*(HAVERM!C254/HAVERM!B254)</f>
        <v>23.740392826643895</v>
      </c>
      <c r="AZ215" s="10">
        <f t="shared" si="49"/>
        <v>24.595806350939984</v>
      </c>
      <c r="BB215" s="13">
        <f>HAVERM!C254</f>
        <v>2224</v>
      </c>
      <c r="BC215" s="13">
        <f>HAVERM!B254-HAVERM!C254</f>
        <v>7144</v>
      </c>
      <c r="BI215" s="14">
        <v>0</v>
      </c>
      <c r="BU215" s="14">
        <v>0</v>
      </c>
    </row>
    <row r="216" spans="50:73" x14ac:dyDescent="0.25">
      <c r="AX216" s="40">
        <v>40422</v>
      </c>
      <c r="AY216" s="10">
        <f>100*(HAVERM!C255/HAVERM!B255)</f>
        <v>23.659339492407348</v>
      </c>
      <c r="AZ216" s="10">
        <f t="shared" si="49"/>
        <v>24.595806350939984</v>
      </c>
      <c r="BB216" s="13">
        <f>HAVERM!C255</f>
        <v>2228</v>
      </c>
      <c r="BC216" s="13">
        <f>HAVERM!B255-HAVERM!C255</f>
        <v>7189</v>
      </c>
    </row>
    <row r="217" spans="50:73" x14ac:dyDescent="0.25">
      <c r="AX217" s="40">
        <v>40452</v>
      </c>
      <c r="AY217" s="10">
        <f>100*(HAVERM!C256/HAVERM!B256)</f>
        <v>23.478627079385134</v>
      </c>
      <c r="AZ217" s="10">
        <f t="shared" si="49"/>
        <v>24.595806350939984</v>
      </c>
      <c r="BB217" s="13">
        <f>HAVERM!C256</f>
        <v>2230</v>
      </c>
      <c r="BC217" s="13">
        <f>HAVERM!B256-HAVERM!C256</f>
        <v>7268</v>
      </c>
    </row>
    <row r="218" spans="50:73" x14ac:dyDescent="0.25">
      <c r="AX218" s="40">
        <v>40483</v>
      </c>
      <c r="AY218" s="10">
        <f>100*(HAVERM!C257/HAVERM!B257)</f>
        <v>23.51576505325319</v>
      </c>
      <c r="AZ218" s="10">
        <f t="shared" si="49"/>
        <v>24.595806350939984</v>
      </c>
      <c r="BB218" s="13">
        <f>HAVERM!C257</f>
        <v>2230</v>
      </c>
      <c r="BC218" s="13">
        <f>HAVERM!B257-HAVERM!C257</f>
        <v>7253</v>
      </c>
    </row>
    <row r="219" spans="50:73" x14ac:dyDescent="0.25">
      <c r="AX219" s="40">
        <v>40513</v>
      </c>
      <c r="AY219" s="10">
        <f>100*(HAVERM!C258/HAVERM!B258)</f>
        <v>23.367952522255191</v>
      </c>
      <c r="AZ219" s="10">
        <f t="shared" si="49"/>
        <v>24.595806350939984</v>
      </c>
      <c r="BB219" s="13">
        <f>HAVERM!C258</f>
        <v>2205</v>
      </c>
      <c r="BC219" s="13">
        <f>HAVERM!B258-HAVERM!C258</f>
        <v>7231</v>
      </c>
    </row>
    <row r="220" spans="50:73" x14ac:dyDescent="0.25">
      <c r="AX220" s="40">
        <v>40544</v>
      </c>
      <c r="AY220" s="10">
        <f>100*(HAVERM!C259/HAVERM!B259)</f>
        <v>23.164261460101869</v>
      </c>
      <c r="AZ220" s="10">
        <f t="shared" si="49"/>
        <v>24.595806350939984</v>
      </c>
      <c r="BB220" s="13">
        <f>HAVERM!C259</f>
        <v>2183</v>
      </c>
      <c r="BC220" s="13">
        <f>HAVERM!B259-HAVERM!C259</f>
        <v>7241</v>
      </c>
    </row>
    <row r="221" spans="50:73" x14ac:dyDescent="0.25">
      <c r="AX221" s="40">
        <v>40575</v>
      </c>
      <c r="AY221" s="10">
        <f>100*(HAVERM!C260/HAVERM!B260)</f>
        <v>23.16234796404019</v>
      </c>
      <c r="AZ221" s="10">
        <f t="shared" si="49"/>
        <v>24.595806350939984</v>
      </c>
      <c r="BB221" s="13">
        <f>HAVERM!C260</f>
        <v>2190</v>
      </c>
      <c r="BC221" s="13">
        <f>HAVERM!B260-HAVERM!C260</f>
        <v>7265</v>
      </c>
    </row>
    <row r="222" spans="50:73" x14ac:dyDescent="0.25">
      <c r="AX222" s="40">
        <v>40603</v>
      </c>
      <c r="AY222" s="10">
        <f>100*(HAVERM!C261/HAVERM!B261)</f>
        <v>23.041329267010202</v>
      </c>
      <c r="AZ222" s="10">
        <f t="shared" si="49"/>
        <v>24.595806350939984</v>
      </c>
      <c r="BB222" s="13">
        <f>HAVERM!C261</f>
        <v>2191</v>
      </c>
      <c r="BC222" s="13">
        <f>HAVERM!B261-HAVERM!C261</f>
        <v>7318</v>
      </c>
    </row>
    <row r="223" spans="50:73" x14ac:dyDescent="0.25">
      <c r="AX223" s="40">
        <v>40634</v>
      </c>
      <c r="AY223" s="10">
        <f>100*(HAVERM!C262/HAVERM!B262)</f>
        <v>23.159006867406234</v>
      </c>
      <c r="AZ223" s="10">
        <f t="shared" si="49"/>
        <v>24.595806350939984</v>
      </c>
      <c r="BB223" s="13">
        <f>HAVERM!C262</f>
        <v>2192</v>
      </c>
      <c r="BC223" s="13">
        <f>HAVERM!B262-HAVERM!C262</f>
        <v>7273</v>
      </c>
    </row>
    <row r="224" spans="50:73" x14ac:dyDescent="0.25">
      <c r="AX224" s="40">
        <v>40664</v>
      </c>
      <c r="AY224" s="10">
        <f>100*(HAVERM!C263/HAVERM!B263)</f>
        <v>23.146875330443059</v>
      </c>
      <c r="AZ224" s="10">
        <f t="shared" si="49"/>
        <v>24.595806350939984</v>
      </c>
      <c r="BB224" s="13">
        <f>HAVERM!C263</f>
        <v>2189</v>
      </c>
      <c r="BC224" s="13">
        <f>HAVERM!B263-HAVERM!C263</f>
        <v>7268</v>
      </c>
    </row>
    <row r="225" spans="50:55" x14ac:dyDescent="0.25">
      <c r="AX225" s="40">
        <v>40695</v>
      </c>
      <c r="AY225" s="10">
        <f>100*(HAVERM!C264/HAVERM!B264)</f>
        <v>22.95683151718357</v>
      </c>
      <c r="AZ225" s="10">
        <f t="shared" si="49"/>
        <v>24.595806350939984</v>
      </c>
      <c r="BB225" s="13">
        <f>HAVERM!C264</f>
        <v>2191</v>
      </c>
      <c r="BC225" s="13">
        <f>HAVERM!B264-HAVERM!C264</f>
        <v>7353</v>
      </c>
    </row>
    <row r="226" spans="50:55" x14ac:dyDescent="0.25">
      <c r="AX226" s="40">
        <v>40725</v>
      </c>
      <c r="AY226" s="10">
        <f>100*(HAVERM!C265/HAVERM!B265)</f>
        <v>23.042105263157893</v>
      </c>
      <c r="AZ226" s="10">
        <f t="shared" si="49"/>
        <v>24.595806350939984</v>
      </c>
      <c r="BB226" s="13">
        <f>HAVERM!C265</f>
        <v>2189</v>
      </c>
      <c r="BC226" s="13">
        <f>HAVERM!B265-HAVERM!C265</f>
        <v>7311</v>
      </c>
    </row>
    <row r="227" spans="50:55" x14ac:dyDescent="0.25">
      <c r="AX227" s="40">
        <v>40756</v>
      </c>
      <c r="AY227" s="10">
        <f>100*(HAVERM!C266/HAVERM!B266)</f>
        <v>23.066385669125395</v>
      </c>
      <c r="AZ227" s="10">
        <f t="shared" si="49"/>
        <v>24.595806350939984</v>
      </c>
      <c r="BB227" s="13">
        <f>HAVERM!C266</f>
        <v>2189</v>
      </c>
      <c r="BC227" s="13">
        <f>HAVERM!B266-HAVERM!C266</f>
        <v>7301</v>
      </c>
    </row>
    <row r="228" spans="50:55" x14ac:dyDescent="0.25">
      <c r="AX228" s="40">
        <v>40787</v>
      </c>
      <c r="AY228" s="10">
        <f>100*(HAVERM!C267/HAVERM!B267)</f>
        <v>23.100496671245903</v>
      </c>
      <c r="AZ228" s="10">
        <f t="shared" si="49"/>
        <v>24.595806350939984</v>
      </c>
      <c r="BB228" s="13">
        <f>HAVERM!C267</f>
        <v>2186</v>
      </c>
      <c r="BC228" s="13">
        <f>HAVERM!B267-HAVERM!C267</f>
        <v>7277</v>
      </c>
    </row>
    <row r="229" spans="50:55" x14ac:dyDescent="0.25">
      <c r="AX229" s="40">
        <v>40817</v>
      </c>
      <c r="AY229" s="10">
        <f>100*(HAVERM!C268/HAVERM!B268)</f>
        <v>23.076923076923077</v>
      </c>
      <c r="AZ229" s="10">
        <f t="shared" si="49"/>
        <v>24.595806350939984</v>
      </c>
      <c r="BB229" s="13">
        <f>HAVERM!C268</f>
        <v>2175</v>
      </c>
      <c r="BC229" s="13">
        <f>HAVERM!B268-HAVERM!C268</f>
        <v>7250</v>
      </c>
    </row>
    <row r="230" spans="50:55" x14ac:dyDescent="0.25">
      <c r="AX230" s="40">
        <v>40848</v>
      </c>
      <c r="AY230" s="10">
        <f>100*(HAVERM!C269/HAVERM!B269)</f>
        <v>22.714240203886586</v>
      </c>
      <c r="AZ230" s="10">
        <f t="shared" si="49"/>
        <v>24.595806350939984</v>
      </c>
      <c r="BB230" s="13">
        <f>HAVERM!C269</f>
        <v>2139</v>
      </c>
      <c r="BC230" s="13">
        <f>HAVERM!B269-HAVERM!C269</f>
        <v>7278</v>
      </c>
    </row>
    <row r="231" spans="50:55" x14ac:dyDescent="0.25">
      <c r="AX231" s="40">
        <v>40878</v>
      </c>
      <c r="AY231" s="10">
        <f>100*(HAVERM!C270/HAVERM!B270)</f>
        <v>22.51831404607708</v>
      </c>
      <c r="AZ231" s="10">
        <f t="shared" si="49"/>
        <v>24.595806350939984</v>
      </c>
      <c r="BB231" s="13">
        <f>HAVERM!C270</f>
        <v>2121</v>
      </c>
      <c r="BC231" s="13">
        <f>HAVERM!B270-HAVERM!C270</f>
        <v>7298</v>
      </c>
    </row>
    <row r="232" spans="50:55" x14ac:dyDescent="0.25">
      <c r="AX232" s="40">
        <v>40909</v>
      </c>
      <c r="AY232" s="10">
        <f>100*(HAVERM!C271/HAVERM!B271)</f>
        <v>22.892974811350832</v>
      </c>
      <c r="AZ232" s="10">
        <f t="shared" si="49"/>
        <v>24.595806350939984</v>
      </c>
      <c r="BB232" s="13">
        <f>HAVERM!C271</f>
        <v>2154</v>
      </c>
      <c r="BC232" s="13">
        <f>HAVERM!B271-HAVERM!C271</f>
        <v>7255</v>
      </c>
    </row>
    <row r="233" spans="50:55" x14ac:dyDescent="0.25">
      <c r="AX233" s="40">
        <v>40940</v>
      </c>
      <c r="AY233" s="10">
        <f>100*(HAVERM!C272/HAVERM!B272)</f>
        <v>23.004694835680752</v>
      </c>
      <c r="AZ233" s="10">
        <f t="shared" si="49"/>
        <v>24.595806350939984</v>
      </c>
      <c r="BB233" s="13">
        <f>HAVERM!C272</f>
        <v>2156</v>
      </c>
      <c r="BC233" s="13">
        <f>HAVERM!B272-HAVERM!C272</f>
        <v>7216</v>
      </c>
    </row>
    <row r="234" spans="50:55" x14ac:dyDescent="0.25">
      <c r="AX234" s="40">
        <v>40969</v>
      </c>
      <c r="AY234" s="10">
        <f>100*(HAVERM!C273/HAVERM!B273)</f>
        <v>23.081034851400471</v>
      </c>
      <c r="AZ234" s="10">
        <f t="shared" si="49"/>
        <v>24.595806350939984</v>
      </c>
      <c r="BB234" s="13">
        <f>HAVERM!C273</f>
        <v>2159</v>
      </c>
      <c r="BC234" s="13">
        <f>HAVERM!B273-HAVERM!C273</f>
        <v>7195</v>
      </c>
    </row>
    <row r="235" spans="50:55" x14ac:dyDescent="0.25">
      <c r="AX235" s="40">
        <v>41000</v>
      </c>
      <c r="AY235" s="10">
        <f>100*(HAVERM!C274/HAVERM!B274)</f>
        <v>23.21390259600944</v>
      </c>
      <c r="AZ235" s="10">
        <f t="shared" si="49"/>
        <v>24.595806350939984</v>
      </c>
      <c r="BB235" s="13">
        <f>HAVERM!C274</f>
        <v>2164</v>
      </c>
      <c r="BC235" s="13">
        <f>HAVERM!B274-HAVERM!C274</f>
        <v>7158</v>
      </c>
    </row>
    <row r="236" spans="50:55" x14ac:dyDescent="0.25">
      <c r="AX236" s="40">
        <v>41030</v>
      </c>
      <c r="AY236" s="10">
        <f>100*(HAVERM!C275/HAVERM!B275)</f>
        <v>23.157666919164594</v>
      </c>
      <c r="AZ236" s="10">
        <f t="shared" si="49"/>
        <v>24.595806350939984</v>
      </c>
      <c r="BB236" s="13">
        <f>HAVERM!C275</f>
        <v>2140</v>
      </c>
      <c r="BC236" s="13">
        <f>HAVERM!B275-HAVERM!C275</f>
        <v>7101</v>
      </c>
    </row>
    <row r="237" spans="50:55" x14ac:dyDescent="0.25">
      <c r="AX237" s="40">
        <v>41061</v>
      </c>
      <c r="AY237" s="10">
        <f>100*(HAVERM!C276/HAVERM!B276)</f>
        <v>23.206290269738997</v>
      </c>
      <c r="AZ237" s="10">
        <f t="shared" si="49"/>
        <v>24.595806350939984</v>
      </c>
      <c r="BB237" s="13">
        <f>HAVERM!C276</f>
        <v>2125</v>
      </c>
      <c r="BC237" s="13">
        <f>HAVERM!B276-HAVERM!C276</f>
        <v>7032</v>
      </c>
    </row>
    <row r="238" spans="50:55" x14ac:dyDescent="0.25">
      <c r="AX238" s="40">
        <v>41091</v>
      </c>
      <c r="AY238" s="10">
        <f>100*(HAVERM!C277/HAVERM!B277)</f>
        <v>22.602814443111161</v>
      </c>
      <c r="AZ238" s="10">
        <f t="shared" si="49"/>
        <v>24.595806350939984</v>
      </c>
      <c r="BB238" s="13">
        <f>HAVERM!C277</f>
        <v>2072</v>
      </c>
      <c r="BC238" s="13">
        <f>HAVERM!B277-HAVERM!C277</f>
        <v>7095</v>
      </c>
    </row>
    <row r="239" spans="50:55" x14ac:dyDescent="0.25">
      <c r="AX239" s="40">
        <v>41122</v>
      </c>
      <c r="AY239" s="10">
        <f>100*(HAVERM!C278/HAVERM!B278)</f>
        <v>22.446982055464925</v>
      </c>
      <c r="AZ239" s="10">
        <f t="shared" si="49"/>
        <v>24.595806350939984</v>
      </c>
      <c r="BB239" s="13">
        <f>HAVERM!C278</f>
        <v>2064</v>
      </c>
      <c r="BC239" s="13">
        <f>HAVERM!B278-HAVERM!C278</f>
        <v>7131</v>
      </c>
    </row>
    <row r="240" spans="50:55" x14ac:dyDescent="0.25">
      <c r="AX240" s="40">
        <v>41153</v>
      </c>
      <c r="AY240" s="10">
        <f>100*(HAVERM!C279/HAVERM!B279)</f>
        <v>22.618402514360032</v>
      </c>
      <c r="AZ240" s="10">
        <f t="shared" si="49"/>
        <v>24.595806350939984</v>
      </c>
      <c r="BB240" s="13">
        <f>HAVERM!C279</f>
        <v>2087</v>
      </c>
      <c r="BC240" s="13">
        <f>HAVERM!B279-HAVERM!C279</f>
        <v>7140</v>
      </c>
    </row>
    <row r="241" spans="50:55" x14ac:dyDescent="0.25">
      <c r="AX241" s="40">
        <v>41183</v>
      </c>
      <c r="AY241" s="10">
        <f>100*(HAVERM!C280/HAVERM!B280)</f>
        <v>22.542910243795781</v>
      </c>
      <c r="AZ241" s="10">
        <f t="shared" si="49"/>
        <v>24.595806350939984</v>
      </c>
      <c r="BB241" s="13">
        <f>HAVERM!C280</f>
        <v>2062</v>
      </c>
      <c r="BC241" s="13">
        <f>HAVERM!B280-HAVERM!C280</f>
        <v>7085</v>
      </c>
    </row>
    <row r="242" spans="50:55" x14ac:dyDescent="0.25">
      <c r="AX242" s="40">
        <v>41214</v>
      </c>
      <c r="AY242" s="10">
        <f>100*(HAVERM!C281/HAVERM!B281)</f>
        <v>22.551928783382788</v>
      </c>
      <c r="AZ242" s="10">
        <f t="shared" si="49"/>
        <v>24.595806350939984</v>
      </c>
      <c r="BB242" s="13">
        <f>HAVERM!C281</f>
        <v>2052</v>
      </c>
      <c r="BC242" s="13">
        <f>HAVERM!B281-HAVERM!C281</f>
        <v>7047</v>
      </c>
    </row>
    <row r="243" spans="50:55" x14ac:dyDescent="0.25">
      <c r="AX243" s="40">
        <v>41244</v>
      </c>
      <c r="AY243" s="10">
        <f>100*(HAVERM!C282/HAVERM!B282)</f>
        <v>22.448979591836736</v>
      </c>
      <c r="AZ243" s="10">
        <f t="shared" si="49"/>
        <v>24.595806350939984</v>
      </c>
      <c r="BB243" s="13">
        <f>HAVERM!C282</f>
        <v>2046</v>
      </c>
      <c r="BC243" s="13">
        <f>HAVERM!B282-HAVERM!C282</f>
        <v>7068</v>
      </c>
    </row>
    <row r="244" spans="50:55" x14ac:dyDescent="0.25">
      <c r="AX244" s="40">
        <v>41275</v>
      </c>
      <c r="AY244" s="10">
        <f>100*(HAVERM!C283/HAVERM!B283)</f>
        <v>22.444517328085713</v>
      </c>
      <c r="AZ244" s="10">
        <f t="shared" si="49"/>
        <v>24.595806350939984</v>
      </c>
      <c r="BB244" s="13">
        <f>HAVERM!C283</f>
        <v>2053</v>
      </c>
      <c r="BC244" s="13">
        <f>HAVERM!B283-HAVERM!C283</f>
        <v>7094</v>
      </c>
    </row>
    <row r="245" spans="50:55" x14ac:dyDescent="0.25">
      <c r="AX245" s="40">
        <v>41306</v>
      </c>
      <c r="AY245" s="10">
        <f>100*(HAVERM!C284/HAVERM!B284)</f>
        <v>22.526934378060727</v>
      </c>
      <c r="AZ245" s="10">
        <f t="shared" si="49"/>
        <v>24.595806350939984</v>
      </c>
      <c r="BB245" s="13">
        <f>HAVERM!C284</f>
        <v>2070</v>
      </c>
      <c r="BC245" s="13">
        <f>HAVERM!B284-HAVERM!C284</f>
        <v>7119</v>
      </c>
    </row>
    <row r="246" spans="50:55" x14ac:dyDescent="0.25">
      <c r="AX246" s="40">
        <v>41334</v>
      </c>
      <c r="AY246" s="10">
        <f>100*(HAVERM!C285/HAVERM!B285)</f>
        <v>22.425430002177226</v>
      </c>
      <c r="AZ246" s="10">
        <f t="shared" si="49"/>
        <v>24.595806350939984</v>
      </c>
      <c r="BB246" s="13">
        <f>HAVERM!C285</f>
        <v>2060</v>
      </c>
      <c r="BC246" s="13">
        <f>HAVERM!B285-HAVERM!C285</f>
        <v>7126</v>
      </c>
    </row>
    <row r="247" spans="50:55" x14ac:dyDescent="0.25">
      <c r="AX247" s="40">
        <v>41365</v>
      </c>
      <c r="AY247" s="10">
        <f>100*(HAVERM!C286/HAVERM!B286)</f>
        <v>22.341579861111111</v>
      </c>
      <c r="AZ247" s="10">
        <f t="shared" si="49"/>
        <v>24.595806350939984</v>
      </c>
      <c r="BB247" s="13">
        <f>HAVERM!C286</f>
        <v>2059</v>
      </c>
      <c r="BC247" s="13">
        <f>HAVERM!B286-HAVERM!C286</f>
        <v>7157</v>
      </c>
    </row>
    <row r="248" spans="50:55" x14ac:dyDescent="0.25">
      <c r="AX248" s="40">
        <v>41395</v>
      </c>
      <c r="AY248" s="10">
        <f>100*(HAVERM!C287/HAVERM!B287)</f>
        <v>22.51063365688734</v>
      </c>
      <c r="AZ248" s="10">
        <f t="shared" si="49"/>
        <v>24.595806350939984</v>
      </c>
      <c r="BB248" s="13">
        <f>HAVERM!C287</f>
        <v>2064</v>
      </c>
      <c r="BC248" s="13">
        <f>HAVERM!B287-HAVERM!C287</f>
        <v>7105</v>
      </c>
    </row>
    <row r="249" spans="50:55" x14ac:dyDescent="0.25">
      <c r="AX249" s="40">
        <v>41426</v>
      </c>
      <c r="AY249" s="10">
        <f>100*(HAVERM!C288/HAVERM!B288)</f>
        <v>22.045778118497424</v>
      </c>
      <c r="AZ249" s="10">
        <f t="shared" si="49"/>
        <v>24.595806350939984</v>
      </c>
      <c r="BB249" s="13">
        <f>HAVERM!C288</f>
        <v>2013</v>
      </c>
      <c r="BC249" s="13">
        <f>HAVERM!B288-HAVERM!C288</f>
        <v>7118</v>
      </c>
    </row>
    <row r="250" spans="50:55" x14ac:dyDescent="0.25">
      <c r="AX250" s="40">
        <v>41456</v>
      </c>
      <c r="AY250" s="10">
        <f>100*(HAVERM!C289/HAVERM!B289)</f>
        <v>22.01865057597367</v>
      </c>
      <c r="AZ250" s="10">
        <f t="shared" si="49"/>
        <v>24.595806350939984</v>
      </c>
      <c r="BB250" s="13">
        <f>HAVERM!C289</f>
        <v>2007</v>
      </c>
      <c r="BC250" s="13">
        <f>HAVERM!B289-HAVERM!C289</f>
        <v>7108</v>
      </c>
    </row>
    <row r="251" spans="50:55" x14ac:dyDescent="0.25">
      <c r="AX251" s="40">
        <v>41487</v>
      </c>
      <c r="AY251" s="10">
        <f>100*(HAVERM!C290/HAVERM!B290)</f>
        <v>21.857441886085709</v>
      </c>
      <c r="AZ251" s="10">
        <f t="shared" si="49"/>
        <v>24.595806350939984</v>
      </c>
      <c r="BB251" s="13">
        <f>HAVERM!C290</f>
        <v>1984</v>
      </c>
      <c r="BC251" s="13">
        <f>HAVERM!B290-HAVERM!C290</f>
        <v>7093</v>
      </c>
    </row>
    <row r="252" spans="50:55" x14ac:dyDescent="0.25">
      <c r="AX252" s="40">
        <v>41518</v>
      </c>
      <c r="AY252" s="10">
        <f>100*(HAVERM!C291/HAVERM!B291)</f>
        <v>21.754463301741239</v>
      </c>
      <c r="AZ252" s="10">
        <f t="shared" si="49"/>
        <v>24.595806350939984</v>
      </c>
      <c r="BB252" s="13">
        <f>HAVERM!C291</f>
        <v>1974</v>
      </c>
      <c r="BC252" s="13">
        <f>HAVERM!B291-HAVERM!C291</f>
        <v>7100</v>
      </c>
    </row>
    <row r="253" spans="50:55" x14ac:dyDescent="0.25">
      <c r="AX253" s="40">
        <v>41548</v>
      </c>
      <c r="AY253" s="10">
        <f>100*(HAVERM!C292/HAVERM!B292)</f>
        <v>22.209981271345157</v>
      </c>
      <c r="AZ253" s="10">
        <f t="shared" si="49"/>
        <v>24.595806350939984</v>
      </c>
      <c r="BB253" s="13">
        <f>HAVERM!C292</f>
        <v>2016</v>
      </c>
      <c r="BC253" s="13">
        <f>HAVERM!B292-HAVERM!C292</f>
        <v>7061</v>
      </c>
    </row>
    <row r="254" spans="50:55" x14ac:dyDescent="0.25">
      <c r="AX254" s="40">
        <v>41579</v>
      </c>
      <c r="AY254" s="10">
        <f>100*(HAVERM!C293/HAVERM!B293)</f>
        <v>22.4851419766674</v>
      </c>
      <c r="AZ254" s="10">
        <f t="shared" si="49"/>
        <v>24.595806350939984</v>
      </c>
      <c r="BB254" s="13">
        <f>HAVERM!C293</f>
        <v>2043</v>
      </c>
      <c r="BC254" s="13">
        <f>HAVERM!B293-HAVERM!C293</f>
        <v>7043</v>
      </c>
    </row>
    <row r="255" spans="50:55" x14ac:dyDescent="0.25">
      <c r="AX255" s="40">
        <v>41609</v>
      </c>
      <c r="AY255" s="10">
        <f>100*(HAVERM!C294/HAVERM!B294)</f>
        <v>22.520136820037514</v>
      </c>
      <c r="AZ255" s="10">
        <f t="shared" si="49"/>
        <v>24.595806350939984</v>
      </c>
      <c r="BB255" s="13">
        <f>HAVERM!C294</f>
        <v>2041</v>
      </c>
      <c r="BC255" s="13">
        <f>HAVERM!B294-HAVERM!C294</f>
        <v>7022</v>
      </c>
    </row>
    <row r="256" spans="50:55" x14ac:dyDescent="0.25">
      <c r="AX256" s="40">
        <v>41640</v>
      </c>
      <c r="AY256" s="10">
        <f>100*(HAVERM!C295/HAVERM!B295)</f>
        <v>22.196416721964169</v>
      </c>
      <c r="AZ256" s="10">
        <f t="shared" si="49"/>
        <v>24.595806350939984</v>
      </c>
      <c r="BB256" s="13">
        <f>HAVERM!C295</f>
        <v>2007</v>
      </c>
      <c r="BC256" s="13">
        <f>HAVERM!B295-HAVERM!C295</f>
        <v>7035</v>
      </c>
    </row>
    <row r="257" spans="50:55" x14ac:dyDescent="0.25">
      <c r="AX257" s="40">
        <v>41671</v>
      </c>
      <c r="AY257" s="10">
        <f>100*(HAVERM!C296/HAVERM!B296)</f>
        <v>22.052811843995137</v>
      </c>
      <c r="AZ257" s="10">
        <f t="shared" si="49"/>
        <v>24.595806350939984</v>
      </c>
      <c r="BB257" s="13">
        <f>HAVERM!C296</f>
        <v>1996</v>
      </c>
      <c r="BC257" s="13">
        <f>HAVERM!B296-HAVERM!C296</f>
        <v>7055</v>
      </c>
    </row>
    <row r="258" spans="50:55" x14ac:dyDescent="0.25">
      <c r="AX258" s="40">
        <v>41699</v>
      </c>
      <c r="AY258" s="10">
        <f>100*(HAVERM!C297/HAVERM!B297)</f>
        <v>22.165520301752828</v>
      </c>
      <c r="AZ258" s="10">
        <f t="shared" si="49"/>
        <v>24.595806350939984</v>
      </c>
      <c r="BB258" s="13">
        <f>HAVERM!C297</f>
        <v>1998</v>
      </c>
      <c r="BC258" s="13">
        <f>HAVERM!B297-HAVERM!C297</f>
        <v>7016</v>
      </c>
    </row>
    <row r="259" spans="50:55" x14ac:dyDescent="0.25">
      <c r="AX259" s="40">
        <v>41730</v>
      </c>
      <c r="AY259" s="10">
        <f>100*(HAVERM!C298/HAVERM!B298)</f>
        <v>22.160356347438753</v>
      </c>
      <c r="AZ259" s="10">
        <f t="shared" si="49"/>
        <v>24.595806350939984</v>
      </c>
      <c r="BB259" s="13">
        <f>HAVERM!C298</f>
        <v>1990</v>
      </c>
      <c r="BC259" s="13">
        <f>HAVERM!B298-HAVERM!C298</f>
        <v>6990</v>
      </c>
    </row>
    <row r="260" spans="50:55" x14ac:dyDescent="0.25">
      <c r="AX260" s="40">
        <v>41760</v>
      </c>
      <c r="AY260" s="10">
        <f>100*(HAVERM!C299/HAVERM!B299)</f>
        <v>21.970867358199072</v>
      </c>
      <c r="AZ260" s="10">
        <f t="shared" si="49"/>
        <v>24.595806350939984</v>
      </c>
      <c r="BB260" s="13">
        <f>HAVERM!C299</f>
        <v>1991</v>
      </c>
      <c r="BC260" s="13">
        <f>HAVERM!B299-HAVERM!C299</f>
        <v>7071</v>
      </c>
    </row>
    <row r="261" spans="50:55" x14ac:dyDescent="0.25">
      <c r="AX261" s="40">
        <v>41791</v>
      </c>
      <c r="AY261" s="10">
        <f>100*(HAVERM!C300/HAVERM!B300)</f>
        <v>22.201533406352684</v>
      </c>
      <c r="AZ261" s="10">
        <f t="shared" ref="AZ261:AZ324" si="50">AVERAGE($AY$7:$AY$374)</f>
        <v>24.595806350939984</v>
      </c>
      <c r="BB261" s="13">
        <f>HAVERM!C300</f>
        <v>2027</v>
      </c>
      <c r="BC261" s="13">
        <f>HAVERM!B300-HAVERM!C300</f>
        <v>7103</v>
      </c>
    </row>
    <row r="262" spans="50:55" x14ac:dyDescent="0.25">
      <c r="AX262" s="40">
        <v>41821</v>
      </c>
      <c r="AY262" s="10">
        <f>100*(HAVERM!C301/HAVERM!B301)</f>
        <v>22.188015393073119</v>
      </c>
      <c r="AZ262" s="10">
        <f t="shared" si="50"/>
        <v>24.595806350939984</v>
      </c>
      <c r="BB262" s="13">
        <f>HAVERM!C301</f>
        <v>2018</v>
      </c>
      <c r="BC262" s="13">
        <f>HAVERM!B301-HAVERM!C301</f>
        <v>7077</v>
      </c>
    </row>
    <row r="263" spans="50:55" x14ac:dyDescent="0.25">
      <c r="AX263" s="40">
        <v>41852</v>
      </c>
      <c r="AY263" s="10">
        <f>100*(HAVERM!C302/HAVERM!B302)</f>
        <v>22.254017169271407</v>
      </c>
      <c r="AZ263" s="10">
        <f t="shared" si="50"/>
        <v>24.595806350939984</v>
      </c>
      <c r="BB263" s="13">
        <f>HAVERM!C302</f>
        <v>2022</v>
      </c>
      <c r="BC263" s="13">
        <f>HAVERM!B302-HAVERM!C302</f>
        <v>7064</v>
      </c>
    </row>
    <row r="264" spans="50:55" x14ac:dyDescent="0.25">
      <c r="AX264" s="40">
        <v>41883</v>
      </c>
      <c r="AY264" s="10">
        <f>100*(HAVERM!C303/HAVERM!B303)</f>
        <v>22.21246707638279</v>
      </c>
      <c r="AZ264" s="10">
        <f t="shared" si="50"/>
        <v>24.595806350939984</v>
      </c>
      <c r="BB264" s="13">
        <f>HAVERM!C303</f>
        <v>2024</v>
      </c>
      <c r="BC264" s="13">
        <f>HAVERM!B303-HAVERM!C303</f>
        <v>7088</v>
      </c>
    </row>
    <row r="265" spans="50:55" x14ac:dyDescent="0.25">
      <c r="AX265" s="40">
        <v>41913</v>
      </c>
      <c r="AY265" s="10">
        <f>100*(HAVERM!C304/HAVERM!B304)</f>
        <v>22.276849120506938</v>
      </c>
      <c r="AZ265" s="10">
        <f t="shared" si="50"/>
        <v>24.595806350939984</v>
      </c>
      <c r="BB265" s="13">
        <f>HAVERM!C304</f>
        <v>2039</v>
      </c>
      <c r="BC265" s="13">
        <f>HAVERM!B304-HAVERM!C304</f>
        <v>7114</v>
      </c>
    </row>
    <row r="266" spans="50:55" x14ac:dyDescent="0.25">
      <c r="AX266" s="40">
        <v>41944</v>
      </c>
      <c r="AY266" s="10">
        <f>100*(HAVERM!C305/HAVERM!B305)</f>
        <v>22.30988384834539</v>
      </c>
      <c r="AZ266" s="10">
        <f t="shared" si="50"/>
        <v>24.595806350939984</v>
      </c>
      <c r="BB266" s="13">
        <f>HAVERM!C305</f>
        <v>2036</v>
      </c>
      <c r="BC266" s="13">
        <f>HAVERM!B305-HAVERM!C305</f>
        <v>7090</v>
      </c>
    </row>
    <row r="267" spans="50:55" x14ac:dyDescent="0.25">
      <c r="AX267" s="40">
        <v>41974</v>
      </c>
      <c r="AY267" s="10">
        <f>100*(HAVERM!C306/HAVERM!B306)</f>
        <v>22.268584605248709</v>
      </c>
      <c r="AZ267" s="10">
        <f t="shared" si="50"/>
        <v>24.595806350939984</v>
      </c>
      <c r="BB267" s="13">
        <f>HAVERM!C306</f>
        <v>2028</v>
      </c>
      <c r="BC267" s="13">
        <f>HAVERM!B306-HAVERM!C306</f>
        <v>7079</v>
      </c>
    </row>
    <row r="268" spans="50:55" x14ac:dyDescent="0.25">
      <c r="AX268" s="40">
        <v>42005</v>
      </c>
      <c r="AY268" s="10">
        <f>100*(HAVERM!C307/HAVERM!B307)</f>
        <v>22.305488208067004</v>
      </c>
      <c r="AZ268" s="10">
        <f t="shared" si="50"/>
        <v>24.595806350939984</v>
      </c>
      <c r="BB268" s="13">
        <f>HAVERM!C307</f>
        <v>2024</v>
      </c>
      <c r="BC268" s="13">
        <f>HAVERM!B307-HAVERM!C307</f>
        <v>7050</v>
      </c>
    </row>
    <row r="269" spans="50:55" x14ac:dyDescent="0.25">
      <c r="AX269" s="40">
        <v>42036</v>
      </c>
      <c r="AY269" s="10">
        <f>100*(HAVERM!C308/HAVERM!B308)</f>
        <v>22.2759758108851</v>
      </c>
      <c r="AZ269" s="10">
        <f t="shared" si="50"/>
        <v>24.595806350939984</v>
      </c>
      <c r="BB269" s="13">
        <f>HAVERM!C308</f>
        <v>2026</v>
      </c>
      <c r="BC269" s="13">
        <f>HAVERM!B308-HAVERM!C308</f>
        <v>7069</v>
      </c>
    </row>
    <row r="270" spans="50:55" x14ac:dyDescent="0.25">
      <c r="AX270" s="40">
        <v>42064</v>
      </c>
      <c r="AY270" s="10">
        <f>100*(HAVERM!C309/HAVERM!B309)</f>
        <v>22.410008779631255</v>
      </c>
      <c r="AZ270" s="10">
        <f t="shared" si="50"/>
        <v>24.595806350939984</v>
      </c>
      <c r="BB270" s="13">
        <f>HAVERM!C309</f>
        <v>2042</v>
      </c>
      <c r="BC270" s="13">
        <f>HAVERM!B309-HAVERM!C309</f>
        <v>7070</v>
      </c>
    </row>
    <row r="271" spans="50:55" x14ac:dyDescent="0.25">
      <c r="AX271" s="40">
        <v>42095</v>
      </c>
      <c r="AY271" s="10">
        <f>100*(HAVERM!C310/HAVERM!B310)</f>
        <v>22.722295225580378</v>
      </c>
      <c r="AZ271" s="10">
        <f t="shared" si="50"/>
        <v>24.595806350939984</v>
      </c>
      <c r="BB271" s="13">
        <f>HAVERM!C310</f>
        <v>2075</v>
      </c>
      <c r="BC271" s="13">
        <f>HAVERM!B310-HAVERM!C310</f>
        <v>7057</v>
      </c>
    </row>
    <row r="272" spans="50:55" x14ac:dyDescent="0.25">
      <c r="AX272" s="40">
        <v>42125</v>
      </c>
      <c r="AY272" s="10">
        <f>100*(HAVERM!C311/HAVERM!B311)</f>
        <v>22.884425419822193</v>
      </c>
      <c r="AZ272" s="10">
        <f t="shared" si="50"/>
        <v>24.595806350939984</v>
      </c>
      <c r="BB272" s="13">
        <f>HAVERM!C311</f>
        <v>2085</v>
      </c>
      <c r="BC272" s="13">
        <f>HAVERM!B311-HAVERM!C311</f>
        <v>7026</v>
      </c>
    </row>
    <row r="273" spans="50:55" x14ac:dyDescent="0.25">
      <c r="AX273" s="40">
        <v>42156</v>
      </c>
      <c r="AY273" s="10">
        <f>100*(HAVERM!C312/HAVERM!B312)</f>
        <v>23.000878734622145</v>
      </c>
      <c r="AZ273" s="10">
        <f t="shared" si="50"/>
        <v>24.595806350939984</v>
      </c>
      <c r="BB273" s="13">
        <f>HAVERM!C312</f>
        <v>2094</v>
      </c>
      <c r="BC273" s="13">
        <f>HAVERM!B312-HAVERM!C312</f>
        <v>7010</v>
      </c>
    </row>
    <row r="274" spans="50:55" x14ac:dyDescent="0.25">
      <c r="AX274" s="40">
        <v>42186</v>
      </c>
      <c r="AY274" s="10">
        <f>100*(HAVERM!C313/HAVERM!B313)</f>
        <v>23.043192282394212</v>
      </c>
      <c r="AZ274" s="10">
        <f t="shared" si="50"/>
        <v>24.595806350939984</v>
      </c>
      <c r="BB274" s="13">
        <f>HAVERM!C313</f>
        <v>2102</v>
      </c>
      <c r="BC274" s="13">
        <f>HAVERM!B313-HAVERM!C313</f>
        <v>7020</v>
      </c>
    </row>
    <row r="275" spans="50:55" x14ac:dyDescent="0.25">
      <c r="AX275" s="40">
        <v>42217</v>
      </c>
      <c r="AY275" s="10">
        <f>100*(HAVERM!C314/HAVERM!B314)</f>
        <v>23.313086692435121</v>
      </c>
      <c r="AZ275" s="10">
        <f t="shared" si="50"/>
        <v>24.595806350939984</v>
      </c>
      <c r="BB275" s="13">
        <f>HAVERM!C314</f>
        <v>2111</v>
      </c>
      <c r="BC275" s="13">
        <f>HAVERM!B314-HAVERM!C314</f>
        <v>6944</v>
      </c>
    </row>
    <row r="276" spans="50:55" x14ac:dyDescent="0.25">
      <c r="AX276" s="40">
        <v>42248</v>
      </c>
      <c r="AY276" s="10">
        <f>100*(HAVERM!C315/HAVERM!B315)</f>
        <v>23.030034356644133</v>
      </c>
      <c r="AZ276" s="10">
        <f t="shared" si="50"/>
        <v>24.595806350939984</v>
      </c>
      <c r="BB276" s="13">
        <f>HAVERM!C315</f>
        <v>2078</v>
      </c>
      <c r="BC276" s="13">
        <f>HAVERM!B315-HAVERM!C315</f>
        <v>6945</v>
      </c>
    </row>
    <row r="277" spans="50:55" x14ac:dyDescent="0.25">
      <c r="AX277" s="40">
        <v>42278</v>
      </c>
      <c r="AY277" s="10">
        <f>100*(HAVERM!C316/HAVERM!B316)</f>
        <v>23.128046078865751</v>
      </c>
      <c r="AZ277" s="10">
        <f t="shared" si="50"/>
        <v>24.595806350939984</v>
      </c>
      <c r="BB277" s="13">
        <f>HAVERM!C316</f>
        <v>2088</v>
      </c>
      <c r="BC277" s="13">
        <f>HAVERM!B316-HAVERM!C316</f>
        <v>6940</v>
      </c>
    </row>
    <row r="278" spans="50:55" x14ac:dyDescent="0.25">
      <c r="AX278" s="40">
        <v>42309</v>
      </c>
      <c r="AY278" s="10">
        <f>100*(HAVERM!C317/HAVERM!B317)</f>
        <v>23.026534917286554</v>
      </c>
      <c r="AZ278" s="10">
        <f t="shared" si="50"/>
        <v>24.595806350939984</v>
      </c>
      <c r="BB278" s="13">
        <f>HAVERM!C317</f>
        <v>2074</v>
      </c>
      <c r="BC278" s="13">
        <f>HAVERM!B317-HAVERM!C317</f>
        <v>6933</v>
      </c>
    </row>
    <row r="279" spans="50:55" x14ac:dyDescent="0.25">
      <c r="AX279" s="40">
        <v>42339</v>
      </c>
      <c r="AY279" s="10">
        <f>100*(HAVERM!C318/HAVERM!B318)</f>
        <v>23.321515621537781</v>
      </c>
      <c r="AZ279" s="10">
        <f t="shared" si="50"/>
        <v>24.595806350939984</v>
      </c>
      <c r="BB279" s="13">
        <f>HAVERM!C318</f>
        <v>2105</v>
      </c>
      <c r="BC279" s="13">
        <f>HAVERM!B318-HAVERM!C318</f>
        <v>6921</v>
      </c>
    </row>
    <row r="280" spans="50:55" x14ac:dyDescent="0.25">
      <c r="AX280" s="40">
        <v>42370</v>
      </c>
      <c r="AY280" s="10">
        <f>100*(HAVERM!C319/HAVERM!B319)</f>
        <v>23.129932199622097</v>
      </c>
      <c r="AZ280" s="10">
        <f t="shared" si="50"/>
        <v>24.595806350939984</v>
      </c>
      <c r="BB280" s="13">
        <f>HAVERM!C319</f>
        <v>2081</v>
      </c>
      <c r="BC280" s="13">
        <f>HAVERM!B319-HAVERM!C319</f>
        <v>6916</v>
      </c>
    </row>
    <row r="281" spans="50:55" x14ac:dyDescent="0.25">
      <c r="AX281" s="40">
        <v>42401</v>
      </c>
      <c r="AY281" s="10">
        <f>100*(HAVERM!C320/HAVERM!B320)</f>
        <v>23.281596452328159</v>
      </c>
      <c r="AZ281" s="10">
        <f t="shared" si="50"/>
        <v>24.595806350939984</v>
      </c>
      <c r="BB281" s="13">
        <f>HAVERM!C320</f>
        <v>2100</v>
      </c>
      <c r="BC281" s="13">
        <f>HAVERM!B320-HAVERM!C320</f>
        <v>6920</v>
      </c>
    </row>
    <row r="282" spans="50:55" x14ac:dyDescent="0.25">
      <c r="AX282" s="40">
        <v>42430</v>
      </c>
      <c r="AY282" s="10">
        <f>100*(HAVERM!C321/HAVERM!B321)</f>
        <v>23.146814404432135</v>
      </c>
      <c r="AZ282" s="10">
        <f t="shared" si="50"/>
        <v>24.595806350939984</v>
      </c>
      <c r="BB282" s="13">
        <f>HAVERM!C321</f>
        <v>2089</v>
      </c>
      <c r="BC282" s="13">
        <f>HAVERM!B321-HAVERM!C321</f>
        <v>6936</v>
      </c>
    </row>
    <row r="283" spans="50:55" x14ac:dyDescent="0.25">
      <c r="AX283" s="40">
        <v>42461</v>
      </c>
      <c r="AY283" s="10">
        <f>100*(HAVERM!C322/HAVERM!B322)</f>
        <v>22.881639015699811</v>
      </c>
      <c r="AZ283" s="10">
        <f t="shared" si="50"/>
        <v>24.595806350939984</v>
      </c>
      <c r="BB283" s="13">
        <f>HAVERM!C322</f>
        <v>2055</v>
      </c>
      <c r="BC283" s="13">
        <f>HAVERM!B322-HAVERM!C322</f>
        <v>6926</v>
      </c>
    </row>
    <row r="284" spans="50:55" x14ac:dyDescent="0.25">
      <c r="AX284" s="40">
        <v>42491</v>
      </c>
      <c r="AY284" s="10">
        <f>100*(HAVERM!C323/HAVERM!B323)</f>
        <v>22.785092613255969</v>
      </c>
      <c r="AZ284" s="10">
        <f t="shared" si="50"/>
        <v>24.595806350939984</v>
      </c>
      <c r="BB284" s="13">
        <f>HAVERM!C323</f>
        <v>2042</v>
      </c>
      <c r="BC284" s="13">
        <f>HAVERM!B323-HAVERM!C323</f>
        <v>6920</v>
      </c>
    </row>
    <row r="285" spans="50:55" x14ac:dyDescent="0.25">
      <c r="AX285" s="40">
        <v>42522</v>
      </c>
      <c r="AY285" s="10">
        <f>100*(HAVERM!C324/HAVERM!B324)</f>
        <v>22.762863534675613</v>
      </c>
      <c r="AZ285" s="10">
        <f t="shared" si="50"/>
        <v>24.595806350939984</v>
      </c>
      <c r="BB285" s="13">
        <f>HAVERM!C324</f>
        <v>2035</v>
      </c>
      <c r="BC285" s="13">
        <f>HAVERM!B324-HAVERM!C324</f>
        <v>6905</v>
      </c>
    </row>
    <row r="286" spans="50:55" x14ac:dyDescent="0.25">
      <c r="AX286" s="40">
        <v>42552</v>
      </c>
      <c r="AY286" s="10">
        <f>100*(HAVERM!C325/HAVERM!B325)</f>
        <v>22.53252579632122</v>
      </c>
      <c r="AZ286" s="10">
        <f t="shared" si="50"/>
        <v>24.595806350939984</v>
      </c>
      <c r="BB286" s="13">
        <f>HAVERM!C325</f>
        <v>2009</v>
      </c>
      <c r="BC286" s="13">
        <f>HAVERM!B325-HAVERM!C325</f>
        <v>6907</v>
      </c>
    </row>
    <row r="287" spans="50:55" x14ac:dyDescent="0.25">
      <c r="AX287" s="40">
        <v>42583</v>
      </c>
      <c r="AY287" s="10">
        <f>100*(HAVERM!C326/HAVERM!B326)</f>
        <v>22.32977303070761</v>
      </c>
      <c r="AZ287" s="10">
        <f t="shared" si="50"/>
        <v>24.595806350939984</v>
      </c>
      <c r="BB287" s="13">
        <f>HAVERM!C326</f>
        <v>2007</v>
      </c>
      <c r="BC287" s="13">
        <f>HAVERM!B326-HAVERM!C326</f>
        <v>6981</v>
      </c>
    </row>
    <row r="288" spans="50:55" x14ac:dyDescent="0.25">
      <c r="AX288" s="40">
        <v>42614</v>
      </c>
      <c r="AY288" s="10">
        <f>100*(HAVERM!C327/HAVERM!B327)</f>
        <v>22.108654593934006</v>
      </c>
      <c r="AZ288" s="10">
        <f t="shared" si="50"/>
        <v>24.595806350939984</v>
      </c>
      <c r="BB288" s="13">
        <f>HAVERM!C327</f>
        <v>1990</v>
      </c>
      <c r="BC288" s="13">
        <f>HAVERM!B327-HAVERM!C327</f>
        <v>7011</v>
      </c>
    </row>
    <row r="289" spans="50:55" x14ac:dyDescent="0.25">
      <c r="AX289" s="40">
        <v>42644</v>
      </c>
      <c r="AY289" s="10">
        <f>100*(HAVERM!C328/HAVERM!B328)</f>
        <v>22.186459489456158</v>
      </c>
      <c r="AZ289" s="10">
        <f t="shared" si="50"/>
        <v>24.595806350939984</v>
      </c>
      <c r="BB289" s="13">
        <f>HAVERM!C328</f>
        <v>1999</v>
      </c>
      <c r="BC289" s="13">
        <f>HAVERM!B328-HAVERM!C328</f>
        <v>7011</v>
      </c>
    </row>
    <row r="290" spans="50:55" x14ac:dyDescent="0.25">
      <c r="AX290" s="40">
        <v>42675</v>
      </c>
      <c r="AY290" s="10">
        <f>100*(HAVERM!C329/HAVERM!B329)</f>
        <v>21.810287241148966</v>
      </c>
      <c r="AZ290" s="10">
        <f t="shared" si="50"/>
        <v>24.595806350939984</v>
      </c>
      <c r="BB290" s="13">
        <f>HAVERM!C329</f>
        <v>1959</v>
      </c>
      <c r="BC290" s="13">
        <f>HAVERM!B329-HAVERM!C329</f>
        <v>7023</v>
      </c>
    </row>
    <row r="291" spans="50:55" x14ac:dyDescent="0.25">
      <c r="AX291" s="40">
        <v>42705</v>
      </c>
      <c r="AY291" s="10">
        <f>100*(HAVERM!C330/HAVERM!B330)</f>
        <v>22.102575488454708</v>
      </c>
      <c r="AZ291" s="10">
        <f t="shared" si="50"/>
        <v>24.595806350939984</v>
      </c>
      <c r="BB291" s="13">
        <f>HAVERM!C330</f>
        <v>1991</v>
      </c>
      <c r="BC291" s="13">
        <f>HAVERM!B330-HAVERM!C330</f>
        <v>7017</v>
      </c>
    </row>
    <row r="292" spans="50:55" x14ac:dyDescent="0.25">
      <c r="AX292" s="40">
        <v>42736</v>
      </c>
      <c r="AY292" s="10">
        <f>100*(HAVERM!C331/HAVERM!B331)</f>
        <v>22.06536238328146</v>
      </c>
      <c r="AZ292" s="10">
        <f t="shared" si="50"/>
        <v>24.595806350939984</v>
      </c>
      <c r="BB292" s="13">
        <f>HAVERM!C331</f>
        <v>1985</v>
      </c>
      <c r="BC292" s="13">
        <f>HAVERM!B331-HAVERM!C331</f>
        <v>7011</v>
      </c>
    </row>
    <row r="293" spans="50:55" x14ac:dyDescent="0.25">
      <c r="AX293" s="40">
        <v>42767</v>
      </c>
      <c r="AY293" s="10">
        <f>100*(HAVERM!C332/HAVERM!B332)</f>
        <v>22.213544572129866</v>
      </c>
      <c r="AZ293" s="10">
        <f t="shared" si="50"/>
        <v>24.595806350939984</v>
      </c>
      <c r="BB293" s="13">
        <f>HAVERM!C332</f>
        <v>1991</v>
      </c>
      <c r="BC293" s="13">
        <f>HAVERM!B332-HAVERM!C332</f>
        <v>6972</v>
      </c>
    </row>
    <row r="294" spans="50:55" x14ac:dyDescent="0.25">
      <c r="AX294" s="40">
        <v>42795</v>
      </c>
      <c r="AY294" s="10">
        <f>100*(HAVERM!C333/HAVERM!B333)</f>
        <v>22.052596389569867</v>
      </c>
      <c r="AZ294" s="10">
        <f t="shared" si="50"/>
        <v>24.595806350939984</v>
      </c>
      <c r="BB294" s="13">
        <f>HAVERM!C333</f>
        <v>1979</v>
      </c>
      <c r="BC294" s="13">
        <f>HAVERM!B333-HAVERM!C333</f>
        <v>6995</v>
      </c>
    </row>
    <row r="295" spans="50:55" x14ac:dyDescent="0.25">
      <c r="AX295" s="40">
        <v>42826</v>
      </c>
      <c r="AY295" s="10">
        <f>100*(HAVERM!C334/HAVERM!B334)</f>
        <v>22.279329608938546</v>
      </c>
      <c r="AZ295" s="10">
        <f t="shared" si="50"/>
        <v>24.595806350939984</v>
      </c>
      <c r="BB295" s="13">
        <f>HAVERM!C334</f>
        <v>1994</v>
      </c>
      <c r="BC295" s="13">
        <f>HAVERM!B334-HAVERM!C334</f>
        <v>6956</v>
      </c>
    </row>
    <row r="296" spans="50:55" x14ac:dyDescent="0.25">
      <c r="AX296" s="40">
        <v>42856</v>
      </c>
      <c r="AY296" s="10">
        <f>100*(HAVERM!C335/HAVERM!B335)</f>
        <v>22.312281886749972</v>
      </c>
      <c r="AZ296" s="10">
        <f t="shared" si="50"/>
        <v>24.595806350939984</v>
      </c>
      <c r="BB296" s="13">
        <f>HAVERM!C335</f>
        <v>1982</v>
      </c>
      <c r="BC296" s="13">
        <f>HAVERM!B335-HAVERM!C335</f>
        <v>6901</v>
      </c>
    </row>
    <row r="297" spans="50:55" x14ac:dyDescent="0.25">
      <c r="AX297" s="40">
        <v>42887</v>
      </c>
      <c r="AY297" s="10">
        <f>100*(HAVERM!C336/HAVERM!B336)</f>
        <v>22.665160926030492</v>
      </c>
      <c r="AZ297" s="10">
        <f t="shared" si="50"/>
        <v>24.595806350939984</v>
      </c>
      <c r="BB297" s="13">
        <f>HAVERM!C336</f>
        <v>2007</v>
      </c>
      <c r="BC297" s="13">
        <f>HAVERM!B336-HAVERM!C336</f>
        <v>6848</v>
      </c>
    </row>
    <row r="298" spans="50:55" x14ac:dyDescent="0.25">
      <c r="AX298" s="40">
        <v>42917</v>
      </c>
      <c r="AY298" s="10">
        <f>100*(HAVERM!C337/HAVERM!B337)</f>
        <v>22.692091979809309</v>
      </c>
      <c r="AZ298" s="10">
        <f t="shared" si="50"/>
        <v>24.595806350939984</v>
      </c>
      <c r="BB298" s="13">
        <f>HAVERM!C337</f>
        <v>2023</v>
      </c>
      <c r="BC298" s="13">
        <f>HAVERM!B337-HAVERM!C337</f>
        <v>6892</v>
      </c>
    </row>
    <row r="299" spans="50:55" x14ac:dyDescent="0.25">
      <c r="AX299" s="40">
        <v>42948</v>
      </c>
      <c r="AY299" s="10">
        <f>100*(HAVERM!C338/HAVERM!B338)</f>
        <v>22.848565710473647</v>
      </c>
      <c r="AZ299" s="10">
        <f t="shared" si="50"/>
        <v>24.595806350939984</v>
      </c>
      <c r="BB299" s="13">
        <f>HAVERM!C338</f>
        <v>2055</v>
      </c>
      <c r="BC299" s="13">
        <f>HAVERM!B338-HAVERM!C338</f>
        <v>6939</v>
      </c>
    </row>
    <row r="300" spans="50:55" x14ac:dyDescent="0.25">
      <c r="AX300" s="40">
        <v>42979</v>
      </c>
      <c r="AY300" s="10">
        <f>100*(HAVERM!C339/HAVERM!B339)</f>
        <v>22.633103141011361</v>
      </c>
      <c r="AZ300" s="10">
        <f t="shared" si="50"/>
        <v>24.595806350939984</v>
      </c>
      <c r="BB300" s="13">
        <f>HAVERM!C339</f>
        <v>2032</v>
      </c>
      <c r="BC300" s="13">
        <f>HAVERM!B339-HAVERM!C339</f>
        <v>6946</v>
      </c>
    </row>
    <row r="301" spans="50:55" x14ac:dyDescent="0.25">
      <c r="AX301" s="40">
        <v>43009</v>
      </c>
      <c r="AY301" s="10">
        <f>100*(HAVERM!C340/HAVERM!B340)</f>
        <v>22.372728298905066</v>
      </c>
      <c r="AZ301" s="10">
        <f t="shared" si="50"/>
        <v>24.595806350939984</v>
      </c>
      <c r="BB301" s="13">
        <f>HAVERM!C340</f>
        <v>1982</v>
      </c>
      <c r="BC301" s="13">
        <f>HAVERM!B340-HAVERM!C340</f>
        <v>6877</v>
      </c>
    </row>
    <row r="302" spans="50:55" x14ac:dyDescent="0.25">
      <c r="AX302" s="40">
        <v>43040</v>
      </c>
      <c r="AY302" s="10">
        <f>100*(HAVERM!C341/HAVERM!B341)</f>
        <v>22.428122192273136</v>
      </c>
      <c r="AZ302" s="10">
        <f t="shared" si="50"/>
        <v>24.595806350939984</v>
      </c>
      <c r="BB302" s="13">
        <f>HAVERM!C341</f>
        <v>1997</v>
      </c>
      <c r="BC302" s="13">
        <f>HAVERM!B341-HAVERM!C341</f>
        <v>6907</v>
      </c>
    </row>
    <row r="303" spans="50:55" x14ac:dyDescent="0.25">
      <c r="AX303" s="40">
        <v>43070</v>
      </c>
      <c r="AY303" s="10">
        <f>100*(HAVERM!C342/HAVERM!B342)</f>
        <v>22.416516245487365</v>
      </c>
      <c r="AZ303" s="10">
        <f t="shared" si="50"/>
        <v>24.595806350939984</v>
      </c>
      <c r="BB303" s="13">
        <f>HAVERM!C342</f>
        <v>1987</v>
      </c>
      <c r="BC303" s="13">
        <f>HAVERM!B342-HAVERM!C342</f>
        <v>6877</v>
      </c>
    </row>
    <row r="304" spans="50:55" x14ac:dyDescent="0.25">
      <c r="AX304" s="40">
        <v>43101</v>
      </c>
      <c r="AY304" s="10">
        <f>100*(HAVERM!C343/HAVERM!B343)</f>
        <v>22.359968443592923</v>
      </c>
      <c r="AZ304" s="10">
        <f t="shared" si="50"/>
        <v>24.595806350939984</v>
      </c>
      <c r="BB304" s="13">
        <f>HAVERM!C343</f>
        <v>1984</v>
      </c>
      <c r="BC304" s="13">
        <f>HAVERM!B343-HAVERM!C343</f>
        <v>6889</v>
      </c>
    </row>
    <row r="305" spans="50:55" x14ac:dyDescent="0.25">
      <c r="AX305" s="40">
        <v>43132</v>
      </c>
      <c r="AY305" s="10">
        <f>100*(HAVERM!C344/HAVERM!B344)</f>
        <v>22.453151618398635</v>
      </c>
      <c r="AZ305" s="10">
        <f t="shared" si="50"/>
        <v>24.595806350939984</v>
      </c>
      <c r="BB305" s="13">
        <f>HAVERM!C344</f>
        <v>1977</v>
      </c>
      <c r="BC305" s="13">
        <f>HAVERM!B344-HAVERM!C344</f>
        <v>6828</v>
      </c>
    </row>
    <row r="306" spans="50:55" x14ac:dyDescent="0.25">
      <c r="AX306" s="40">
        <v>43160</v>
      </c>
      <c r="AY306" s="10">
        <f>100*(HAVERM!C345/HAVERM!B345)</f>
        <v>22.575878140275094</v>
      </c>
      <c r="AZ306" s="10">
        <f t="shared" si="50"/>
        <v>24.595806350939984</v>
      </c>
      <c r="BB306" s="13">
        <f>HAVERM!C345</f>
        <v>1986</v>
      </c>
      <c r="BC306" s="13">
        <f>HAVERM!B345-HAVERM!C345</f>
        <v>6811</v>
      </c>
    </row>
    <row r="307" spans="50:55" x14ac:dyDescent="0.25">
      <c r="AX307" s="40">
        <v>43191</v>
      </c>
      <c r="AY307" s="10">
        <f>100*(HAVERM!C346/HAVERM!B346)</f>
        <v>22.78826472594951</v>
      </c>
      <c r="AZ307" s="10">
        <f t="shared" si="50"/>
        <v>24.595806350939984</v>
      </c>
      <c r="BB307" s="13">
        <f>HAVERM!C346</f>
        <v>2004</v>
      </c>
      <c r="BC307" s="13">
        <f>HAVERM!B346-HAVERM!C346</f>
        <v>6790</v>
      </c>
    </row>
    <row r="308" spans="50:55" x14ac:dyDescent="0.25">
      <c r="AX308" s="40">
        <v>43221</v>
      </c>
      <c r="AY308" s="10">
        <f>100*(HAVERM!C347/HAVERM!B347)</f>
        <v>23.024907021300574</v>
      </c>
      <c r="AZ308" s="10">
        <f t="shared" si="50"/>
        <v>24.595806350939984</v>
      </c>
      <c r="BB308" s="13">
        <f>HAVERM!C347</f>
        <v>2043</v>
      </c>
      <c r="BC308" s="13">
        <f>HAVERM!B347-HAVERM!C347</f>
        <v>6830</v>
      </c>
    </row>
    <row r="309" spans="50:55" x14ac:dyDescent="0.25">
      <c r="AX309" s="40">
        <v>43252</v>
      </c>
      <c r="AY309" s="10">
        <f>100*(HAVERM!C348/HAVERM!B348)</f>
        <v>23.038003148189791</v>
      </c>
      <c r="AZ309" s="10">
        <f t="shared" si="50"/>
        <v>24.595806350939984</v>
      </c>
      <c r="BB309" s="13">
        <f>HAVERM!C348</f>
        <v>2049</v>
      </c>
      <c r="BC309" s="13">
        <f>HAVERM!B348-HAVERM!C348</f>
        <v>6845</v>
      </c>
    </row>
    <row r="310" spans="50:55" x14ac:dyDescent="0.25">
      <c r="AX310" s="40">
        <v>43282</v>
      </c>
      <c r="AY310" s="10">
        <f>100*(HAVERM!C349/HAVERM!B349)</f>
        <v>22.885460074332695</v>
      </c>
      <c r="AZ310" s="10">
        <f t="shared" si="50"/>
        <v>24.595806350939984</v>
      </c>
      <c r="BB310" s="13">
        <f>HAVERM!C349</f>
        <v>2032</v>
      </c>
      <c r="BC310" s="13">
        <f>HAVERM!B349-HAVERM!C349</f>
        <v>6847</v>
      </c>
    </row>
    <row r="311" spans="50:55" x14ac:dyDescent="0.25">
      <c r="AX311" s="40">
        <v>43313</v>
      </c>
      <c r="AY311" s="10">
        <f>100*(HAVERM!C350/HAVERM!B350)</f>
        <v>22.552999548940008</v>
      </c>
      <c r="AZ311" s="10">
        <f t="shared" si="50"/>
        <v>24.595806350939984</v>
      </c>
      <c r="BB311" s="13">
        <f>HAVERM!C350</f>
        <v>2000</v>
      </c>
      <c r="BC311" s="13">
        <f>HAVERM!B350-HAVERM!C350</f>
        <v>6868</v>
      </c>
    </row>
    <row r="312" spans="50:55" x14ac:dyDescent="0.25">
      <c r="AX312" s="40">
        <v>43344</v>
      </c>
      <c r="AY312" s="10">
        <f>100*(HAVERM!C351/HAVERM!B351)</f>
        <v>22.505958461014643</v>
      </c>
      <c r="AZ312" s="10">
        <f t="shared" si="50"/>
        <v>24.595806350939984</v>
      </c>
      <c r="BB312" s="13">
        <f>HAVERM!C351</f>
        <v>1983</v>
      </c>
      <c r="BC312" s="13">
        <f>HAVERM!B351-HAVERM!C351</f>
        <v>6828</v>
      </c>
    </row>
    <row r="313" spans="50:55" x14ac:dyDescent="0.25">
      <c r="AX313" s="40">
        <v>43374</v>
      </c>
      <c r="AY313" s="10">
        <f>100*(HAVERM!C352/HAVERM!B352)</f>
        <v>22.641509433962266</v>
      </c>
      <c r="AZ313" s="10">
        <f t="shared" si="50"/>
        <v>24.595806350939984</v>
      </c>
      <c r="BB313" s="13">
        <f>HAVERM!C352</f>
        <v>1992</v>
      </c>
      <c r="BC313" s="13">
        <f>HAVERM!B352-HAVERM!C352</f>
        <v>6806</v>
      </c>
    </row>
    <row r="314" spans="50:55" x14ac:dyDescent="0.25">
      <c r="AX314" s="40">
        <v>43405</v>
      </c>
      <c r="AY314" s="10">
        <f>100*(HAVERM!C353/HAVERM!B353)</f>
        <v>22.850962085847659</v>
      </c>
      <c r="AZ314" s="10">
        <f t="shared" si="50"/>
        <v>24.595806350939984</v>
      </c>
      <c r="BB314" s="13">
        <f>HAVERM!C353</f>
        <v>2007</v>
      </c>
      <c r="BC314" s="13">
        <f>HAVERM!B353-HAVERM!C353</f>
        <v>6776</v>
      </c>
    </row>
    <row r="315" spans="50:55" x14ac:dyDescent="0.25">
      <c r="AX315" s="40">
        <v>43435</v>
      </c>
      <c r="AY315" s="10">
        <f>100*(HAVERM!C354/HAVERM!B354)</f>
        <v>23.052171914502413</v>
      </c>
      <c r="AZ315" s="10">
        <f t="shared" si="50"/>
        <v>24.595806350939984</v>
      </c>
      <c r="BB315" s="13">
        <f>HAVERM!C354</f>
        <v>2006</v>
      </c>
      <c r="BC315" s="13">
        <f>HAVERM!B354-HAVERM!C354</f>
        <v>6696</v>
      </c>
    </row>
    <row r="316" spans="50:55" x14ac:dyDescent="0.25">
      <c r="AX316" s="40">
        <v>43466</v>
      </c>
      <c r="AY316" s="10">
        <f>100*(HAVERM!C355/HAVERM!B355)</f>
        <v>22.765443460255376</v>
      </c>
      <c r="AZ316" s="10">
        <f t="shared" si="50"/>
        <v>24.595806350939984</v>
      </c>
      <c r="BB316" s="13">
        <f>HAVERM!C355</f>
        <v>1979</v>
      </c>
      <c r="BC316" s="13">
        <f>HAVERM!B355-HAVERM!C355</f>
        <v>6714</v>
      </c>
    </row>
    <row r="317" spans="50:55" x14ac:dyDescent="0.25">
      <c r="AX317" s="40">
        <v>43497</v>
      </c>
      <c r="AY317" s="10">
        <f>100*(HAVERM!C356/HAVERM!B356)</f>
        <v>22.830425362070933</v>
      </c>
      <c r="AZ317" s="10">
        <f t="shared" si="50"/>
        <v>24.595806350939984</v>
      </c>
      <c r="BB317" s="13">
        <f>HAVERM!C356</f>
        <v>2002</v>
      </c>
      <c r="BC317" s="13">
        <f>HAVERM!B356-HAVERM!C356</f>
        <v>6767</v>
      </c>
    </row>
    <row r="318" spans="50:55" x14ac:dyDescent="0.25">
      <c r="AX318" s="40">
        <v>43525</v>
      </c>
      <c r="AY318" s="10">
        <f>100*(HAVERM!C357/HAVERM!B357)</f>
        <v>22.5437492851424</v>
      </c>
      <c r="AZ318" s="10">
        <f t="shared" si="50"/>
        <v>24.595806350939984</v>
      </c>
      <c r="BB318" s="13">
        <f>HAVERM!C357</f>
        <v>1971</v>
      </c>
      <c r="BC318" s="13">
        <f>HAVERM!B357-HAVERM!C357</f>
        <v>6772</v>
      </c>
    </row>
    <row r="319" spans="50:55" x14ac:dyDescent="0.25">
      <c r="AX319" s="40">
        <v>43556</v>
      </c>
      <c r="AY319" s="10">
        <f>100*(HAVERM!C358/HAVERM!B358)</f>
        <v>22.950819672131146</v>
      </c>
      <c r="AZ319" s="10">
        <f t="shared" si="50"/>
        <v>24.595806350939984</v>
      </c>
      <c r="BB319" s="13">
        <f>HAVERM!C358</f>
        <v>2016</v>
      </c>
      <c r="BC319" s="13">
        <f>HAVERM!B358-HAVERM!C358</f>
        <v>6768</v>
      </c>
    </row>
    <row r="320" spans="50:55" x14ac:dyDescent="0.25">
      <c r="AX320" s="40">
        <v>43586</v>
      </c>
      <c r="AY320" s="10">
        <f>100*(HAVERM!C359/HAVERM!B359)</f>
        <v>23.264604810996563</v>
      </c>
      <c r="AZ320" s="10">
        <f t="shared" si="50"/>
        <v>24.595806350939984</v>
      </c>
      <c r="BB320" s="13">
        <f>HAVERM!C359</f>
        <v>2031</v>
      </c>
      <c r="BC320" s="13">
        <f>HAVERM!B359-HAVERM!C359</f>
        <v>6699</v>
      </c>
    </row>
    <row r="321" spans="50:55" x14ac:dyDescent="0.25">
      <c r="AX321" s="40">
        <v>43617</v>
      </c>
      <c r="AY321" s="10">
        <f>100*(HAVERM!C360/HAVERM!B360)</f>
        <v>23.387004681968708</v>
      </c>
      <c r="AZ321" s="10">
        <f t="shared" si="50"/>
        <v>24.595806350939984</v>
      </c>
      <c r="BB321" s="13">
        <f>HAVERM!C360</f>
        <v>2048</v>
      </c>
      <c r="BC321" s="13">
        <f>HAVERM!B360-HAVERM!C360</f>
        <v>6709</v>
      </c>
    </row>
    <row r="322" spans="50:55" x14ac:dyDescent="0.25">
      <c r="AX322" s="40">
        <v>43647</v>
      </c>
      <c r="AY322" s="10">
        <f>100*(HAVERM!C361/HAVERM!B361)</f>
        <v>23.383815551537072</v>
      </c>
      <c r="AZ322" s="10">
        <f t="shared" si="50"/>
        <v>24.595806350939984</v>
      </c>
      <c r="BB322" s="13">
        <f>HAVERM!C361</f>
        <v>2069</v>
      </c>
      <c r="BC322" s="13">
        <f>HAVERM!B361-HAVERM!C361</f>
        <v>6779</v>
      </c>
    </row>
    <row r="323" spans="50:55" x14ac:dyDescent="0.25">
      <c r="AX323" s="40">
        <v>43678</v>
      </c>
      <c r="AY323" s="10">
        <f>100*(HAVERM!C362/HAVERM!B362)</f>
        <v>23.370121743087953</v>
      </c>
      <c r="AZ323" s="10">
        <f t="shared" si="50"/>
        <v>24.595806350939984</v>
      </c>
      <c r="BB323" s="13">
        <f>HAVERM!C362</f>
        <v>2054</v>
      </c>
      <c r="BC323" s="13">
        <f>HAVERM!B362-HAVERM!C362</f>
        <v>6735</v>
      </c>
    </row>
    <row r="324" spans="50:55" x14ac:dyDescent="0.25">
      <c r="AX324" s="40">
        <v>43709</v>
      </c>
      <c r="AY324" s="10">
        <f>100*(HAVERM!C363/HAVERM!B363)</f>
        <v>23.596401321034051</v>
      </c>
      <c r="AZ324" s="10">
        <f t="shared" si="50"/>
        <v>24.595806350939984</v>
      </c>
      <c r="BB324" s="13">
        <f>HAVERM!C363</f>
        <v>2072</v>
      </c>
      <c r="BC324" s="13">
        <f>HAVERM!B363-HAVERM!C363</f>
        <v>6709</v>
      </c>
    </row>
    <row r="325" spans="50:55" x14ac:dyDescent="0.25">
      <c r="AX325" s="40">
        <v>43739</v>
      </c>
      <c r="AY325" s="10">
        <f>100*(HAVERM!C364/HAVERM!B364)</f>
        <v>23.784842202257543</v>
      </c>
      <c r="AZ325" s="10">
        <f t="shared" ref="AZ325:AZ374" si="51">AVERAGE($AY$7:$AY$374)</f>
        <v>24.595806350939984</v>
      </c>
      <c r="BB325" s="13">
        <f>HAVERM!C364</f>
        <v>2065</v>
      </c>
      <c r="BC325" s="13">
        <f>HAVERM!B364-HAVERM!C364</f>
        <v>6617</v>
      </c>
    </row>
    <row r="326" spans="50:55" x14ac:dyDescent="0.25">
      <c r="AX326" s="40">
        <v>43770</v>
      </c>
      <c r="AY326" s="10">
        <f>100*(HAVERM!C365/HAVERM!B365)</f>
        <v>23.974581166955517</v>
      </c>
      <c r="AZ326" s="10">
        <f t="shared" si="51"/>
        <v>24.595806350939984</v>
      </c>
      <c r="BB326" s="13">
        <f>HAVERM!C365</f>
        <v>2075</v>
      </c>
      <c r="BC326" s="13">
        <f>HAVERM!B365-HAVERM!C365</f>
        <v>6580</v>
      </c>
    </row>
    <row r="327" spans="50:55" x14ac:dyDescent="0.25">
      <c r="AX327" s="40">
        <v>43800</v>
      </c>
      <c r="AY327" s="10">
        <f>100*(HAVERM!C366/HAVERM!B366)</f>
        <v>24.622531939605111</v>
      </c>
      <c r="AZ327" s="10">
        <f t="shared" si="51"/>
        <v>24.595806350939984</v>
      </c>
      <c r="BB327" s="13">
        <f>HAVERM!C366</f>
        <v>2120</v>
      </c>
      <c r="BC327" s="13">
        <f>HAVERM!B366-HAVERM!C366</f>
        <v>6490</v>
      </c>
    </row>
    <row r="328" spans="50:55" x14ac:dyDescent="0.25">
      <c r="AX328" s="40">
        <v>43831</v>
      </c>
      <c r="AY328" s="10">
        <f>100*(HAVERM!C367/HAVERM!B367)</f>
        <v>24.698865629750909</v>
      </c>
      <c r="AZ328" s="10">
        <f t="shared" si="51"/>
        <v>24.595806350939984</v>
      </c>
      <c r="BB328" s="13">
        <f>HAVERM!C367</f>
        <v>2112</v>
      </c>
      <c r="BC328" s="13">
        <f>HAVERM!B367-HAVERM!C367</f>
        <v>6439</v>
      </c>
    </row>
    <row r="329" spans="50:55" x14ac:dyDescent="0.25">
      <c r="AX329" s="40">
        <v>43862</v>
      </c>
      <c r="AY329" s="10">
        <f>100*(HAVERM!C368/HAVERM!B368)</f>
        <v>24.652294853963838</v>
      </c>
      <c r="AZ329" s="10">
        <f t="shared" si="51"/>
        <v>24.595806350939984</v>
      </c>
      <c r="BB329" s="13">
        <f>HAVERM!C368</f>
        <v>2127</v>
      </c>
      <c r="BC329" s="13">
        <f>HAVERM!B368-HAVERM!C368</f>
        <v>6501</v>
      </c>
    </row>
    <row r="330" spans="50:55" x14ac:dyDescent="0.25">
      <c r="AX330" s="40">
        <v>43891</v>
      </c>
      <c r="AY330" s="10">
        <f>100*(HAVERM!C369/HAVERM!B369)</f>
        <v>24.551377300262885</v>
      </c>
      <c r="AZ330" s="10">
        <f t="shared" si="51"/>
        <v>24.595806350939984</v>
      </c>
      <c r="BB330" s="13">
        <f>HAVERM!C369</f>
        <v>2148</v>
      </c>
      <c r="BC330" s="13">
        <f>HAVERM!B369-HAVERM!C369</f>
        <v>6601</v>
      </c>
    </row>
    <row r="331" spans="50:55" x14ac:dyDescent="0.25">
      <c r="AX331" s="40">
        <v>43922</v>
      </c>
      <c r="AY331" s="10">
        <f>100*(HAVERM!C370/HAVERM!B370)</f>
        <v>24.216881193757832</v>
      </c>
      <c r="AZ331" s="10">
        <f t="shared" si="51"/>
        <v>24.595806350939984</v>
      </c>
      <c r="BB331" s="13">
        <f>HAVERM!C370</f>
        <v>2126</v>
      </c>
      <c r="BC331" s="13">
        <f>HAVERM!B370-HAVERM!C370</f>
        <v>6653</v>
      </c>
    </row>
    <row r="332" spans="50:55" x14ac:dyDescent="0.25">
      <c r="AX332" s="40">
        <v>43952</v>
      </c>
      <c r="AY332" s="10">
        <f>100*(HAVERM!C371/HAVERM!B371)</f>
        <v>23.996835085339661</v>
      </c>
      <c r="AZ332" s="10">
        <f t="shared" si="51"/>
        <v>24.595806350939984</v>
      </c>
      <c r="BB332" s="13">
        <f>HAVERM!C371</f>
        <v>2123</v>
      </c>
      <c r="BC332" s="13">
        <f>HAVERM!B371-HAVERM!C371</f>
        <v>6724</v>
      </c>
    </row>
    <row r="333" spans="50:55" x14ac:dyDescent="0.25">
      <c r="AX333" s="40">
        <v>43983</v>
      </c>
      <c r="AY333" s="10">
        <f>100*(HAVERM!C372/HAVERM!B372)</f>
        <v>24.295894129623345</v>
      </c>
      <c r="AZ333" s="10">
        <f t="shared" si="51"/>
        <v>24.595806350939984</v>
      </c>
      <c r="BB333" s="13">
        <f>HAVERM!C372</f>
        <v>2148</v>
      </c>
      <c r="BC333" s="13">
        <f>HAVERM!B372-HAVERM!C372</f>
        <v>6693</v>
      </c>
    </row>
    <row r="334" spans="50:55" x14ac:dyDescent="0.25">
      <c r="AX334" s="40">
        <v>44013</v>
      </c>
      <c r="AY334" s="10">
        <f>100*(HAVERM!C373/HAVERM!B373)</f>
        <v>24.476940382452195</v>
      </c>
      <c r="AZ334" s="10">
        <f t="shared" si="51"/>
        <v>24.595806350939984</v>
      </c>
      <c r="BB334" s="13">
        <f>HAVERM!C373</f>
        <v>2176</v>
      </c>
      <c r="BC334" s="13">
        <f>HAVERM!B373-HAVERM!C373</f>
        <v>6714</v>
      </c>
    </row>
    <row r="335" spans="50:55" x14ac:dyDescent="0.25">
      <c r="AX335" s="40">
        <v>44044</v>
      </c>
      <c r="AY335" s="10">
        <f>100*(HAVERM!C374/HAVERM!B374)</f>
        <v>24.81278640885213</v>
      </c>
      <c r="AZ335" s="10">
        <f t="shared" si="51"/>
        <v>24.595806350939984</v>
      </c>
      <c r="BB335" s="13">
        <f>HAVERM!C374</f>
        <v>2220</v>
      </c>
      <c r="BC335" s="13">
        <f>HAVERM!B374-HAVERM!C374</f>
        <v>6727</v>
      </c>
    </row>
    <row r="336" spans="50:55" x14ac:dyDescent="0.25">
      <c r="AX336" s="40">
        <v>44075</v>
      </c>
      <c r="AY336" s="10">
        <f>100*(HAVERM!C375/HAVERM!B375)</f>
        <v>24.871047320026911</v>
      </c>
      <c r="AZ336" s="10">
        <f t="shared" si="51"/>
        <v>24.595806350939984</v>
      </c>
      <c r="BB336" s="13">
        <f>HAVERM!C375</f>
        <v>2218</v>
      </c>
      <c r="BC336" s="13">
        <f>HAVERM!B375-HAVERM!C375</f>
        <v>6700</v>
      </c>
    </row>
    <row r="337" spans="50:55" x14ac:dyDescent="0.25">
      <c r="AX337" s="40">
        <v>44105</v>
      </c>
      <c r="AY337" s="10">
        <f>100*(HAVERM!C376/HAVERM!B376)</f>
        <v>24.673864147548358</v>
      </c>
      <c r="AZ337" s="10">
        <f t="shared" si="51"/>
        <v>24.595806350939984</v>
      </c>
      <c r="BB337" s="13">
        <f>HAVERM!C376</f>
        <v>2194</v>
      </c>
      <c r="BC337" s="13">
        <f>HAVERM!B376-HAVERM!C376</f>
        <v>6698</v>
      </c>
    </row>
    <row r="338" spans="50:55" x14ac:dyDescent="0.25">
      <c r="AX338" s="40">
        <v>44136</v>
      </c>
      <c r="AY338" s="10">
        <f>100*(HAVERM!C377/HAVERM!B377)</f>
        <v>24.866369710467705</v>
      </c>
      <c r="AZ338" s="10">
        <f t="shared" si="51"/>
        <v>24.595806350939984</v>
      </c>
      <c r="BB338" s="13">
        <f>HAVERM!C377</f>
        <v>2233</v>
      </c>
      <c r="BC338" s="13">
        <f>HAVERM!B377-HAVERM!C377</f>
        <v>6747</v>
      </c>
    </row>
    <row r="339" spans="50:55" x14ac:dyDescent="0.25">
      <c r="AX339" s="40">
        <v>44166</v>
      </c>
      <c r="AY339" s="10">
        <f>100*(HAVERM!C378/HAVERM!B378)</f>
        <v>24.437299035369776</v>
      </c>
      <c r="AZ339" s="10">
        <f t="shared" si="51"/>
        <v>24.595806350939984</v>
      </c>
      <c r="BB339" s="13">
        <f>HAVERM!C378</f>
        <v>2204</v>
      </c>
      <c r="BC339" s="13">
        <f>HAVERM!B378-HAVERM!C378</f>
        <v>6815</v>
      </c>
    </row>
    <row r="340" spans="50:55" x14ac:dyDescent="0.25">
      <c r="AX340" s="40">
        <v>44197</v>
      </c>
      <c r="AY340" s="10">
        <f>100*(HAVERM!C379/HAVERM!B379)</f>
        <v>24.232992441084928</v>
      </c>
      <c r="AZ340" s="10">
        <f t="shared" si="51"/>
        <v>24.595806350939984</v>
      </c>
      <c r="BB340" s="13">
        <f>HAVERM!C379</f>
        <v>2180</v>
      </c>
      <c r="BC340" s="13">
        <f>HAVERM!B379-HAVERM!C379</f>
        <v>6816</v>
      </c>
    </row>
    <row r="341" spans="50:55" x14ac:dyDescent="0.25">
      <c r="AX341" s="40">
        <v>44228</v>
      </c>
      <c r="AY341" s="10">
        <f>100*(HAVERM!C380/HAVERM!B380)</f>
        <v>24.403183023872678</v>
      </c>
      <c r="AZ341" s="10">
        <f t="shared" si="51"/>
        <v>24.595806350939984</v>
      </c>
      <c r="BB341" s="13">
        <f>HAVERM!C380</f>
        <v>2208</v>
      </c>
      <c r="BC341" s="13">
        <f>HAVERM!B380-HAVERM!C380</f>
        <v>6840</v>
      </c>
    </row>
    <row r="342" spans="50:55" x14ac:dyDescent="0.25">
      <c r="AX342" s="40">
        <v>44256</v>
      </c>
      <c r="AY342" s="10">
        <f>100*(HAVERM!C381/HAVERM!B381)</f>
        <v>24.244096225998675</v>
      </c>
      <c r="AZ342" s="10">
        <f t="shared" si="51"/>
        <v>24.595806350939984</v>
      </c>
      <c r="BB342" s="13">
        <f>HAVERM!C381</f>
        <v>2197</v>
      </c>
      <c r="BC342" s="13">
        <f>HAVERM!B381-HAVERM!C381</f>
        <v>6865</v>
      </c>
    </row>
    <row r="343" spans="50:55" x14ac:dyDescent="0.25">
      <c r="AX343" s="40">
        <v>44287</v>
      </c>
      <c r="AY343" s="10">
        <f>100*(HAVERM!C382/HAVERM!B382)</f>
        <v>24.436837455830389</v>
      </c>
      <c r="AZ343" s="10">
        <f t="shared" si="51"/>
        <v>24.595806350939984</v>
      </c>
      <c r="BB343" s="13">
        <f>HAVERM!C382</f>
        <v>2213</v>
      </c>
      <c r="BC343" s="13">
        <f>HAVERM!B382-HAVERM!C382</f>
        <v>6843</v>
      </c>
    </row>
    <row r="344" spans="50:55" x14ac:dyDescent="0.25">
      <c r="AX344" s="40">
        <v>44317</v>
      </c>
      <c r="AY344" s="10">
        <f>100*(HAVERM!C383/HAVERM!B383)</f>
        <v>24.263315912376292</v>
      </c>
      <c r="AZ344" s="10">
        <f t="shared" si="51"/>
        <v>24.595806350939984</v>
      </c>
      <c r="BB344" s="13">
        <f>HAVERM!C383</f>
        <v>2182</v>
      </c>
      <c r="BC344" s="13">
        <f>HAVERM!B383-HAVERM!C383</f>
        <v>6811</v>
      </c>
    </row>
    <row r="345" spans="50:55" x14ac:dyDescent="0.25">
      <c r="AX345" s="40">
        <v>44348</v>
      </c>
      <c r="AY345" s="10">
        <f>100*(HAVERM!C384/HAVERM!B384)</f>
        <v>24.69437652811736</v>
      </c>
      <c r="AZ345" s="10">
        <f t="shared" si="51"/>
        <v>24.595806350939984</v>
      </c>
      <c r="BB345" s="13">
        <f>HAVERM!C384</f>
        <v>2222</v>
      </c>
      <c r="BC345" s="13">
        <f>HAVERM!B384-HAVERM!C384</f>
        <v>6776</v>
      </c>
    </row>
    <row r="346" spans="50:55" x14ac:dyDescent="0.25">
      <c r="AX346" s="40">
        <v>44378</v>
      </c>
      <c r="AY346" s="10">
        <f>100*(HAVERM!C385/HAVERM!B385)</f>
        <v>25.105438401775803</v>
      </c>
      <c r="AZ346" s="10">
        <f t="shared" si="51"/>
        <v>24.595806350939984</v>
      </c>
      <c r="BB346" s="13">
        <f>HAVERM!C385</f>
        <v>2262</v>
      </c>
      <c r="BC346" s="13">
        <f>HAVERM!B385-HAVERM!C385</f>
        <v>6748</v>
      </c>
    </row>
    <row r="347" spans="50:55" x14ac:dyDescent="0.25">
      <c r="AX347" s="40">
        <v>44409</v>
      </c>
      <c r="AY347" s="10">
        <f>100*(HAVERM!C386/HAVERM!B386)</f>
        <v>25.293076752930766</v>
      </c>
      <c r="AZ347" s="10">
        <f t="shared" si="51"/>
        <v>24.595806350939984</v>
      </c>
      <c r="BB347" s="13">
        <f>HAVERM!C386</f>
        <v>2287</v>
      </c>
      <c r="BC347" s="13">
        <f>HAVERM!B386-HAVERM!C386</f>
        <v>6755</v>
      </c>
    </row>
    <row r="348" spans="50:55" x14ac:dyDescent="0.25">
      <c r="AX348" s="40">
        <v>44440</v>
      </c>
      <c r="AY348" s="10">
        <f>100*(HAVERM!C387/HAVERM!B387)</f>
        <v>25.325678957827336</v>
      </c>
      <c r="AZ348" s="10">
        <f t="shared" si="51"/>
        <v>24.595806350939984</v>
      </c>
      <c r="BB348" s="13">
        <f>HAVERM!C387</f>
        <v>2294</v>
      </c>
      <c r="BC348" s="13">
        <f>HAVERM!B387-HAVERM!C387</f>
        <v>6764</v>
      </c>
    </row>
    <row r="349" spans="50:55" x14ac:dyDescent="0.25">
      <c r="AX349" s="40">
        <v>44470</v>
      </c>
      <c r="AY349" s="10">
        <f>100*(HAVERM!C388/HAVERM!B388)</f>
        <v>25.762413299570625</v>
      </c>
      <c r="AZ349" s="10">
        <f t="shared" si="51"/>
        <v>24.595806350939984</v>
      </c>
      <c r="BB349" s="13">
        <f>HAVERM!C388</f>
        <v>2340</v>
      </c>
      <c r="BC349" s="13">
        <f>HAVERM!B388-HAVERM!C388</f>
        <v>6743</v>
      </c>
    </row>
    <row r="350" spans="50:55" x14ac:dyDescent="0.25">
      <c r="AX350" s="40">
        <v>44501</v>
      </c>
      <c r="AY350" s="10">
        <f>100*(HAVERM!C389/HAVERM!B389)</f>
        <v>25.653180465218828</v>
      </c>
      <c r="AZ350" s="10">
        <f t="shared" si="51"/>
        <v>24.595806350939984</v>
      </c>
      <c r="BB350" s="13">
        <f>HAVERM!C389</f>
        <v>2327</v>
      </c>
      <c r="BC350" s="13">
        <f>HAVERM!B389-HAVERM!C389</f>
        <v>6744</v>
      </c>
    </row>
    <row r="351" spans="50:55" x14ac:dyDescent="0.25">
      <c r="AX351" s="40">
        <v>44531</v>
      </c>
      <c r="AY351" s="10">
        <f>100*(HAVERM!C390/HAVERM!B390)</f>
        <v>25.63089752029844</v>
      </c>
      <c r="AZ351" s="10">
        <f t="shared" si="51"/>
        <v>24.595806350939984</v>
      </c>
      <c r="BB351" s="13">
        <f>HAVERM!C390</f>
        <v>2336</v>
      </c>
      <c r="BC351" s="13">
        <f>HAVERM!B390-HAVERM!C390</f>
        <v>6778</v>
      </c>
    </row>
    <row r="352" spans="50:55" x14ac:dyDescent="0.25">
      <c r="AX352" s="40">
        <v>44562</v>
      </c>
      <c r="AY352" s="10">
        <f>100*(HAVERM!C391/HAVERM!B391)</f>
        <v>25.671837448110114</v>
      </c>
      <c r="AZ352" s="10">
        <f t="shared" si="51"/>
        <v>24.595806350939984</v>
      </c>
      <c r="BB352" s="13">
        <f>HAVERM!C391</f>
        <v>2350</v>
      </c>
      <c r="BC352" s="13">
        <f>HAVERM!B391-HAVERM!C391</f>
        <v>6804</v>
      </c>
    </row>
    <row r="353" spans="50:55" x14ac:dyDescent="0.25">
      <c r="AX353" s="40">
        <v>44593</v>
      </c>
      <c r="AY353" s="10">
        <f>100*(HAVERM!C392/HAVERM!B392)</f>
        <v>25.355969331872945</v>
      </c>
      <c r="AZ353" s="10">
        <f t="shared" si="51"/>
        <v>24.595806350939984</v>
      </c>
      <c r="BB353" s="13">
        <f>HAVERM!C392</f>
        <v>2315</v>
      </c>
      <c r="BC353" s="13">
        <f>HAVERM!B392-HAVERM!C392</f>
        <v>6815</v>
      </c>
    </row>
    <row r="354" spans="50:55" x14ac:dyDescent="0.25">
      <c r="AX354" s="40">
        <v>44621</v>
      </c>
      <c r="AY354" s="10">
        <f>100*(HAVERM!C393/HAVERM!B393)</f>
        <v>25.718058765269063</v>
      </c>
      <c r="AZ354" s="10">
        <f t="shared" si="51"/>
        <v>24.595806350939984</v>
      </c>
      <c r="BB354" s="13">
        <f>HAVERM!C393</f>
        <v>2337</v>
      </c>
      <c r="BC354" s="13">
        <f>HAVERM!B393-HAVERM!C393</f>
        <v>6750</v>
      </c>
    </row>
    <row r="355" spans="50:55" x14ac:dyDescent="0.25">
      <c r="AX355" s="40">
        <v>44652</v>
      </c>
      <c r="AY355" s="10">
        <f>100*(HAVERM!C394/HAVERM!B394)</f>
        <v>25.726003103524718</v>
      </c>
      <c r="AZ355" s="10">
        <f t="shared" si="51"/>
        <v>24.595806350939984</v>
      </c>
      <c r="BB355" s="13">
        <f>HAVERM!C394</f>
        <v>2321</v>
      </c>
      <c r="BC355" s="13">
        <f>HAVERM!B394-HAVERM!C394</f>
        <v>6701</v>
      </c>
    </row>
    <row r="356" spans="50:55" x14ac:dyDescent="0.25">
      <c r="AX356" s="40">
        <v>44682</v>
      </c>
      <c r="AY356" s="10">
        <f>100*(HAVERM!C395/HAVERM!B395)</f>
        <v>26.022467008397864</v>
      </c>
      <c r="AZ356" s="10">
        <f t="shared" si="51"/>
        <v>24.595806350939984</v>
      </c>
      <c r="BB356" s="13">
        <f>HAVERM!C395</f>
        <v>2386</v>
      </c>
      <c r="BC356" s="13">
        <f>HAVERM!B395-HAVERM!C395</f>
        <v>6783</v>
      </c>
    </row>
    <row r="357" spans="50:55" x14ac:dyDescent="0.25">
      <c r="AX357" s="40">
        <v>44713</v>
      </c>
      <c r="AY357" s="10">
        <f>100*(HAVERM!C396/HAVERM!B396)</f>
        <v>26.511727996556917</v>
      </c>
      <c r="AZ357" s="10">
        <f t="shared" si="51"/>
        <v>24.595806350939984</v>
      </c>
      <c r="BB357" s="13">
        <f>HAVERM!C396</f>
        <v>2464</v>
      </c>
      <c r="BC357" s="13">
        <f>HAVERM!B396-HAVERM!C396</f>
        <v>6830</v>
      </c>
    </row>
    <row r="358" spans="50:55" x14ac:dyDescent="0.25">
      <c r="AX358" s="40">
        <v>44743</v>
      </c>
      <c r="AY358" s="10">
        <f>100*(HAVERM!C397/HAVERM!B397)</f>
        <v>26.820336062042223</v>
      </c>
      <c r="AZ358" s="10">
        <f t="shared" si="51"/>
        <v>24.595806350939984</v>
      </c>
      <c r="BB358" s="13">
        <f>HAVERM!C397</f>
        <v>2490</v>
      </c>
      <c r="BC358" s="13">
        <f>HAVERM!B397-HAVERM!C397</f>
        <v>6794</v>
      </c>
    </row>
    <row r="359" spans="50:55" x14ac:dyDescent="0.25">
      <c r="AX359" s="40">
        <v>44774</v>
      </c>
      <c r="AY359" s="10">
        <f>100*(HAVERM!C398/HAVERM!B398)</f>
        <v>28.422186322024771</v>
      </c>
      <c r="AZ359" s="10">
        <f t="shared" si="51"/>
        <v>24.595806350939984</v>
      </c>
      <c r="BB359" s="13">
        <f>HAVERM!C398</f>
        <v>2639</v>
      </c>
      <c r="BC359" s="13">
        <f>HAVERM!B398-HAVERM!C398</f>
        <v>6646</v>
      </c>
    </row>
    <row r="360" spans="50:55" x14ac:dyDescent="0.25">
      <c r="AX360" s="40">
        <v>44805</v>
      </c>
      <c r="AY360" s="10">
        <f>100*(HAVERM!C399/HAVERM!B399)</f>
        <v>28.065040650406502</v>
      </c>
      <c r="AZ360" s="10">
        <f t="shared" si="51"/>
        <v>24.595806350939984</v>
      </c>
      <c r="BB360" s="13">
        <f>HAVERM!C399</f>
        <v>2589</v>
      </c>
      <c r="BC360" s="13">
        <f>HAVERM!B399-HAVERM!C399</f>
        <v>6636</v>
      </c>
    </row>
    <row r="361" spans="50:55" x14ac:dyDescent="0.25">
      <c r="AX361" s="40">
        <v>44835</v>
      </c>
      <c r="AY361" s="10">
        <f>100*(HAVERM!C400/HAVERM!B400)</f>
        <v>27.657716655752019</v>
      </c>
      <c r="AZ361" s="10">
        <f t="shared" si="51"/>
        <v>24.595806350939984</v>
      </c>
      <c r="BB361" s="13">
        <f>HAVERM!C400</f>
        <v>2534</v>
      </c>
      <c r="BC361" s="13">
        <f>HAVERM!B400-HAVERM!C400</f>
        <v>6628</v>
      </c>
    </row>
    <row r="362" spans="50:55" x14ac:dyDescent="0.25">
      <c r="AX362" s="40">
        <v>44866</v>
      </c>
      <c r="AY362" s="10">
        <f>100*(HAVERM!C401/HAVERM!B401)</f>
        <v>28.204848220135403</v>
      </c>
      <c r="AZ362" s="10">
        <f t="shared" si="51"/>
        <v>24.595806350939984</v>
      </c>
      <c r="BB362" s="13">
        <f>HAVERM!C401</f>
        <v>2583</v>
      </c>
      <c r="BC362" s="13">
        <f>HAVERM!B401-HAVERM!C401</f>
        <v>6575</v>
      </c>
    </row>
    <row r="363" spans="50:55" x14ac:dyDescent="0.25">
      <c r="AX363" s="40">
        <v>44896</v>
      </c>
      <c r="AY363" s="10">
        <f>100*(HAVERM!C402/HAVERM!B402)</f>
        <v>29.02415036608021</v>
      </c>
      <c r="AZ363" s="10">
        <f t="shared" si="51"/>
        <v>24.595806350939984</v>
      </c>
      <c r="BB363" s="13">
        <f>HAVERM!C402</f>
        <v>2656</v>
      </c>
      <c r="BC363" s="13">
        <f>HAVERM!B402-HAVERM!C402</f>
        <v>6495</v>
      </c>
    </row>
    <row r="364" spans="50:55" x14ac:dyDescent="0.25">
      <c r="AX364" s="40">
        <v>44927</v>
      </c>
      <c r="AY364" s="10">
        <f>100*(HAVERM!C403/HAVERM!B403)</f>
        <v>29.22554496658999</v>
      </c>
      <c r="AZ364" s="10">
        <f t="shared" si="51"/>
        <v>24.595806350939984</v>
      </c>
      <c r="BB364" s="13">
        <f>HAVERM!C403</f>
        <v>2668</v>
      </c>
      <c r="BC364" s="13">
        <f>HAVERM!B403-HAVERM!C403</f>
        <v>6461</v>
      </c>
    </row>
    <row r="365" spans="50:55" x14ac:dyDescent="0.25">
      <c r="AX365" s="40">
        <v>44958</v>
      </c>
      <c r="AY365" s="10">
        <f>100*(HAVERM!C404/HAVERM!B404)</f>
        <v>29.864552362074658</v>
      </c>
      <c r="AZ365" s="10">
        <f t="shared" si="51"/>
        <v>24.595806350939984</v>
      </c>
      <c r="BB365" s="13">
        <f>HAVERM!C404</f>
        <v>2712</v>
      </c>
      <c r="BC365" s="13">
        <f>HAVERM!B404-HAVERM!C404</f>
        <v>6369</v>
      </c>
    </row>
    <row r="366" spans="50:55" x14ac:dyDescent="0.25">
      <c r="AX366" s="40">
        <v>44986</v>
      </c>
      <c r="AY366" s="10">
        <f>100*(HAVERM!C405/HAVERM!B405)</f>
        <v>29.870703945187316</v>
      </c>
      <c r="AZ366" s="10">
        <f t="shared" si="51"/>
        <v>24.595806350939984</v>
      </c>
      <c r="BB366" s="13">
        <f>HAVERM!C405</f>
        <v>2703</v>
      </c>
      <c r="BC366" s="13">
        <f>HAVERM!B405-HAVERM!C405</f>
        <v>6346</v>
      </c>
    </row>
    <row r="367" spans="50:55" x14ac:dyDescent="0.25">
      <c r="AX367" s="40">
        <v>45017</v>
      </c>
      <c r="AY367" s="10">
        <f>100*(HAVERM!C406/HAVERM!B406)</f>
        <v>29.575272403824769</v>
      </c>
      <c r="AZ367" s="10">
        <f t="shared" si="51"/>
        <v>24.595806350939984</v>
      </c>
      <c r="BB367" s="13">
        <f>HAVERM!C406</f>
        <v>2660</v>
      </c>
      <c r="BC367" s="13">
        <f>HAVERM!B406-HAVERM!C406</f>
        <v>6334</v>
      </c>
    </row>
    <row r="368" spans="50:55" x14ac:dyDescent="0.25">
      <c r="AX368" s="40">
        <v>45047</v>
      </c>
      <c r="AY368" s="10">
        <f>100*(HAVERM!C407/HAVERM!B407)</f>
        <v>29.768211920529801</v>
      </c>
      <c r="AZ368" s="10">
        <f t="shared" si="51"/>
        <v>24.595806350939984</v>
      </c>
      <c r="BB368" s="13">
        <f>HAVERM!C407</f>
        <v>2697</v>
      </c>
      <c r="BC368" s="13">
        <f>HAVERM!B407-HAVERM!C407</f>
        <v>6363</v>
      </c>
    </row>
    <row r="369" spans="50:55" x14ac:dyDescent="0.25">
      <c r="AX369" s="40">
        <v>45078</v>
      </c>
      <c r="AY369" s="10">
        <f>100*(HAVERM!C408/HAVERM!B408)</f>
        <v>29.678266579120155</v>
      </c>
      <c r="AZ369" s="10">
        <f t="shared" si="51"/>
        <v>24.595806350939984</v>
      </c>
      <c r="BB369" s="13">
        <f>HAVERM!C408</f>
        <v>2712</v>
      </c>
      <c r="BC369" s="13">
        <f>HAVERM!B408-HAVERM!C408</f>
        <v>6426</v>
      </c>
    </row>
    <row r="370" spans="50:55" x14ac:dyDescent="0.25">
      <c r="AX370" s="40">
        <v>45108</v>
      </c>
      <c r="AY370" s="10">
        <f>100*(HAVERM!C409/HAVERM!B409)</f>
        <v>29.332900854146395</v>
      </c>
      <c r="AZ370" s="10">
        <f t="shared" si="51"/>
        <v>24.595806350939984</v>
      </c>
      <c r="BB370" s="13">
        <f>HAVERM!C409</f>
        <v>2713</v>
      </c>
      <c r="BC370" s="13">
        <f>HAVERM!B409-HAVERM!C409</f>
        <v>6536</v>
      </c>
    </row>
    <row r="371" spans="50:55" x14ac:dyDescent="0.25">
      <c r="AX371" s="40">
        <v>45139</v>
      </c>
      <c r="AY371" s="10">
        <f>100*(HAVERM!C410/HAVERM!B410)</f>
        <v>29.562398703403563</v>
      </c>
      <c r="AZ371" s="10">
        <f t="shared" si="51"/>
        <v>24.595806350939984</v>
      </c>
      <c r="BB371" s="13">
        <f>HAVERM!C410</f>
        <v>2736</v>
      </c>
      <c r="BC371" s="13">
        <f>HAVERM!B410-HAVERM!C410</f>
        <v>6519</v>
      </c>
    </row>
    <row r="372" spans="50:55" x14ac:dyDescent="0.25">
      <c r="AX372" s="40">
        <v>45170</v>
      </c>
      <c r="AY372" s="10">
        <f>100*(HAVERM!C411/HAVERM!B411)</f>
        <v>30.067347382142078</v>
      </c>
      <c r="AZ372" s="10">
        <f t="shared" si="51"/>
        <v>24.595806350939984</v>
      </c>
      <c r="BB372" s="13">
        <f>HAVERM!C411</f>
        <v>2768</v>
      </c>
      <c r="BC372" s="13">
        <f>HAVERM!B411-HAVERM!C411</f>
        <v>6438</v>
      </c>
    </row>
    <row r="373" spans="50:55" x14ac:dyDescent="0.25">
      <c r="AX373" s="40">
        <v>45200</v>
      </c>
      <c r="AY373" s="10">
        <f>100*(HAVERM!C412/HAVERM!B412)</f>
        <v>30.397665874216557</v>
      </c>
      <c r="AZ373" s="10">
        <f t="shared" si="51"/>
        <v>24.595806350939984</v>
      </c>
      <c r="BB373" s="13">
        <f>HAVERM!C412</f>
        <v>2813</v>
      </c>
      <c r="BC373" s="13">
        <f>HAVERM!B412-HAVERM!C412</f>
        <v>6441</v>
      </c>
    </row>
    <row r="374" spans="50:55" x14ac:dyDescent="0.25">
      <c r="AX374" s="40">
        <v>45231</v>
      </c>
      <c r="AY374" s="10">
        <f>100*(HAVERM!C413/HAVERM!B413)</f>
        <v>30.178917870230652</v>
      </c>
      <c r="AZ374" s="10">
        <f t="shared" si="51"/>
        <v>24.595806350939984</v>
      </c>
      <c r="BB374" s="13">
        <f>HAVERM!C413</f>
        <v>2800</v>
      </c>
      <c r="BC374" s="13">
        <f>HAVERM!B413-HAVERM!C413</f>
        <v>6478</v>
      </c>
    </row>
    <row r="375" spans="50:55" x14ac:dyDescent="0.25">
      <c r="AX375" s="40">
        <v>45261</v>
      </c>
      <c r="AY375" s="10"/>
      <c r="AZ375" s="10">
        <f>AVERAGE($AY$7:$AY$374)</f>
        <v>24.595806350939984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D635-75B2-4511-9BBF-F8B63440E604}">
  <dimension ref="A1:J222"/>
  <sheetViews>
    <sheetView workbookViewId="0">
      <pane xSplit="1" ySplit="6" topLeftCell="B213" activePane="bottomRight" state="frozen"/>
      <selection pane="topRight" activeCell="B1" sqref="B1"/>
      <selection pane="bottomLeft" activeCell="A7" sqref="A7"/>
      <selection pane="bottomRight" activeCell="C199" sqref="C199"/>
    </sheetView>
  </sheetViews>
  <sheetFormatPr defaultRowHeight="15" x14ac:dyDescent="0.25"/>
  <cols>
    <col min="2" max="19" width="17.7109375" customWidth="1"/>
  </cols>
  <sheetData>
    <row r="1" spans="1:10" x14ac:dyDescent="0.25">
      <c r="A1" s="38" t="s">
        <v>711</v>
      </c>
      <c r="B1" t="s">
        <v>710</v>
      </c>
      <c r="C1" t="s">
        <v>937</v>
      </c>
      <c r="D1" t="s">
        <v>163</v>
      </c>
      <c r="E1" t="s">
        <v>1567</v>
      </c>
      <c r="F1" t="s">
        <v>1568</v>
      </c>
      <c r="G1" t="s">
        <v>1569</v>
      </c>
      <c r="H1" t="s">
        <v>1570</v>
      </c>
      <c r="I1" t="s">
        <v>1571</v>
      </c>
      <c r="J1" t="s">
        <v>1572</v>
      </c>
    </row>
    <row r="2" spans="1:10" s="41" customFormat="1" ht="60" x14ac:dyDescent="0.25">
      <c r="A2" s="41" t="s">
        <v>299</v>
      </c>
      <c r="B2" s="41" t="s">
        <v>714</v>
      </c>
      <c r="C2" s="41" t="s">
        <v>939</v>
      </c>
      <c r="D2" s="41" t="s">
        <v>1574</v>
      </c>
      <c r="E2" s="41" t="s">
        <v>1576</v>
      </c>
      <c r="F2" s="41" t="s">
        <v>1578</v>
      </c>
      <c r="G2" s="41" t="s">
        <v>1579</v>
      </c>
      <c r="H2" s="41" t="s">
        <v>1580</v>
      </c>
      <c r="I2" s="41" t="s">
        <v>1581</v>
      </c>
      <c r="J2" s="41" t="s">
        <v>1582</v>
      </c>
    </row>
    <row r="3" spans="1:10" x14ac:dyDescent="0.25">
      <c r="A3" t="s">
        <v>298</v>
      </c>
      <c r="B3" t="s">
        <v>713</v>
      </c>
      <c r="C3" t="s">
        <v>938</v>
      </c>
      <c r="D3" t="s">
        <v>713</v>
      </c>
      <c r="E3" t="s">
        <v>713</v>
      </c>
      <c r="F3" t="s">
        <v>1577</v>
      </c>
      <c r="G3" t="s">
        <v>1577</v>
      </c>
      <c r="H3" t="s">
        <v>1577</v>
      </c>
      <c r="I3" t="s">
        <v>1577</v>
      </c>
      <c r="J3" t="s">
        <v>1577</v>
      </c>
    </row>
    <row r="4" spans="1:10" x14ac:dyDescent="0.25">
      <c r="A4" t="s">
        <v>297</v>
      </c>
      <c r="B4" t="s">
        <v>1294</v>
      </c>
      <c r="C4" t="s">
        <v>1294</v>
      </c>
      <c r="D4" t="s">
        <v>1573</v>
      </c>
      <c r="E4" t="s">
        <v>1573</v>
      </c>
      <c r="F4" t="s">
        <v>1573</v>
      </c>
      <c r="G4" t="s">
        <v>1573</v>
      </c>
      <c r="H4" t="s">
        <v>1573</v>
      </c>
      <c r="I4" t="s">
        <v>1573</v>
      </c>
      <c r="J4" t="s">
        <v>1573</v>
      </c>
    </row>
    <row r="5" spans="1:10" x14ac:dyDescent="0.25">
      <c r="A5" t="s">
        <v>296</v>
      </c>
      <c r="B5" t="s">
        <v>300</v>
      </c>
      <c r="C5" t="s">
        <v>300</v>
      </c>
      <c r="D5" t="s">
        <v>300</v>
      </c>
      <c r="E5" t="s">
        <v>300</v>
      </c>
      <c r="F5" t="s">
        <v>300</v>
      </c>
      <c r="G5" t="s">
        <v>300</v>
      </c>
      <c r="H5" t="s">
        <v>300</v>
      </c>
      <c r="I5" t="s">
        <v>300</v>
      </c>
      <c r="J5" t="s">
        <v>300</v>
      </c>
    </row>
    <row r="6" spans="1:10" x14ac:dyDescent="0.25">
      <c r="A6" t="s">
        <v>295</v>
      </c>
      <c r="B6" t="s">
        <v>1293</v>
      </c>
      <c r="C6" t="s">
        <v>1293</v>
      </c>
      <c r="D6" t="s">
        <v>943</v>
      </c>
      <c r="E6" t="s">
        <v>943</v>
      </c>
      <c r="F6" t="s">
        <v>943</v>
      </c>
      <c r="G6" t="s">
        <v>943</v>
      </c>
      <c r="H6" t="s">
        <v>943</v>
      </c>
      <c r="I6" t="s">
        <v>943</v>
      </c>
      <c r="J6" t="s">
        <v>943</v>
      </c>
    </row>
    <row r="7" spans="1:10" x14ac:dyDescent="0.25">
      <c r="A7" t="s">
        <v>712</v>
      </c>
      <c r="B7" s="10" t="e">
        <v>#N/A</v>
      </c>
      <c r="C7" s="10">
        <v>44.3</v>
      </c>
      <c r="D7" s="13" t="e">
        <v>#N/A</v>
      </c>
      <c r="E7" s="13" t="e">
        <v>#N/A</v>
      </c>
      <c r="F7" s="13" t="e">
        <v>#N/A</v>
      </c>
      <c r="G7" s="13" t="e">
        <v>#N/A</v>
      </c>
      <c r="H7" s="13" t="e">
        <v>#N/A</v>
      </c>
      <c r="I7" s="13" t="e">
        <v>#N/A</v>
      </c>
      <c r="J7" s="13" t="e">
        <v>#N/A</v>
      </c>
    </row>
    <row r="8" spans="1:10" x14ac:dyDescent="0.25">
      <c r="A8" t="s">
        <v>715</v>
      </c>
      <c r="B8" s="10" t="e">
        <v>#N/A</v>
      </c>
      <c r="C8" s="10">
        <v>45.4</v>
      </c>
      <c r="D8" s="13" t="e">
        <v>#N/A</v>
      </c>
      <c r="E8" s="13" t="e">
        <v>#N/A</v>
      </c>
      <c r="F8" s="13" t="e">
        <v>#N/A</v>
      </c>
      <c r="G8" s="13" t="e">
        <v>#N/A</v>
      </c>
      <c r="H8" s="13" t="e">
        <v>#N/A</v>
      </c>
      <c r="I8" s="13" t="e">
        <v>#N/A</v>
      </c>
      <c r="J8" s="13" t="e">
        <v>#N/A</v>
      </c>
    </row>
    <row r="9" spans="1:10" x14ac:dyDescent="0.25">
      <c r="A9" t="s">
        <v>716</v>
      </c>
      <c r="B9" s="10" t="e">
        <v>#N/A</v>
      </c>
      <c r="C9" s="10">
        <v>45.8</v>
      </c>
      <c r="D9" s="13" t="e">
        <v>#N/A</v>
      </c>
      <c r="E9" s="13" t="e">
        <v>#N/A</v>
      </c>
      <c r="F9" s="13" t="e">
        <v>#N/A</v>
      </c>
      <c r="G9" s="13" t="e">
        <v>#N/A</v>
      </c>
      <c r="H9" s="13" t="e">
        <v>#N/A</v>
      </c>
      <c r="I9" s="13" t="e">
        <v>#N/A</v>
      </c>
      <c r="J9" s="13" t="e">
        <v>#N/A</v>
      </c>
    </row>
    <row r="10" spans="1:10" x14ac:dyDescent="0.25">
      <c r="A10" t="s">
        <v>717</v>
      </c>
      <c r="B10" s="10" t="e">
        <v>#N/A</v>
      </c>
      <c r="C10" s="10">
        <v>46.6</v>
      </c>
      <c r="D10" s="13" t="e">
        <v>#N/A</v>
      </c>
      <c r="E10" s="13" t="e">
        <v>#N/A</v>
      </c>
      <c r="F10" s="13" t="e">
        <v>#N/A</v>
      </c>
      <c r="G10" s="13" t="e">
        <v>#N/A</v>
      </c>
      <c r="H10" s="13" t="e">
        <v>#N/A</v>
      </c>
      <c r="I10" s="13" t="e">
        <v>#N/A</v>
      </c>
      <c r="J10" s="13" t="e">
        <v>#N/A</v>
      </c>
    </row>
    <row r="11" spans="1:10" x14ac:dyDescent="0.25">
      <c r="A11" t="s">
        <v>718</v>
      </c>
      <c r="B11" s="10">
        <v>42.6</v>
      </c>
      <c r="C11" s="10">
        <v>46.7</v>
      </c>
      <c r="D11" s="13">
        <v>24613</v>
      </c>
      <c r="E11" s="13">
        <v>24219</v>
      </c>
      <c r="F11" s="13" t="e">
        <v>#N/A</v>
      </c>
      <c r="G11" s="13" t="e">
        <v>#N/A</v>
      </c>
      <c r="H11" s="13" t="e">
        <v>#N/A</v>
      </c>
      <c r="I11" s="13" t="e">
        <v>#N/A</v>
      </c>
      <c r="J11" s="13" t="e">
        <v>#N/A</v>
      </c>
    </row>
    <row r="12" spans="1:10" x14ac:dyDescent="0.25">
      <c r="A12" t="s">
        <v>719</v>
      </c>
      <c r="B12" s="10">
        <v>43.4</v>
      </c>
      <c r="C12" s="10">
        <v>47.6</v>
      </c>
      <c r="D12" s="13">
        <v>24556</v>
      </c>
      <c r="E12" s="13">
        <v>24168</v>
      </c>
      <c r="F12" s="13" t="e">
        <v>#N/A</v>
      </c>
      <c r="G12" s="13" t="e">
        <v>#N/A</v>
      </c>
      <c r="H12" s="13" t="e">
        <v>#N/A</v>
      </c>
      <c r="I12" s="13" t="e">
        <v>#N/A</v>
      </c>
      <c r="J12" s="13" t="e">
        <v>#N/A</v>
      </c>
    </row>
    <row r="13" spans="1:10" x14ac:dyDescent="0.25">
      <c r="A13" t="s">
        <v>720</v>
      </c>
      <c r="B13" s="10">
        <v>44.2</v>
      </c>
      <c r="C13" s="10">
        <v>48.6</v>
      </c>
      <c r="D13" s="13">
        <v>24464</v>
      </c>
      <c r="E13" s="13">
        <v>24085</v>
      </c>
      <c r="F13" s="13" t="e">
        <v>#N/A</v>
      </c>
      <c r="G13" s="13" t="e">
        <v>#N/A</v>
      </c>
      <c r="H13" s="13" t="e">
        <v>#N/A</v>
      </c>
      <c r="I13" s="13" t="e">
        <v>#N/A</v>
      </c>
      <c r="J13" s="13" t="e">
        <v>#N/A</v>
      </c>
    </row>
    <row r="14" spans="1:10" x14ac:dyDescent="0.25">
      <c r="A14" t="s">
        <v>721</v>
      </c>
      <c r="B14" s="10">
        <v>44.5</v>
      </c>
      <c r="C14" s="10">
        <v>49</v>
      </c>
      <c r="D14" s="13">
        <v>24395</v>
      </c>
      <c r="E14" s="13">
        <v>24017</v>
      </c>
      <c r="F14" s="13" t="e">
        <v>#N/A</v>
      </c>
      <c r="G14" s="13" t="e">
        <v>#N/A</v>
      </c>
      <c r="H14" s="13" t="e">
        <v>#N/A</v>
      </c>
      <c r="I14" s="13" t="e">
        <v>#N/A</v>
      </c>
      <c r="J14" s="13" t="e">
        <v>#N/A</v>
      </c>
    </row>
    <row r="15" spans="1:10" x14ac:dyDescent="0.25">
      <c r="A15" t="s">
        <v>722</v>
      </c>
      <c r="B15" s="10">
        <v>44.2</v>
      </c>
      <c r="C15" s="10">
        <v>48.8</v>
      </c>
      <c r="D15" s="13">
        <v>24501</v>
      </c>
      <c r="E15" s="13">
        <v>24115</v>
      </c>
      <c r="F15" s="13" t="e">
        <v>#N/A</v>
      </c>
      <c r="G15" s="13" t="e">
        <v>#N/A</v>
      </c>
      <c r="H15" s="13" t="e">
        <v>#N/A</v>
      </c>
      <c r="I15" s="13" t="e">
        <v>#N/A</v>
      </c>
      <c r="J15" s="13" t="e">
        <v>#N/A</v>
      </c>
    </row>
    <row r="16" spans="1:10" x14ac:dyDescent="0.25">
      <c r="A16" t="s">
        <v>723</v>
      </c>
      <c r="B16" s="10">
        <v>45</v>
      </c>
      <c r="C16" s="10">
        <v>49.9</v>
      </c>
      <c r="D16" s="13">
        <v>24542</v>
      </c>
      <c r="E16" s="13">
        <v>24155</v>
      </c>
      <c r="F16" s="13" t="e">
        <v>#N/A</v>
      </c>
      <c r="G16" s="13" t="e">
        <v>#N/A</v>
      </c>
      <c r="H16" s="13" t="e">
        <v>#N/A</v>
      </c>
      <c r="I16" s="13" t="e">
        <v>#N/A</v>
      </c>
      <c r="J16" s="13" t="e">
        <v>#N/A</v>
      </c>
    </row>
    <row r="17" spans="1:10" x14ac:dyDescent="0.25">
      <c r="A17" t="s">
        <v>724</v>
      </c>
      <c r="B17" s="10">
        <v>45.1</v>
      </c>
      <c r="C17" s="10">
        <v>50.2</v>
      </c>
      <c r="D17" s="13">
        <v>24585</v>
      </c>
      <c r="E17" s="13">
        <v>24192</v>
      </c>
      <c r="F17" s="13" t="e">
        <v>#N/A</v>
      </c>
      <c r="G17" s="13" t="e">
        <v>#N/A</v>
      </c>
      <c r="H17" s="13" t="e">
        <v>#N/A</v>
      </c>
      <c r="I17" s="13" t="e">
        <v>#N/A</v>
      </c>
      <c r="J17" s="13" t="e">
        <v>#N/A</v>
      </c>
    </row>
    <row r="18" spans="1:10" x14ac:dyDescent="0.25">
      <c r="A18" t="s">
        <v>725</v>
      </c>
      <c r="B18" s="10">
        <v>45.6</v>
      </c>
      <c r="C18" s="10">
        <v>50.8</v>
      </c>
      <c r="D18" s="13">
        <v>24689</v>
      </c>
      <c r="E18" s="13">
        <v>24288</v>
      </c>
      <c r="F18" s="13" t="e">
        <v>#N/A</v>
      </c>
      <c r="G18" s="13" t="e">
        <v>#N/A</v>
      </c>
      <c r="H18" s="13" t="e">
        <v>#N/A</v>
      </c>
      <c r="I18" s="13" t="e">
        <v>#N/A</v>
      </c>
      <c r="J18" s="13" t="e">
        <v>#N/A</v>
      </c>
    </row>
    <row r="19" spans="1:10" x14ac:dyDescent="0.25">
      <c r="A19" t="s">
        <v>726</v>
      </c>
      <c r="B19" s="10">
        <v>47.4</v>
      </c>
      <c r="C19" s="10">
        <v>52.8</v>
      </c>
      <c r="D19" s="13">
        <v>24903</v>
      </c>
      <c r="E19" s="13">
        <v>24488</v>
      </c>
      <c r="F19" s="13" t="e">
        <v>#N/A</v>
      </c>
      <c r="G19" s="13" t="e">
        <v>#N/A</v>
      </c>
      <c r="H19" s="13" t="e">
        <v>#N/A</v>
      </c>
      <c r="I19" s="13" t="e">
        <v>#N/A</v>
      </c>
      <c r="J19" s="13" t="e">
        <v>#N/A</v>
      </c>
    </row>
    <row r="20" spans="1:10" x14ac:dyDescent="0.25">
      <c r="A20" t="s">
        <v>727</v>
      </c>
      <c r="B20" s="10">
        <v>47.4</v>
      </c>
      <c r="C20" s="10">
        <v>52.8</v>
      </c>
      <c r="D20" s="13">
        <v>24986</v>
      </c>
      <c r="E20" s="13">
        <v>24564</v>
      </c>
      <c r="F20" s="13" t="e">
        <v>#N/A</v>
      </c>
      <c r="G20" s="13" t="e">
        <v>#N/A</v>
      </c>
      <c r="H20" s="13" t="e">
        <v>#N/A</v>
      </c>
      <c r="I20" s="13" t="e">
        <v>#N/A</v>
      </c>
      <c r="J20" s="13" t="e">
        <v>#N/A</v>
      </c>
    </row>
    <row r="21" spans="1:10" x14ac:dyDescent="0.25">
      <c r="A21" t="s">
        <v>728</v>
      </c>
      <c r="B21" s="10">
        <v>46.9</v>
      </c>
      <c r="C21" s="10">
        <v>52.3</v>
      </c>
      <c r="D21" s="13">
        <v>24972</v>
      </c>
      <c r="E21" s="13">
        <v>24554</v>
      </c>
      <c r="F21" s="13" t="e">
        <v>#N/A</v>
      </c>
      <c r="G21" s="13" t="e">
        <v>#N/A</v>
      </c>
      <c r="H21" s="13" t="e">
        <v>#N/A</v>
      </c>
      <c r="I21" s="13" t="e">
        <v>#N/A</v>
      </c>
      <c r="J21" s="13" t="e">
        <v>#N/A</v>
      </c>
    </row>
    <row r="22" spans="1:10" x14ac:dyDescent="0.25">
      <c r="A22" t="s">
        <v>729</v>
      </c>
      <c r="B22" s="10">
        <v>46.7</v>
      </c>
      <c r="C22" s="10">
        <v>52</v>
      </c>
      <c r="D22" s="13">
        <v>24999</v>
      </c>
      <c r="E22" s="13">
        <v>24580</v>
      </c>
      <c r="F22" s="13" t="e">
        <v>#N/A</v>
      </c>
      <c r="G22" s="13" t="e">
        <v>#N/A</v>
      </c>
      <c r="H22" s="13" t="e">
        <v>#N/A</v>
      </c>
      <c r="I22" s="13" t="e">
        <v>#N/A</v>
      </c>
      <c r="J22" s="13" t="e">
        <v>#N/A</v>
      </c>
    </row>
    <row r="23" spans="1:10" x14ac:dyDescent="0.25">
      <c r="A23" t="s">
        <v>730</v>
      </c>
      <c r="B23" s="10">
        <v>45.6</v>
      </c>
      <c r="C23" s="10">
        <v>50.7</v>
      </c>
      <c r="D23" s="13">
        <v>24984</v>
      </c>
      <c r="E23" s="13">
        <v>24563</v>
      </c>
      <c r="F23" s="13" t="e">
        <v>#N/A</v>
      </c>
      <c r="G23" s="13" t="e">
        <v>#N/A</v>
      </c>
      <c r="H23" s="13" t="e">
        <v>#N/A</v>
      </c>
      <c r="I23" s="13" t="e">
        <v>#N/A</v>
      </c>
      <c r="J23" s="13" t="e">
        <v>#N/A</v>
      </c>
    </row>
    <row r="24" spans="1:10" x14ac:dyDescent="0.25">
      <c r="A24" t="s">
        <v>731</v>
      </c>
      <c r="B24" s="10">
        <v>46.3</v>
      </c>
      <c r="C24" s="10">
        <v>51.4</v>
      </c>
      <c r="D24" s="13">
        <v>25002</v>
      </c>
      <c r="E24" s="13">
        <v>24575</v>
      </c>
      <c r="F24" s="13" t="e">
        <v>#N/A</v>
      </c>
      <c r="G24" s="13" t="e">
        <v>#N/A</v>
      </c>
      <c r="H24" s="13" t="e">
        <v>#N/A</v>
      </c>
      <c r="I24" s="13" t="e">
        <v>#N/A</v>
      </c>
      <c r="J24" s="13" t="e">
        <v>#N/A</v>
      </c>
    </row>
    <row r="25" spans="1:10" x14ac:dyDescent="0.25">
      <c r="A25" t="s">
        <v>732</v>
      </c>
      <c r="B25" s="10">
        <v>46.8</v>
      </c>
      <c r="C25" s="10">
        <v>51.7</v>
      </c>
      <c r="D25" s="13">
        <v>25066</v>
      </c>
      <c r="E25" s="13">
        <v>24636</v>
      </c>
      <c r="F25" s="13" t="e">
        <v>#N/A</v>
      </c>
      <c r="G25" s="13" t="e">
        <v>#N/A</v>
      </c>
      <c r="H25" s="13" t="e">
        <v>#N/A</v>
      </c>
      <c r="I25" s="13" t="e">
        <v>#N/A</v>
      </c>
      <c r="J25" s="13" t="e">
        <v>#N/A</v>
      </c>
    </row>
    <row r="26" spans="1:10" x14ac:dyDescent="0.25">
      <c r="A26" t="s">
        <v>733</v>
      </c>
      <c r="B26" s="10">
        <v>46.3</v>
      </c>
      <c r="C26" s="10">
        <v>50.9</v>
      </c>
      <c r="D26" s="13">
        <v>25065</v>
      </c>
      <c r="E26" s="13">
        <v>24635</v>
      </c>
      <c r="F26" s="13" t="e">
        <v>#N/A</v>
      </c>
      <c r="G26" s="13" t="e">
        <v>#N/A</v>
      </c>
      <c r="H26" s="13" t="e">
        <v>#N/A</v>
      </c>
      <c r="I26" s="13" t="e">
        <v>#N/A</v>
      </c>
      <c r="J26" s="13" t="e">
        <v>#N/A</v>
      </c>
    </row>
    <row r="27" spans="1:10" x14ac:dyDescent="0.25">
      <c r="A27" t="s">
        <v>734</v>
      </c>
      <c r="B27" s="10">
        <v>46.7</v>
      </c>
      <c r="C27" s="10">
        <v>51</v>
      </c>
      <c r="D27" s="13">
        <v>24996</v>
      </c>
      <c r="E27" s="13">
        <v>24576</v>
      </c>
      <c r="F27" s="13" t="e">
        <v>#N/A</v>
      </c>
      <c r="G27" s="13" t="e">
        <v>#N/A</v>
      </c>
      <c r="H27" s="13" t="e">
        <v>#N/A</v>
      </c>
      <c r="I27" s="13" t="e">
        <v>#N/A</v>
      </c>
      <c r="J27" s="13" t="e">
        <v>#N/A</v>
      </c>
    </row>
    <row r="28" spans="1:10" x14ac:dyDescent="0.25">
      <c r="A28" t="s">
        <v>735</v>
      </c>
      <c r="B28" s="10">
        <v>46.2</v>
      </c>
      <c r="C28" s="10">
        <v>50.3</v>
      </c>
      <c r="D28" s="13">
        <v>24955</v>
      </c>
      <c r="E28" s="13">
        <v>24534</v>
      </c>
      <c r="F28" s="13" t="e">
        <v>#N/A</v>
      </c>
      <c r="G28" s="13" t="e">
        <v>#N/A</v>
      </c>
      <c r="H28" s="13" t="e">
        <v>#N/A</v>
      </c>
      <c r="I28" s="13" t="e">
        <v>#N/A</v>
      </c>
      <c r="J28" s="13" t="e">
        <v>#N/A</v>
      </c>
    </row>
    <row r="29" spans="1:10" x14ac:dyDescent="0.25">
      <c r="A29" t="s">
        <v>736</v>
      </c>
      <c r="B29" s="10">
        <v>46.2</v>
      </c>
      <c r="C29" s="10">
        <v>50.1</v>
      </c>
      <c r="D29" s="13">
        <v>24918</v>
      </c>
      <c r="E29" s="13">
        <v>24496</v>
      </c>
      <c r="F29" s="13" t="e">
        <v>#N/A</v>
      </c>
      <c r="G29" s="13" t="e">
        <v>#N/A</v>
      </c>
      <c r="H29" s="13" t="e">
        <v>#N/A</v>
      </c>
      <c r="I29" s="13" t="e">
        <v>#N/A</v>
      </c>
      <c r="J29" s="13" t="e">
        <v>#N/A</v>
      </c>
    </row>
    <row r="30" spans="1:10" x14ac:dyDescent="0.25">
      <c r="A30" t="s">
        <v>737</v>
      </c>
      <c r="B30" s="10">
        <v>47</v>
      </c>
      <c r="C30" s="10">
        <v>50.9</v>
      </c>
      <c r="D30" s="13">
        <v>24864</v>
      </c>
      <c r="E30" s="13">
        <v>24446</v>
      </c>
      <c r="F30" s="13" t="e">
        <v>#N/A</v>
      </c>
      <c r="G30" s="13" t="e">
        <v>#N/A</v>
      </c>
      <c r="H30" s="13" t="e">
        <v>#N/A</v>
      </c>
      <c r="I30" s="13" t="e">
        <v>#N/A</v>
      </c>
      <c r="J30" s="13" t="e">
        <v>#N/A</v>
      </c>
    </row>
    <row r="31" spans="1:10" x14ac:dyDescent="0.25">
      <c r="A31" t="s">
        <v>738</v>
      </c>
      <c r="B31" s="10">
        <v>47.9</v>
      </c>
      <c r="C31" s="10">
        <v>51.8</v>
      </c>
      <c r="D31" s="13">
        <v>24809</v>
      </c>
      <c r="E31" s="13">
        <v>24395</v>
      </c>
      <c r="F31" s="13" t="e">
        <v>#N/A</v>
      </c>
      <c r="G31" s="13" t="e">
        <v>#N/A</v>
      </c>
      <c r="H31" s="13" t="e">
        <v>#N/A</v>
      </c>
      <c r="I31" s="13" t="e">
        <v>#N/A</v>
      </c>
      <c r="J31" s="13" t="e">
        <v>#N/A</v>
      </c>
    </row>
    <row r="32" spans="1:10" x14ac:dyDescent="0.25">
      <c r="A32" t="s">
        <v>739</v>
      </c>
      <c r="B32" s="10">
        <v>47.8</v>
      </c>
      <c r="C32" s="10">
        <v>51.8</v>
      </c>
      <c r="D32" s="13">
        <v>24779</v>
      </c>
      <c r="E32" s="13">
        <v>24364</v>
      </c>
      <c r="F32" s="13" t="e">
        <v>#N/A</v>
      </c>
      <c r="G32" s="13" t="e">
        <v>#N/A</v>
      </c>
      <c r="H32" s="13" t="e">
        <v>#N/A</v>
      </c>
      <c r="I32" s="13" t="e">
        <v>#N/A</v>
      </c>
      <c r="J32" s="13" t="e">
        <v>#N/A</v>
      </c>
    </row>
    <row r="33" spans="1:10" x14ac:dyDescent="0.25">
      <c r="A33" t="s">
        <v>740</v>
      </c>
      <c r="B33" s="10">
        <v>48.4</v>
      </c>
      <c r="C33" s="10">
        <v>52.4</v>
      </c>
      <c r="D33" s="13">
        <v>24768</v>
      </c>
      <c r="E33" s="13">
        <v>24355</v>
      </c>
      <c r="F33" s="13" t="e">
        <v>#N/A</v>
      </c>
      <c r="G33" s="13" t="e">
        <v>#N/A</v>
      </c>
      <c r="H33" s="13" t="e">
        <v>#N/A</v>
      </c>
      <c r="I33" s="13" t="e">
        <v>#N/A</v>
      </c>
      <c r="J33" s="13" t="e">
        <v>#N/A</v>
      </c>
    </row>
    <row r="34" spans="1:10" x14ac:dyDescent="0.25">
      <c r="A34" t="s">
        <v>741</v>
      </c>
      <c r="B34" s="10">
        <v>49.2</v>
      </c>
      <c r="C34" s="10">
        <v>53.4</v>
      </c>
      <c r="D34" s="13">
        <v>24788</v>
      </c>
      <c r="E34" s="13">
        <v>24367</v>
      </c>
      <c r="F34" s="13" t="e">
        <v>#N/A</v>
      </c>
      <c r="G34" s="13" t="e">
        <v>#N/A</v>
      </c>
      <c r="H34" s="13" t="e">
        <v>#N/A</v>
      </c>
      <c r="I34" s="13" t="e">
        <v>#N/A</v>
      </c>
      <c r="J34" s="13" t="e">
        <v>#N/A</v>
      </c>
    </row>
    <row r="35" spans="1:10" x14ac:dyDescent="0.25">
      <c r="A35" t="s">
        <v>742</v>
      </c>
      <c r="B35" s="10">
        <v>49.3</v>
      </c>
      <c r="C35" s="10">
        <v>53.7</v>
      </c>
      <c r="D35" s="13">
        <v>24803</v>
      </c>
      <c r="E35" s="13">
        <v>24378</v>
      </c>
      <c r="F35" s="13" t="e">
        <v>#N/A</v>
      </c>
      <c r="G35" s="13" t="e">
        <v>#N/A</v>
      </c>
      <c r="H35" s="13" t="e">
        <v>#N/A</v>
      </c>
      <c r="I35" s="13" t="e">
        <v>#N/A</v>
      </c>
      <c r="J35" s="13" t="e">
        <v>#N/A</v>
      </c>
    </row>
    <row r="36" spans="1:10" x14ac:dyDescent="0.25">
      <c r="A36" t="s">
        <v>743</v>
      </c>
      <c r="B36" s="10">
        <v>48.7</v>
      </c>
      <c r="C36" s="10">
        <v>53</v>
      </c>
      <c r="D36" s="13">
        <v>24802</v>
      </c>
      <c r="E36" s="13">
        <v>24374</v>
      </c>
      <c r="F36" s="13" t="e">
        <v>#N/A</v>
      </c>
      <c r="G36" s="13" t="e">
        <v>#N/A</v>
      </c>
      <c r="H36" s="13" t="e">
        <v>#N/A</v>
      </c>
      <c r="I36" s="13" t="e">
        <v>#N/A</v>
      </c>
      <c r="J36" s="13" t="e">
        <v>#N/A</v>
      </c>
    </row>
    <row r="37" spans="1:10" x14ac:dyDescent="0.25">
      <c r="A37" t="s">
        <v>744</v>
      </c>
      <c r="B37" s="10">
        <v>48.9</v>
      </c>
      <c r="C37" s="10">
        <v>53.3</v>
      </c>
      <c r="D37" s="13">
        <v>24809</v>
      </c>
      <c r="E37" s="13">
        <v>24381</v>
      </c>
      <c r="F37" s="13" t="e">
        <v>#N/A</v>
      </c>
      <c r="G37" s="13" t="e">
        <v>#N/A</v>
      </c>
      <c r="H37" s="13" t="e">
        <v>#N/A</v>
      </c>
      <c r="I37" s="13" t="e">
        <v>#N/A</v>
      </c>
      <c r="J37" s="13" t="e">
        <v>#N/A</v>
      </c>
    </row>
    <row r="38" spans="1:10" x14ac:dyDescent="0.25">
      <c r="A38" t="s">
        <v>745</v>
      </c>
      <c r="B38" s="10">
        <v>49.6</v>
      </c>
      <c r="C38" s="10">
        <v>54.1</v>
      </c>
      <c r="D38" s="13">
        <v>24822</v>
      </c>
      <c r="E38" s="13">
        <v>24384</v>
      </c>
      <c r="F38" s="13" t="e">
        <v>#N/A</v>
      </c>
      <c r="G38" s="13" t="e">
        <v>#N/A</v>
      </c>
      <c r="H38" s="13" t="e">
        <v>#N/A</v>
      </c>
      <c r="I38" s="13" t="e">
        <v>#N/A</v>
      </c>
      <c r="J38" s="13" t="e">
        <v>#N/A</v>
      </c>
    </row>
    <row r="39" spans="1:10" x14ac:dyDescent="0.25">
      <c r="A39" t="s">
        <v>746</v>
      </c>
      <c r="B39" s="10">
        <v>50</v>
      </c>
      <c r="C39" s="10">
        <v>54.5</v>
      </c>
      <c r="D39" s="13">
        <v>24862</v>
      </c>
      <c r="E39" s="13">
        <v>24418</v>
      </c>
      <c r="F39" s="13" t="e">
        <v>#N/A</v>
      </c>
      <c r="G39" s="13" t="e">
        <v>#N/A</v>
      </c>
      <c r="H39" s="13" t="e">
        <v>#N/A</v>
      </c>
      <c r="I39" s="13" t="e">
        <v>#N/A</v>
      </c>
      <c r="J39" s="13" t="e">
        <v>#N/A</v>
      </c>
    </row>
    <row r="40" spans="1:10" x14ac:dyDescent="0.25">
      <c r="A40" t="s">
        <v>747</v>
      </c>
      <c r="B40" s="10">
        <v>50.4</v>
      </c>
      <c r="C40" s="10">
        <v>54.9</v>
      </c>
      <c r="D40" s="13">
        <v>24897</v>
      </c>
      <c r="E40" s="13">
        <v>24444</v>
      </c>
      <c r="F40" s="13" t="e">
        <v>#N/A</v>
      </c>
      <c r="G40" s="13" t="e">
        <v>#N/A</v>
      </c>
      <c r="H40" s="13" t="e">
        <v>#N/A</v>
      </c>
      <c r="I40" s="13" t="e">
        <v>#N/A</v>
      </c>
      <c r="J40" s="13" t="e">
        <v>#N/A</v>
      </c>
    </row>
    <row r="41" spans="1:10" x14ac:dyDescent="0.25">
      <c r="A41" t="s">
        <v>748</v>
      </c>
      <c r="B41" s="10">
        <v>51</v>
      </c>
      <c r="C41" s="10">
        <v>55.6</v>
      </c>
      <c r="D41" s="13">
        <v>24941</v>
      </c>
      <c r="E41" s="13">
        <v>24488</v>
      </c>
      <c r="F41" s="13" t="e">
        <v>#N/A</v>
      </c>
      <c r="G41" s="13" t="e">
        <v>#N/A</v>
      </c>
      <c r="H41" s="13" t="e">
        <v>#N/A</v>
      </c>
      <c r="I41" s="13" t="e">
        <v>#N/A</v>
      </c>
      <c r="J41" s="13" t="e">
        <v>#N/A</v>
      </c>
    </row>
    <row r="42" spans="1:10" x14ac:dyDescent="0.25">
      <c r="A42" t="s">
        <v>749</v>
      </c>
      <c r="B42" s="10">
        <v>51.1</v>
      </c>
      <c r="C42" s="10">
        <v>55.8</v>
      </c>
      <c r="D42" s="13">
        <v>25059</v>
      </c>
      <c r="E42" s="13">
        <v>24586</v>
      </c>
      <c r="F42" s="13" t="e">
        <v>#N/A</v>
      </c>
      <c r="G42" s="13" t="e">
        <v>#N/A</v>
      </c>
      <c r="H42" s="13" t="e">
        <v>#N/A</v>
      </c>
      <c r="I42" s="13" t="e">
        <v>#N/A</v>
      </c>
      <c r="J42" s="13" t="e">
        <v>#N/A</v>
      </c>
    </row>
    <row r="43" spans="1:10" x14ac:dyDescent="0.25">
      <c r="A43" t="s">
        <v>750</v>
      </c>
      <c r="B43" s="10">
        <v>50.7</v>
      </c>
      <c r="C43" s="10">
        <v>55.3</v>
      </c>
      <c r="D43" s="13">
        <v>25113</v>
      </c>
      <c r="E43" s="13">
        <v>24637</v>
      </c>
      <c r="F43" s="13" t="e">
        <v>#N/A</v>
      </c>
      <c r="G43" s="13" t="e">
        <v>#N/A</v>
      </c>
      <c r="H43" s="13" t="e">
        <v>#N/A</v>
      </c>
      <c r="I43" s="13" t="e">
        <v>#N/A</v>
      </c>
      <c r="J43" s="13" t="e">
        <v>#N/A</v>
      </c>
    </row>
    <row r="44" spans="1:10" x14ac:dyDescent="0.25">
      <c r="A44" t="s">
        <v>751</v>
      </c>
      <c r="B44" s="10">
        <v>52.7</v>
      </c>
      <c r="C44" s="10">
        <v>57.5</v>
      </c>
      <c r="D44" s="13">
        <v>25159</v>
      </c>
      <c r="E44" s="13">
        <v>24674</v>
      </c>
      <c r="F44" s="13" t="e">
        <v>#N/A</v>
      </c>
      <c r="G44" s="13" t="e">
        <v>#N/A</v>
      </c>
      <c r="H44" s="13" t="e">
        <v>#N/A</v>
      </c>
      <c r="I44" s="13" t="e">
        <v>#N/A</v>
      </c>
      <c r="J44" s="13" t="e">
        <v>#N/A</v>
      </c>
    </row>
    <row r="45" spans="1:10" x14ac:dyDescent="0.25">
      <c r="A45" t="s">
        <v>752</v>
      </c>
      <c r="B45" s="10">
        <v>51.8</v>
      </c>
      <c r="C45" s="10">
        <v>56.4</v>
      </c>
      <c r="D45" s="13">
        <v>25229</v>
      </c>
      <c r="E45" s="13">
        <v>24726</v>
      </c>
      <c r="F45" s="13" t="e">
        <v>#N/A</v>
      </c>
      <c r="G45" s="13" t="e">
        <v>#N/A</v>
      </c>
      <c r="H45" s="13" t="e">
        <v>#N/A</v>
      </c>
      <c r="I45" s="13" t="e">
        <v>#N/A</v>
      </c>
      <c r="J45" s="13" t="e">
        <v>#N/A</v>
      </c>
    </row>
    <row r="46" spans="1:10" x14ac:dyDescent="0.25">
      <c r="A46" t="s">
        <v>753</v>
      </c>
      <c r="B46" s="10">
        <v>52.2</v>
      </c>
      <c r="C46" s="10">
        <v>56.6</v>
      </c>
      <c r="D46" s="13">
        <v>25280</v>
      </c>
      <c r="E46" s="13">
        <v>24759</v>
      </c>
      <c r="F46" s="13" t="e">
        <v>#N/A</v>
      </c>
      <c r="G46" s="13" t="e">
        <v>#N/A</v>
      </c>
      <c r="H46" s="13" t="e">
        <v>#N/A</v>
      </c>
      <c r="I46" s="13" t="e">
        <v>#N/A</v>
      </c>
      <c r="J46" s="13" t="e">
        <v>#N/A</v>
      </c>
    </row>
    <row r="47" spans="1:10" x14ac:dyDescent="0.25">
      <c r="A47" t="s">
        <v>754</v>
      </c>
      <c r="B47" s="10">
        <v>51.8</v>
      </c>
      <c r="C47" s="10">
        <v>56</v>
      </c>
      <c r="D47" s="13">
        <v>25250</v>
      </c>
      <c r="E47" s="13">
        <v>24730</v>
      </c>
      <c r="F47" s="13" t="e">
        <v>#N/A</v>
      </c>
      <c r="G47" s="13" t="e">
        <v>#N/A</v>
      </c>
      <c r="H47" s="13" t="e">
        <v>#N/A</v>
      </c>
      <c r="I47" s="13" t="e">
        <v>#N/A</v>
      </c>
      <c r="J47" s="13" t="e">
        <v>#N/A</v>
      </c>
    </row>
    <row r="48" spans="1:10" x14ac:dyDescent="0.25">
      <c r="A48" t="s">
        <v>755</v>
      </c>
      <c r="B48" s="10">
        <v>51.5</v>
      </c>
      <c r="C48" s="10">
        <v>55.4</v>
      </c>
      <c r="D48" s="13">
        <v>25190</v>
      </c>
      <c r="E48" s="13">
        <v>24659</v>
      </c>
      <c r="F48" s="13" t="e">
        <v>#N/A</v>
      </c>
      <c r="G48" s="13" t="e">
        <v>#N/A</v>
      </c>
      <c r="H48" s="13" t="e">
        <v>#N/A</v>
      </c>
      <c r="I48" s="13" t="e">
        <v>#N/A</v>
      </c>
      <c r="J48" s="13" t="e">
        <v>#N/A</v>
      </c>
    </row>
    <row r="49" spans="1:10" x14ac:dyDescent="0.25">
      <c r="A49" t="s">
        <v>756</v>
      </c>
      <c r="B49" s="10">
        <v>52.1</v>
      </c>
      <c r="C49" s="10">
        <v>55.6</v>
      </c>
      <c r="D49" s="13">
        <v>25050</v>
      </c>
      <c r="E49" s="13">
        <v>24518</v>
      </c>
      <c r="F49" s="13" t="e">
        <v>#N/A</v>
      </c>
      <c r="G49" s="13" t="e">
        <v>#N/A</v>
      </c>
      <c r="H49" s="13" t="e">
        <v>#N/A</v>
      </c>
      <c r="I49" s="13" t="e">
        <v>#N/A</v>
      </c>
      <c r="J49" s="13" t="e">
        <v>#N/A</v>
      </c>
    </row>
    <row r="50" spans="1:10" x14ac:dyDescent="0.25">
      <c r="A50" t="s">
        <v>757</v>
      </c>
      <c r="B50" s="10">
        <v>52.2</v>
      </c>
      <c r="C50" s="10">
        <v>55.3</v>
      </c>
      <c r="D50" s="13">
        <v>24855</v>
      </c>
      <c r="E50" s="13">
        <v>24316</v>
      </c>
      <c r="F50" s="13" t="e">
        <v>#N/A</v>
      </c>
      <c r="G50" s="13" t="e">
        <v>#N/A</v>
      </c>
      <c r="H50" s="13" t="e">
        <v>#N/A</v>
      </c>
      <c r="I50" s="13" t="e">
        <v>#N/A</v>
      </c>
      <c r="J50" s="13" t="e">
        <v>#N/A</v>
      </c>
    </row>
    <row r="51" spans="1:10" x14ac:dyDescent="0.25">
      <c r="A51" t="s">
        <v>758</v>
      </c>
      <c r="B51" s="10">
        <v>52.9</v>
      </c>
      <c r="C51" s="10">
        <v>55.7</v>
      </c>
      <c r="D51" s="13">
        <v>24661</v>
      </c>
      <c r="E51" s="13">
        <v>24135</v>
      </c>
      <c r="F51" s="13" t="e">
        <v>#N/A</v>
      </c>
      <c r="G51" s="13" t="e">
        <v>#N/A</v>
      </c>
      <c r="H51" s="13" t="e">
        <v>#N/A</v>
      </c>
      <c r="I51" s="13" t="e">
        <v>#N/A</v>
      </c>
      <c r="J51" s="13" t="e">
        <v>#N/A</v>
      </c>
    </row>
    <row r="52" spans="1:10" x14ac:dyDescent="0.25">
      <c r="A52" t="s">
        <v>759</v>
      </c>
      <c r="B52" s="10">
        <v>53.8</v>
      </c>
      <c r="C52" s="10">
        <v>56.4</v>
      </c>
      <c r="D52" s="13">
        <v>24495</v>
      </c>
      <c r="E52" s="13">
        <v>23971</v>
      </c>
      <c r="F52" s="13" t="e">
        <v>#N/A</v>
      </c>
      <c r="G52" s="13" t="e">
        <v>#N/A</v>
      </c>
      <c r="H52" s="13" t="e">
        <v>#N/A</v>
      </c>
      <c r="I52" s="13" t="e">
        <v>#N/A</v>
      </c>
      <c r="J52" s="13" t="e">
        <v>#N/A</v>
      </c>
    </row>
    <row r="53" spans="1:10" x14ac:dyDescent="0.25">
      <c r="A53" t="s">
        <v>760</v>
      </c>
      <c r="B53" s="10">
        <v>54.8</v>
      </c>
      <c r="C53" s="10">
        <v>57.3</v>
      </c>
      <c r="D53" s="13">
        <v>24355</v>
      </c>
      <c r="E53" s="13">
        <v>23842</v>
      </c>
      <c r="F53" s="13" t="e">
        <v>#N/A</v>
      </c>
      <c r="G53" s="13" t="e">
        <v>#N/A</v>
      </c>
      <c r="H53" s="13" t="e">
        <v>#N/A</v>
      </c>
      <c r="I53" s="13" t="e">
        <v>#N/A</v>
      </c>
      <c r="J53" s="13" t="e">
        <v>#N/A</v>
      </c>
    </row>
    <row r="54" spans="1:10" x14ac:dyDescent="0.25">
      <c r="A54" t="s">
        <v>761</v>
      </c>
      <c r="B54" s="10">
        <v>55.3</v>
      </c>
      <c r="C54" s="10">
        <v>57.9</v>
      </c>
      <c r="D54" s="13">
        <v>24209</v>
      </c>
      <c r="E54" s="13">
        <v>23713</v>
      </c>
      <c r="F54" s="13" t="e">
        <v>#N/A</v>
      </c>
      <c r="G54" s="13" t="e">
        <v>#N/A</v>
      </c>
      <c r="H54" s="13" t="e">
        <v>#N/A</v>
      </c>
      <c r="I54" s="13" t="e">
        <v>#N/A</v>
      </c>
      <c r="J54" s="13" t="e">
        <v>#N/A</v>
      </c>
    </row>
    <row r="55" spans="1:10" x14ac:dyDescent="0.25">
      <c r="A55" t="s">
        <v>762</v>
      </c>
      <c r="B55" s="10">
        <v>55.5</v>
      </c>
      <c r="C55" s="10">
        <v>58.1</v>
      </c>
      <c r="D55" s="13">
        <v>24120</v>
      </c>
      <c r="E55" s="13">
        <v>23624</v>
      </c>
      <c r="F55" s="13" t="e">
        <v>#N/A</v>
      </c>
      <c r="G55" s="13" t="e">
        <v>#N/A</v>
      </c>
      <c r="H55" s="13" t="e">
        <v>#N/A</v>
      </c>
      <c r="I55" s="13" t="e">
        <v>#N/A</v>
      </c>
      <c r="J55" s="13" t="e">
        <v>#N/A</v>
      </c>
    </row>
    <row r="56" spans="1:10" x14ac:dyDescent="0.25">
      <c r="A56" t="s">
        <v>763</v>
      </c>
      <c r="B56" s="10">
        <v>56.4</v>
      </c>
      <c r="C56" s="10">
        <v>59</v>
      </c>
      <c r="D56" s="13">
        <v>24027</v>
      </c>
      <c r="E56" s="13">
        <v>23546</v>
      </c>
      <c r="F56" s="13" t="e">
        <v>#N/A</v>
      </c>
      <c r="G56" s="13" t="e">
        <v>#N/A</v>
      </c>
      <c r="H56" s="13" t="e">
        <v>#N/A</v>
      </c>
      <c r="I56" s="13" t="e">
        <v>#N/A</v>
      </c>
      <c r="J56" s="13" t="e">
        <v>#N/A</v>
      </c>
    </row>
    <row r="57" spans="1:10" x14ac:dyDescent="0.25">
      <c r="A57" t="s">
        <v>764</v>
      </c>
      <c r="B57" s="10">
        <v>57</v>
      </c>
      <c r="C57" s="10">
        <v>59.6</v>
      </c>
      <c r="D57" s="13">
        <v>23901</v>
      </c>
      <c r="E57" s="13">
        <v>23430</v>
      </c>
      <c r="F57" s="13" t="e">
        <v>#N/A</v>
      </c>
      <c r="G57" s="13" t="e">
        <v>#N/A</v>
      </c>
      <c r="H57" s="13" t="e">
        <v>#N/A</v>
      </c>
      <c r="I57" s="13" t="e">
        <v>#N/A</v>
      </c>
      <c r="J57" s="13" t="e">
        <v>#N/A</v>
      </c>
    </row>
    <row r="58" spans="1:10" x14ac:dyDescent="0.25">
      <c r="A58" t="s">
        <v>765</v>
      </c>
      <c r="B58" s="10">
        <v>57.7</v>
      </c>
      <c r="C58" s="10">
        <v>60.3</v>
      </c>
      <c r="D58" s="13">
        <v>23755</v>
      </c>
      <c r="E58" s="13">
        <v>23294</v>
      </c>
      <c r="F58" s="13" t="e">
        <v>#N/A</v>
      </c>
      <c r="G58" s="13" t="e">
        <v>#N/A</v>
      </c>
      <c r="H58" s="13" t="e">
        <v>#N/A</v>
      </c>
      <c r="I58" s="13" t="e">
        <v>#N/A</v>
      </c>
      <c r="J58" s="13" t="e">
        <v>#N/A</v>
      </c>
    </row>
    <row r="59" spans="1:10" x14ac:dyDescent="0.25">
      <c r="A59" t="s">
        <v>766</v>
      </c>
      <c r="B59" s="10">
        <v>59.3</v>
      </c>
      <c r="C59" s="10">
        <v>61.9</v>
      </c>
      <c r="D59" s="13">
        <v>23651</v>
      </c>
      <c r="E59" s="13">
        <v>23206</v>
      </c>
      <c r="F59" s="13" t="e">
        <v>#N/A</v>
      </c>
      <c r="G59" s="13" t="e">
        <v>#N/A</v>
      </c>
      <c r="H59" s="13" t="e">
        <v>#N/A</v>
      </c>
      <c r="I59" s="13" t="e">
        <v>#N/A</v>
      </c>
      <c r="J59" s="13" t="e">
        <v>#N/A</v>
      </c>
    </row>
    <row r="60" spans="1:10" x14ac:dyDescent="0.25">
      <c r="A60" t="s">
        <v>767</v>
      </c>
      <c r="B60" s="10">
        <v>59.5</v>
      </c>
      <c r="C60" s="10">
        <v>62.1</v>
      </c>
      <c r="D60" s="13">
        <v>23647</v>
      </c>
      <c r="E60" s="13">
        <v>23212</v>
      </c>
      <c r="F60" s="13" t="e">
        <v>#N/A</v>
      </c>
      <c r="G60" s="13" t="e">
        <v>#N/A</v>
      </c>
      <c r="H60" s="13" t="e">
        <v>#N/A</v>
      </c>
      <c r="I60" s="13" t="e">
        <v>#N/A</v>
      </c>
      <c r="J60" s="13" t="e">
        <v>#N/A</v>
      </c>
    </row>
    <row r="61" spans="1:10" x14ac:dyDescent="0.25">
      <c r="A61" t="s">
        <v>768</v>
      </c>
      <c r="B61" s="10">
        <v>59.8</v>
      </c>
      <c r="C61" s="10">
        <v>62.4</v>
      </c>
      <c r="D61" s="13">
        <v>23809</v>
      </c>
      <c r="E61" s="13">
        <v>23376</v>
      </c>
      <c r="F61" s="13" t="e">
        <v>#N/A</v>
      </c>
      <c r="G61" s="13" t="e">
        <v>#N/A</v>
      </c>
      <c r="H61" s="13" t="e">
        <v>#N/A</v>
      </c>
      <c r="I61" s="13" t="e">
        <v>#N/A</v>
      </c>
      <c r="J61" s="13" t="e">
        <v>#N/A</v>
      </c>
    </row>
    <row r="62" spans="1:10" x14ac:dyDescent="0.25">
      <c r="A62" t="s">
        <v>769</v>
      </c>
      <c r="B62" s="10">
        <v>59.7</v>
      </c>
      <c r="C62" s="10">
        <v>62.3</v>
      </c>
      <c r="D62" s="13">
        <v>23994</v>
      </c>
      <c r="E62" s="13">
        <v>23558</v>
      </c>
      <c r="F62" s="13" t="e">
        <v>#N/A</v>
      </c>
      <c r="G62" s="13" t="e">
        <v>#N/A</v>
      </c>
      <c r="H62" s="13" t="e">
        <v>#N/A</v>
      </c>
      <c r="I62" s="13" t="e">
        <v>#N/A</v>
      </c>
      <c r="J62" s="13" t="e">
        <v>#N/A</v>
      </c>
    </row>
    <row r="63" spans="1:10" x14ac:dyDescent="0.25">
      <c r="A63" t="s">
        <v>770</v>
      </c>
      <c r="B63" s="10">
        <v>59.9</v>
      </c>
      <c r="C63" s="10">
        <v>62.5</v>
      </c>
      <c r="D63" s="13">
        <v>24125</v>
      </c>
      <c r="E63" s="13">
        <v>23693</v>
      </c>
      <c r="F63" s="13" t="e">
        <v>#N/A</v>
      </c>
      <c r="G63" s="13" t="e">
        <v>#N/A</v>
      </c>
      <c r="H63" s="13" t="e">
        <v>#N/A</v>
      </c>
      <c r="I63" s="13" t="e">
        <v>#N/A</v>
      </c>
      <c r="J63" s="13" t="e">
        <v>#N/A</v>
      </c>
    </row>
    <row r="64" spans="1:10" x14ac:dyDescent="0.25">
      <c r="A64" t="s">
        <v>771</v>
      </c>
      <c r="B64" s="10">
        <v>58.8</v>
      </c>
      <c r="C64" s="10">
        <v>61.5</v>
      </c>
      <c r="D64" s="13">
        <v>24245</v>
      </c>
      <c r="E64" s="13">
        <v>23815</v>
      </c>
      <c r="F64" s="13" t="e">
        <v>#N/A</v>
      </c>
      <c r="G64" s="13" t="e">
        <v>#N/A</v>
      </c>
      <c r="H64" s="13" t="e">
        <v>#N/A</v>
      </c>
      <c r="I64" s="13" t="e">
        <v>#N/A</v>
      </c>
      <c r="J64" s="13" t="e">
        <v>#N/A</v>
      </c>
    </row>
    <row r="65" spans="1:10" x14ac:dyDescent="0.25">
      <c r="A65" t="s">
        <v>772</v>
      </c>
      <c r="B65" s="10">
        <v>58.8</v>
      </c>
      <c r="C65" s="10">
        <v>61.6</v>
      </c>
      <c r="D65" s="13">
        <v>24335</v>
      </c>
      <c r="E65" s="13">
        <v>23901</v>
      </c>
      <c r="F65" s="13" t="e">
        <v>#N/A</v>
      </c>
      <c r="G65" s="13" t="e">
        <v>#N/A</v>
      </c>
      <c r="H65" s="13" t="e">
        <v>#N/A</v>
      </c>
      <c r="I65" s="13" t="e">
        <v>#N/A</v>
      </c>
      <c r="J65" s="13" t="e">
        <v>#N/A</v>
      </c>
    </row>
    <row r="66" spans="1:10" x14ac:dyDescent="0.25">
      <c r="A66" t="s">
        <v>773</v>
      </c>
      <c r="B66" s="10">
        <v>59.5</v>
      </c>
      <c r="C66" s="10">
        <v>62.4</v>
      </c>
      <c r="D66" s="13">
        <v>24435</v>
      </c>
      <c r="E66" s="13">
        <v>24007</v>
      </c>
      <c r="F66" s="13" t="e">
        <v>#N/A</v>
      </c>
      <c r="G66" s="13" t="e">
        <v>#N/A</v>
      </c>
      <c r="H66" s="13" t="e">
        <v>#N/A</v>
      </c>
      <c r="I66" s="13" t="e">
        <v>#N/A</v>
      </c>
      <c r="J66" s="13" t="e">
        <v>#N/A</v>
      </c>
    </row>
    <row r="67" spans="1:10" x14ac:dyDescent="0.25">
      <c r="A67" t="s">
        <v>774</v>
      </c>
      <c r="B67" s="10">
        <v>60.1</v>
      </c>
      <c r="C67" s="10">
        <v>63</v>
      </c>
      <c r="D67" s="13">
        <v>24515</v>
      </c>
      <c r="E67" s="13">
        <v>24084</v>
      </c>
      <c r="F67" s="13" t="e">
        <v>#N/A</v>
      </c>
      <c r="G67" s="13" t="e">
        <v>#N/A</v>
      </c>
      <c r="H67" s="13" t="e">
        <v>#N/A</v>
      </c>
      <c r="I67" s="13" t="e">
        <v>#N/A</v>
      </c>
      <c r="J67" s="13" t="e">
        <v>#N/A</v>
      </c>
    </row>
    <row r="68" spans="1:10" x14ac:dyDescent="0.25">
      <c r="A68" t="s">
        <v>775</v>
      </c>
      <c r="B68" s="10">
        <v>61.3</v>
      </c>
      <c r="C68" s="10">
        <v>64.3</v>
      </c>
      <c r="D68" s="13">
        <v>24570</v>
      </c>
      <c r="E68" s="13">
        <v>24147</v>
      </c>
      <c r="F68" s="13" t="e">
        <v>#N/A</v>
      </c>
      <c r="G68" s="13" t="e">
        <v>#N/A</v>
      </c>
      <c r="H68" s="13" t="e">
        <v>#N/A</v>
      </c>
      <c r="I68" s="13" t="e">
        <v>#N/A</v>
      </c>
      <c r="J68" s="13" t="e">
        <v>#N/A</v>
      </c>
    </row>
    <row r="69" spans="1:10" x14ac:dyDescent="0.25">
      <c r="A69" t="s">
        <v>776</v>
      </c>
      <c r="B69" s="10">
        <v>61.2</v>
      </c>
      <c r="C69" s="10">
        <v>64.099999999999994</v>
      </c>
      <c r="D69" s="13">
        <v>24625</v>
      </c>
      <c r="E69" s="13">
        <v>24201</v>
      </c>
      <c r="F69" s="13" t="e">
        <v>#N/A</v>
      </c>
      <c r="G69" s="13" t="e">
        <v>#N/A</v>
      </c>
      <c r="H69" s="13" t="e">
        <v>#N/A</v>
      </c>
      <c r="I69" s="13" t="e">
        <v>#N/A</v>
      </c>
      <c r="J69" s="13" t="e">
        <v>#N/A</v>
      </c>
    </row>
    <row r="70" spans="1:10" x14ac:dyDescent="0.25">
      <c r="A70" t="s">
        <v>777</v>
      </c>
      <c r="B70" s="10">
        <v>61.2</v>
      </c>
      <c r="C70" s="10">
        <v>64</v>
      </c>
      <c r="D70" s="13">
        <v>24660</v>
      </c>
      <c r="E70" s="13">
        <v>24242</v>
      </c>
      <c r="F70" s="13" t="e">
        <v>#N/A</v>
      </c>
      <c r="G70" s="13" t="e">
        <v>#N/A</v>
      </c>
      <c r="H70" s="13" t="e">
        <v>#N/A</v>
      </c>
      <c r="I70" s="13" t="e">
        <v>#N/A</v>
      </c>
      <c r="J70" s="13" t="e">
        <v>#N/A</v>
      </c>
    </row>
    <row r="71" spans="1:10" x14ac:dyDescent="0.25">
      <c r="A71" t="s">
        <v>778</v>
      </c>
      <c r="B71" s="10">
        <v>61.6</v>
      </c>
      <c r="C71" s="10">
        <v>64.400000000000006</v>
      </c>
      <c r="D71" s="13">
        <v>24670</v>
      </c>
      <c r="E71" s="13">
        <v>24262</v>
      </c>
      <c r="F71" s="13" t="e">
        <v>#N/A</v>
      </c>
      <c r="G71" s="13" t="e">
        <v>#N/A</v>
      </c>
      <c r="H71" s="13" t="e">
        <v>#N/A</v>
      </c>
      <c r="I71" s="13" t="e">
        <v>#N/A</v>
      </c>
      <c r="J71" s="13" t="e">
        <v>#N/A</v>
      </c>
    </row>
    <row r="72" spans="1:10" x14ac:dyDescent="0.25">
      <c r="A72" t="s">
        <v>779</v>
      </c>
      <c r="B72" s="10">
        <v>62.2</v>
      </c>
      <c r="C72" s="10">
        <v>65</v>
      </c>
      <c r="D72" s="13">
        <v>24695</v>
      </c>
      <c r="E72" s="13">
        <v>24291</v>
      </c>
      <c r="F72" s="13" t="e">
        <v>#N/A</v>
      </c>
      <c r="G72" s="13" t="e">
        <v>#N/A</v>
      </c>
      <c r="H72" s="13" t="e">
        <v>#N/A</v>
      </c>
      <c r="I72" s="13" t="e">
        <v>#N/A</v>
      </c>
      <c r="J72" s="13" t="e">
        <v>#N/A</v>
      </c>
    </row>
    <row r="73" spans="1:10" x14ac:dyDescent="0.25">
      <c r="A73" t="s">
        <v>780</v>
      </c>
      <c r="B73" s="10">
        <v>62.6</v>
      </c>
      <c r="C73" s="10">
        <v>65.400000000000006</v>
      </c>
      <c r="D73" s="13">
        <v>24770</v>
      </c>
      <c r="E73" s="13">
        <v>24369</v>
      </c>
      <c r="F73" s="13" t="e">
        <v>#N/A</v>
      </c>
      <c r="G73" s="13" t="e">
        <v>#N/A</v>
      </c>
      <c r="H73" s="13" t="e">
        <v>#N/A</v>
      </c>
      <c r="I73" s="13" t="e">
        <v>#N/A</v>
      </c>
      <c r="J73" s="13" t="e">
        <v>#N/A</v>
      </c>
    </row>
    <row r="74" spans="1:10" x14ac:dyDescent="0.25">
      <c r="A74" t="s">
        <v>781</v>
      </c>
      <c r="B74" s="10">
        <v>63.4</v>
      </c>
      <c r="C74" s="10">
        <v>66.3</v>
      </c>
      <c r="D74" s="13">
        <v>24850</v>
      </c>
      <c r="E74" s="13">
        <v>24447</v>
      </c>
      <c r="F74" s="13" t="e">
        <v>#N/A</v>
      </c>
      <c r="G74" s="13" t="e">
        <v>#N/A</v>
      </c>
      <c r="H74" s="13" t="e">
        <v>#N/A</v>
      </c>
      <c r="I74" s="13" t="e">
        <v>#N/A</v>
      </c>
      <c r="J74" s="13" t="e">
        <v>#N/A</v>
      </c>
    </row>
    <row r="75" spans="1:10" x14ac:dyDescent="0.25">
      <c r="A75" t="s">
        <v>782</v>
      </c>
      <c r="B75" s="10">
        <v>63.5</v>
      </c>
      <c r="C75" s="10">
        <v>66.400000000000006</v>
      </c>
      <c r="D75" s="13">
        <v>24925</v>
      </c>
      <c r="E75" s="13">
        <v>24516</v>
      </c>
      <c r="F75" s="13" t="e">
        <v>#N/A</v>
      </c>
      <c r="G75" s="13" t="e">
        <v>#N/A</v>
      </c>
      <c r="H75" s="13" t="e">
        <v>#N/A</v>
      </c>
      <c r="I75" s="13" t="e">
        <v>#N/A</v>
      </c>
      <c r="J75" s="13" t="e">
        <v>#N/A</v>
      </c>
    </row>
    <row r="76" spans="1:10" x14ac:dyDescent="0.25">
      <c r="A76" t="s">
        <v>783</v>
      </c>
      <c r="B76" s="10">
        <v>64.099999999999994</v>
      </c>
      <c r="C76" s="10">
        <v>67.099999999999994</v>
      </c>
      <c r="D76" s="13">
        <v>25110</v>
      </c>
      <c r="E76" s="13">
        <v>24695</v>
      </c>
      <c r="F76" s="13" t="e">
        <v>#N/A</v>
      </c>
      <c r="G76" s="13" t="e">
        <v>#N/A</v>
      </c>
      <c r="H76" s="13" t="e">
        <v>#N/A</v>
      </c>
      <c r="I76" s="13" t="e">
        <v>#N/A</v>
      </c>
      <c r="J76" s="13" t="e">
        <v>#N/A</v>
      </c>
    </row>
    <row r="77" spans="1:10" x14ac:dyDescent="0.25">
      <c r="A77" t="s">
        <v>784</v>
      </c>
      <c r="B77" s="10">
        <v>64.8</v>
      </c>
      <c r="C77" s="10">
        <v>67.900000000000006</v>
      </c>
      <c r="D77" s="13">
        <v>25345</v>
      </c>
      <c r="E77" s="13">
        <v>24936</v>
      </c>
      <c r="F77" s="13" t="e">
        <v>#N/A</v>
      </c>
      <c r="G77" s="13" t="e">
        <v>#N/A</v>
      </c>
      <c r="H77" s="13" t="e">
        <v>#N/A</v>
      </c>
      <c r="I77" s="13" t="e">
        <v>#N/A</v>
      </c>
      <c r="J77" s="13" t="e">
        <v>#N/A</v>
      </c>
    </row>
    <row r="78" spans="1:10" x14ac:dyDescent="0.25">
      <c r="A78" t="s">
        <v>785</v>
      </c>
      <c r="B78" s="10">
        <v>64.900000000000006</v>
      </c>
      <c r="C78" s="10">
        <v>68.099999999999994</v>
      </c>
      <c r="D78" s="13">
        <v>25575</v>
      </c>
      <c r="E78" s="13">
        <v>25157</v>
      </c>
      <c r="F78" s="13" t="e">
        <v>#N/A</v>
      </c>
      <c r="G78" s="13" t="e">
        <v>#N/A</v>
      </c>
      <c r="H78" s="13" t="e">
        <v>#N/A</v>
      </c>
      <c r="I78" s="13" t="e">
        <v>#N/A</v>
      </c>
      <c r="J78" s="13" t="e">
        <v>#N/A</v>
      </c>
    </row>
    <row r="79" spans="1:10" x14ac:dyDescent="0.25">
      <c r="A79" t="s">
        <v>786</v>
      </c>
      <c r="B79" s="10">
        <v>65.2</v>
      </c>
      <c r="C79" s="10">
        <v>68.5</v>
      </c>
      <c r="D79" s="13">
        <v>25795</v>
      </c>
      <c r="E79" s="13">
        <v>25368</v>
      </c>
      <c r="F79" s="13" t="e">
        <v>#N/A</v>
      </c>
      <c r="G79" s="13" t="e">
        <v>#N/A</v>
      </c>
      <c r="H79" s="13" t="e">
        <v>#N/A</v>
      </c>
      <c r="I79" s="13" t="e">
        <v>#N/A</v>
      </c>
      <c r="J79" s="13" t="e">
        <v>#N/A</v>
      </c>
    </row>
    <row r="80" spans="1:10" x14ac:dyDescent="0.25">
      <c r="A80" t="s">
        <v>787</v>
      </c>
      <c r="B80" s="10">
        <v>65.099999999999994</v>
      </c>
      <c r="C80" s="10">
        <v>68.400000000000006</v>
      </c>
      <c r="D80" s="13">
        <v>25970</v>
      </c>
      <c r="E80" s="13">
        <v>25541</v>
      </c>
      <c r="F80" s="13" t="e">
        <v>#N/A</v>
      </c>
      <c r="G80" s="13" t="e">
        <v>#N/A</v>
      </c>
      <c r="H80" s="13" t="e">
        <v>#N/A</v>
      </c>
      <c r="I80" s="13" t="e">
        <v>#N/A</v>
      </c>
      <c r="J80" s="13" t="e">
        <v>#N/A</v>
      </c>
    </row>
    <row r="81" spans="1:10" x14ac:dyDescent="0.25">
      <c r="A81" t="s">
        <v>788</v>
      </c>
      <c r="B81" s="10">
        <v>65.400000000000006</v>
      </c>
      <c r="C81" s="10">
        <v>68.8</v>
      </c>
      <c r="D81" s="13">
        <v>26160</v>
      </c>
      <c r="E81" s="13">
        <v>25722</v>
      </c>
      <c r="F81" s="13" t="e">
        <v>#N/A</v>
      </c>
      <c r="G81" s="13" t="e">
        <v>#N/A</v>
      </c>
      <c r="H81" s="13" t="e">
        <v>#N/A</v>
      </c>
      <c r="I81" s="13" t="e">
        <v>#N/A</v>
      </c>
      <c r="J81" s="13" t="e">
        <v>#N/A</v>
      </c>
    </row>
    <row r="82" spans="1:10" x14ac:dyDescent="0.25">
      <c r="A82" t="s">
        <v>789</v>
      </c>
      <c r="B82" s="10">
        <v>65.5</v>
      </c>
      <c r="C82" s="10">
        <v>68.900000000000006</v>
      </c>
      <c r="D82" s="13">
        <v>26355</v>
      </c>
      <c r="E82" s="13">
        <v>25897</v>
      </c>
      <c r="F82" s="13" t="e">
        <v>#N/A</v>
      </c>
      <c r="G82" s="13" t="e">
        <v>#N/A</v>
      </c>
      <c r="H82" s="13" t="e">
        <v>#N/A</v>
      </c>
      <c r="I82" s="13" t="e">
        <v>#N/A</v>
      </c>
      <c r="J82" s="13" t="e">
        <v>#N/A</v>
      </c>
    </row>
    <row r="83" spans="1:10" x14ac:dyDescent="0.25">
      <c r="A83" t="s">
        <v>790</v>
      </c>
      <c r="B83" s="10">
        <v>65.099999999999994</v>
      </c>
      <c r="C83" s="10">
        <v>68.599999999999994</v>
      </c>
      <c r="D83" s="13">
        <v>26590</v>
      </c>
      <c r="E83" s="13">
        <v>26117</v>
      </c>
      <c r="F83" s="13" t="e">
        <v>#N/A</v>
      </c>
      <c r="G83" s="13" t="e">
        <v>#N/A</v>
      </c>
      <c r="H83" s="13" t="e">
        <v>#N/A</v>
      </c>
      <c r="I83" s="13" t="e">
        <v>#N/A</v>
      </c>
      <c r="J83" s="13" t="e">
        <v>#N/A</v>
      </c>
    </row>
    <row r="84" spans="1:10" x14ac:dyDescent="0.25">
      <c r="A84" t="s">
        <v>791</v>
      </c>
      <c r="B84" s="10">
        <v>65</v>
      </c>
      <c r="C84" s="10">
        <v>68.599999999999994</v>
      </c>
      <c r="D84" s="13">
        <v>26730</v>
      </c>
      <c r="E84" s="13">
        <v>26248</v>
      </c>
      <c r="F84" s="13" t="e">
        <v>#N/A</v>
      </c>
      <c r="G84" s="13" t="e">
        <v>#N/A</v>
      </c>
      <c r="H84" s="13" t="e">
        <v>#N/A</v>
      </c>
      <c r="I84" s="13" t="e">
        <v>#N/A</v>
      </c>
      <c r="J84" s="13" t="e">
        <v>#N/A</v>
      </c>
    </row>
    <row r="85" spans="1:10" x14ac:dyDescent="0.25">
      <c r="A85" t="s">
        <v>792</v>
      </c>
      <c r="B85" s="10">
        <v>65</v>
      </c>
      <c r="C85" s="10">
        <v>68.599999999999994</v>
      </c>
      <c r="D85" s="13">
        <v>26795</v>
      </c>
      <c r="E85" s="13">
        <v>26309</v>
      </c>
      <c r="F85" s="13" t="e">
        <v>#N/A</v>
      </c>
      <c r="G85" s="13" t="e">
        <v>#N/A</v>
      </c>
      <c r="H85" s="13" t="e">
        <v>#N/A</v>
      </c>
      <c r="I85" s="13" t="e">
        <v>#N/A</v>
      </c>
      <c r="J85" s="13" t="e">
        <v>#N/A</v>
      </c>
    </row>
    <row r="86" spans="1:10" x14ac:dyDescent="0.25">
      <c r="A86" t="s">
        <v>793</v>
      </c>
      <c r="B86" s="10">
        <v>65</v>
      </c>
      <c r="C86" s="10">
        <v>68.5</v>
      </c>
      <c r="D86" s="13">
        <v>26880</v>
      </c>
      <c r="E86" s="13">
        <v>26390</v>
      </c>
      <c r="F86" s="13" t="e">
        <v>#N/A</v>
      </c>
      <c r="G86" s="13" t="e">
        <v>#N/A</v>
      </c>
      <c r="H86" s="13" t="e">
        <v>#N/A</v>
      </c>
      <c r="I86" s="13" t="e">
        <v>#N/A</v>
      </c>
      <c r="J86" s="13" t="e">
        <v>#N/A</v>
      </c>
    </row>
    <row r="87" spans="1:10" x14ac:dyDescent="0.25">
      <c r="A87" t="s">
        <v>794</v>
      </c>
      <c r="B87" s="10">
        <v>65.400000000000006</v>
      </c>
      <c r="C87" s="10">
        <v>68.8</v>
      </c>
      <c r="D87" s="13">
        <v>26900</v>
      </c>
      <c r="E87" s="13">
        <v>26411</v>
      </c>
      <c r="F87" s="13" t="e">
        <v>#N/A</v>
      </c>
      <c r="G87" s="13" t="e">
        <v>#N/A</v>
      </c>
      <c r="H87" s="13" t="e">
        <v>#N/A</v>
      </c>
      <c r="I87" s="13" t="e">
        <v>#N/A</v>
      </c>
      <c r="J87" s="13" t="e">
        <v>#N/A</v>
      </c>
    </row>
    <row r="88" spans="1:10" x14ac:dyDescent="0.25">
      <c r="A88" t="s">
        <v>795</v>
      </c>
      <c r="B88" s="10">
        <v>65.8</v>
      </c>
      <c r="C88" s="10">
        <v>69.099999999999994</v>
      </c>
      <c r="D88" s="13">
        <v>26935</v>
      </c>
      <c r="E88" s="13">
        <v>26447</v>
      </c>
      <c r="F88" s="13" t="e">
        <v>#N/A</v>
      </c>
      <c r="G88" s="13" t="e">
        <v>#N/A</v>
      </c>
      <c r="H88" s="13" t="e">
        <v>#N/A</v>
      </c>
      <c r="I88" s="13" t="e">
        <v>#N/A</v>
      </c>
      <c r="J88" s="13" t="e">
        <v>#N/A</v>
      </c>
    </row>
    <row r="89" spans="1:10" x14ac:dyDescent="0.25">
      <c r="A89" t="s">
        <v>796</v>
      </c>
      <c r="B89" s="10">
        <v>65.599999999999994</v>
      </c>
      <c r="C89" s="10">
        <v>68.599999999999994</v>
      </c>
      <c r="D89" s="13">
        <v>26900</v>
      </c>
      <c r="E89" s="13">
        <v>26405</v>
      </c>
      <c r="F89" s="13" t="e">
        <v>#N/A</v>
      </c>
      <c r="G89" s="13" t="e">
        <v>#N/A</v>
      </c>
      <c r="H89" s="13" t="e">
        <v>#N/A</v>
      </c>
      <c r="I89" s="13" t="e">
        <v>#N/A</v>
      </c>
      <c r="J89" s="13" t="e">
        <v>#N/A</v>
      </c>
    </row>
    <row r="90" spans="1:10" x14ac:dyDescent="0.25">
      <c r="A90" t="s">
        <v>797</v>
      </c>
      <c r="B90" s="10">
        <v>66.099999999999994</v>
      </c>
      <c r="C90" s="10">
        <v>68.7</v>
      </c>
      <c r="D90" s="13">
        <v>26750</v>
      </c>
      <c r="E90" s="13">
        <v>26263</v>
      </c>
      <c r="F90" s="13" t="e">
        <v>#N/A</v>
      </c>
      <c r="G90" s="13" t="e">
        <v>#N/A</v>
      </c>
      <c r="H90" s="13" t="e">
        <v>#N/A</v>
      </c>
      <c r="I90" s="13" t="e">
        <v>#N/A</v>
      </c>
      <c r="J90" s="13" t="e">
        <v>#N/A</v>
      </c>
    </row>
    <row r="91" spans="1:10" x14ac:dyDescent="0.25">
      <c r="A91" t="s">
        <v>798</v>
      </c>
      <c r="B91" s="10">
        <v>66.5</v>
      </c>
      <c r="C91" s="10">
        <v>68.900000000000006</v>
      </c>
      <c r="D91" s="13">
        <v>26530</v>
      </c>
      <c r="E91" s="13">
        <v>26056</v>
      </c>
      <c r="F91" s="13" t="e">
        <v>#N/A</v>
      </c>
      <c r="G91" s="13" t="e">
        <v>#N/A</v>
      </c>
      <c r="H91" s="13" t="e">
        <v>#N/A</v>
      </c>
      <c r="I91" s="13" t="e">
        <v>#N/A</v>
      </c>
      <c r="J91" s="13" t="e">
        <v>#N/A</v>
      </c>
    </row>
    <row r="92" spans="1:10" x14ac:dyDescent="0.25">
      <c r="A92" t="s">
        <v>799</v>
      </c>
      <c r="B92" s="10">
        <v>67.5</v>
      </c>
      <c r="C92" s="10">
        <v>69.599999999999994</v>
      </c>
      <c r="D92" s="13">
        <v>26275</v>
      </c>
      <c r="E92" s="13">
        <v>25803</v>
      </c>
      <c r="F92" s="13" t="e">
        <v>#N/A</v>
      </c>
      <c r="G92" s="13" t="e">
        <v>#N/A</v>
      </c>
      <c r="H92" s="13" t="e">
        <v>#N/A</v>
      </c>
      <c r="I92" s="13" t="e">
        <v>#N/A</v>
      </c>
      <c r="J92" s="13" t="e">
        <v>#N/A</v>
      </c>
    </row>
    <row r="93" spans="1:10" x14ac:dyDescent="0.25">
      <c r="A93" t="s">
        <v>800</v>
      </c>
      <c r="B93" s="10">
        <v>68.3</v>
      </c>
      <c r="C93" s="10">
        <v>70.3</v>
      </c>
      <c r="D93" s="13">
        <v>26025</v>
      </c>
      <c r="E93" s="13">
        <v>25572</v>
      </c>
      <c r="F93" s="13" t="e">
        <v>#N/A</v>
      </c>
      <c r="G93" s="13" t="e">
        <v>#N/A</v>
      </c>
      <c r="H93" s="13" t="e">
        <v>#N/A</v>
      </c>
      <c r="I93" s="13" t="e">
        <v>#N/A</v>
      </c>
      <c r="J93" s="13" t="e">
        <v>#N/A</v>
      </c>
    </row>
    <row r="94" spans="1:10" x14ac:dyDescent="0.25">
      <c r="A94" t="s">
        <v>801</v>
      </c>
      <c r="B94" s="10">
        <v>69</v>
      </c>
      <c r="C94" s="10">
        <v>70.900000000000006</v>
      </c>
      <c r="D94" s="13">
        <v>25820</v>
      </c>
      <c r="E94" s="13">
        <v>25370</v>
      </c>
      <c r="F94" s="13" t="e">
        <v>#N/A</v>
      </c>
      <c r="G94" s="13" t="e">
        <v>#N/A</v>
      </c>
      <c r="H94" s="13" t="e">
        <v>#N/A</v>
      </c>
      <c r="I94" s="13" t="e">
        <v>#N/A</v>
      </c>
      <c r="J94" s="13" t="e">
        <v>#N/A</v>
      </c>
    </row>
    <row r="95" spans="1:10" x14ac:dyDescent="0.25">
      <c r="A95" t="s">
        <v>802</v>
      </c>
      <c r="B95" s="10">
        <v>69.2</v>
      </c>
      <c r="C95" s="10">
        <v>71.099999999999994</v>
      </c>
      <c r="D95" s="13">
        <v>25710</v>
      </c>
      <c r="E95" s="13">
        <v>25243</v>
      </c>
      <c r="F95" s="13" t="e">
        <v>#N/A</v>
      </c>
      <c r="G95" s="13" t="e">
        <v>#N/A</v>
      </c>
      <c r="H95" s="13" t="e">
        <v>#N/A</v>
      </c>
      <c r="I95" s="13" t="e">
        <v>#N/A</v>
      </c>
      <c r="J95" s="13" t="e">
        <v>#N/A</v>
      </c>
    </row>
    <row r="96" spans="1:10" x14ac:dyDescent="0.25">
      <c r="A96" t="s">
        <v>803</v>
      </c>
      <c r="B96" s="10">
        <v>69.2</v>
      </c>
      <c r="C96" s="10">
        <v>71.400000000000006</v>
      </c>
      <c r="D96" s="13">
        <v>25605</v>
      </c>
      <c r="E96" s="13">
        <v>25122</v>
      </c>
      <c r="F96" s="13">
        <v>4439</v>
      </c>
      <c r="G96" s="13">
        <v>6562</v>
      </c>
      <c r="H96" s="13">
        <v>9155</v>
      </c>
      <c r="I96" s="13">
        <v>4966</v>
      </c>
      <c r="J96" s="13">
        <v>484</v>
      </c>
    </row>
    <row r="97" spans="1:10" x14ac:dyDescent="0.25">
      <c r="A97" t="s">
        <v>804</v>
      </c>
      <c r="B97" s="10">
        <v>70.099999999999994</v>
      </c>
      <c r="C97" s="10">
        <v>72</v>
      </c>
      <c r="D97" s="13">
        <v>25509</v>
      </c>
      <c r="E97" s="13">
        <v>25051</v>
      </c>
      <c r="F97" s="13">
        <v>4349</v>
      </c>
      <c r="G97" s="13">
        <v>6586</v>
      </c>
      <c r="H97" s="13">
        <v>9155</v>
      </c>
      <c r="I97" s="13">
        <v>4961</v>
      </c>
      <c r="J97" s="13">
        <v>458</v>
      </c>
    </row>
    <row r="98" spans="1:10" x14ac:dyDescent="0.25">
      <c r="A98" t="s">
        <v>805</v>
      </c>
      <c r="B98" s="10">
        <v>71.3</v>
      </c>
      <c r="C98" s="10">
        <v>73.099999999999994</v>
      </c>
      <c r="D98" s="13">
        <v>25336</v>
      </c>
      <c r="E98" s="13">
        <v>24905</v>
      </c>
      <c r="F98" s="13">
        <v>4270</v>
      </c>
      <c r="G98" s="13">
        <v>6566</v>
      </c>
      <c r="H98" s="13">
        <v>9151</v>
      </c>
      <c r="I98" s="13">
        <v>4917</v>
      </c>
      <c r="J98" s="13">
        <v>431</v>
      </c>
    </row>
    <row r="99" spans="1:10" x14ac:dyDescent="0.25">
      <c r="A99" t="s">
        <v>806</v>
      </c>
      <c r="B99" s="10">
        <v>71.599999999999994</v>
      </c>
      <c r="C99" s="10">
        <v>73.5</v>
      </c>
      <c r="D99" s="13">
        <v>25282</v>
      </c>
      <c r="E99" s="13">
        <v>24847</v>
      </c>
      <c r="F99" s="13">
        <v>4190</v>
      </c>
      <c r="G99" s="13">
        <v>6592</v>
      </c>
      <c r="H99" s="13">
        <v>9128</v>
      </c>
      <c r="I99" s="13">
        <v>4937</v>
      </c>
      <c r="J99" s="13">
        <v>435</v>
      </c>
    </row>
    <row r="100" spans="1:10" x14ac:dyDescent="0.25">
      <c r="A100" t="s">
        <v>807</v>
      </c>
      <c r="B100" s="10">
        <v>72</v>
      </c>
      <c r="C100" s="10">
        <v>73.900000000000006</v>
      </c>
      <c r="D100" s="13">
        <v>25293</v>
      </c>
      <c r="E100" s="13">
        <v>24872</v>
      </c>
      <c r="F100" s="13">
        <v>4127</v>
      </c>
      <c r="G100" s="13">
        <v>6648</v>
      </c>
      <c r="H100" s="13">
        <v>9158</v>
      </c>
      <c r="I100" s="13">
        <v>4939</v>
      </c>
      <c r="J100" s="13">
        <v>421</v>
      </c>
    </row>
    <row r="101" spans="1:10" x14ac:dyDescent="0.25">
      <c r="A101" t="s">
        <v>808</v>
      </c>
      <c r="B101" s="10">
        <v>72.7</v>
      </c>
      <c r="C101" s="10">
        <v>74.599999999999994</v>
      </c>
      <c r="D101" s="13">
        <v>25316</v>
      </c>
      <c r="E101" s="13">
        <v>24893</v>
      </c>
      <c r="F101" s="13">
        <v>4088</v>
      </c>
      <c r="G101" s="13">
        <v>6667</v>
      </c>
      <c r="H101" s="13">
        <v>9201</v>
      </c>
      <c r="I101" s="13">
        <v>4937</v>
      </c>
      <c r="J101" s="13">
        <v>423</v>
      </c>
    </row>
    <row r="102" spans="1:10" x14ac:dyDescent="0.25">
      <c r="A102" t="s">
        <v>809</v>
      </c>
      <c r="B102" s="10">
        <v>73.3</v>
      </c>
      <c r="C102" s="10">
        <v>75</v>
      </c>
      <c r="D102" s="13">
        <v>25320</v>
      </c>
      <c r="E102" s="13">
        <v>24899</v>
      </c>
      <c r="F102" s="13">
        <v>4041</v>
      </c>
      <c r="G102" s="13">
        <v>6668</v>
      </c>
      <c r="H102" s="13">
        <v>9200</v>
      </c>
      <c r="I102" s="13">
        <v>4989</v>
      </c>
      <c r="J102" s="13">
        <v>422</v>
      </c>
    </row>
    <row r="103" spans="1:10" x14ac:dyDescent="0.25">
      <c r="A103" t="s">
        <v>810</v>
      </c>
      <c r="B103" s="10">
        <v>73.400000000000006</v>
      </c>
      <c r="C103" s="10">
        <v>75.400000000000006</v>
      </c>
      <c r="D103" s="13">
        <v>25408</v>
      </c>
      <c r="E103" s="13">
        <v>24997</v>
      </c>
      <c r="F103" s="13">
        <v>4031</v>
      </c>
      <c r="G103" s="13">
        <v>6744</v>
      </c>
      <c r="H103" s="13">
        <v>9221</v>
      </c>
      <c r="I103" s="13">
        <v>5001</v>
      </c>
      <c r="J103" s="13">
        <v>411</v>
      </c>
    </row>
    <row r="104" spans="1:10" x14ac:dyDescent="0.25">
      <c r="A104" t="s">
        <v>811</v>
      </c>
      <c r="B104" s="10">
        <v>73.8</v>
      </c>
      <c r="C104" s="10">
        <v>75.900000000000006</v>
      </c>
      <c r="D104" s="13">
        <v>25451</v>
      </c>
      <c r="E104" s="13">
        <v>25028</v>
      </c>
      <c r="F104" s="13">
        <v>3985</v>
      </c>
      <c r="G104" s="13">
        <v>6738</v>
      </c>
      <c r="H104" s="13">
        <v>9247</v>
      </c>
      <c r="I104" s="13">
        <v>5059</v>
      </c>
      <c r="J104" s="13">
        <v>423</v>
      </c>
    </row>
    <row r="105" spans="1:10" x14ac:dyDescent="0.25">
      <c r="A105" t="s">
        <v>812</v>
      </c>
      <c r="B105" s="10">
        <v>73.8</v>
      </c>
      <c r="C105" s="10">
        <v>76.2</v>
      </c>
      <c r="D105" s="13">
        <v>25559</v>
      </c>
      <c r="E105" s="13">
        <v>25128</v>
      </c>
      <c r="F105" s="13">
        <v>3957</v>
      </c>
      <c r="G105" s="13">
        <v>6777</v>
      </c>
      <c r="H105" s="13">
        <v>9284</v>
      </c>
      <c r="I105" s="13">
        <v>5110</v>
      </c>
      <c r="J105" s="13">
        <v>431</v>
      </c>
    </row>
    <row r="106" spans="1:10" x14ac:dyDescent="0.25">
      <c r="A106" t="s">
        <v>813</v>
      </c>
      <c r="B106" s="10">
        <v>73.599999999999994</v>
      </c>
      <c r="C106" s="10">
        <v>76.400000000000006</v>
      </c>
      <c r="D106" s="13">
        <v>25600</v>
      </c>
      <c r="E106" s="13">
        <v>25149</v>
      </c>
      <c r="F106" s="13">
        <v>3928</v>
      </c>
      <c r="G106" s="13">
        <v>6808</v>
      </c>
      <c r="H106" s="13">
        <v>9294</v>
      </c>
      <c r="I106" s="13">
        <v>5120</v>
      </c>
      <c r="J106" s="13">
        <v>450</v>
      </c>
    </row>
    <row r="107" spans="1:10" x14ac:dyDescent="0.25">
      <c r="A107" t="s">
        <v>814</v>
      </c>
      <c r="B107" s="10">
        <v>74</v>
      </c>
      <c r="C107" s="10">
        <v>76.599999999999994</v>
      </c>
      <c r="D107" s="13">
        <v>25670</v>
      </c>
      <c r="E107" s="13">
        <v>25220</v>
      </c>
      <c r="F107" s="13">
        <v>3911</v>
      </c>
      <c r="G107" s="13">
        <v>6833</v>
      </c>
      <c r="H107" s="13">
        <v>9334</v>
      </c>
      <c r="I107" s="13">
        <v>5143</v>
      </c>
      <c r="J107" s="13">
        <v>450</v>
      </c>
    </row>
    <row r="108" spans="1:10" x14ac:dyDescent="0.25">
      <c r="A108" t="s">
        <v>815</v>
      </c>
      <c r="B108" s="10">
        <v>73.900000000000006</v>
      </c>
      <c r="C108" s="10">
        <v>76.400000000000006</v>
      </c>
      <c r="D108" s="13">
        <v>25770</v>
      </c>
      <c r="E108" s="13">
        <v>25317</v>
      </c>
      <c r="F108" s="13">
        <v>3918</v>
      </c>
      <c r="G108" s="13">
        <v>6833</v>
      </c>
      <c r="H108" s="13">
        <v>9385</v>
      </c>
      <c r="I108" s="13">
        <v>5181</v>
      </c>
      <c r="J108" s="13">
        <v>453</v>
      </c>
    </row>
    <row r="109" spans="1:10" x14ac:dyDescent="0.25">
      <c r="A109" t="s">
        <v>816</v>
      </c>
      <c r="B109" s="10">
        <v>74.7</v>
      </c>
      <c r="C109" s="10">
        <v>77</v>
      </c>
      <c r="D109" s="13">
        <v>25852</v>
      </c>
      <c r="E109" s="13">
        <v>25413</v>
      </c>
      <c r="F109" s="13">
        <v>3970</v>
      </c>
      <c r="G109" s="13">
        <v>6856</v>
      </c>
      <c r="H109" s="13">
        <v>9375</v>
      </c>
      <c r="I109" s="13">
        <v>5213</v>
      </c>
      <c r="J109" s="13">
        <v>439</v>
      </c>
    </row>
    <row r="110" spans="1:10" x14ac:dyDescent="0.25">
      <c r="A110" t="s">
        <v>817</v>
      </c>
      <c r="B110" s="10">
        <v>74.599999999999994</v>
      </c>
      <c r="C110" s="10">
        <v>77</v>
      </c>
      <c r="D110" s="13">
        <v>25982</v>
      </c>
      <c r="E110" s="13">
        <v>25549</v>
      </c>
      <c r="F110" s="13">
        <v>3964</v>
      </c>
      <c r="G110" s="13">
        <v>6866</v>
      </c>
      <c r="H110" s="13">
        <v>9483</v>
      </c>
      <c r="I110" s="13">
        <v>5236</v>
      </c>
      <c r="J110" s="13">
        <v>433</v>
      </c>
    </row>
    <row r="111" spans="1:10" x14ac:dyDescent="0.25">
      <c r="A111" t="s">
        <v>818</v>
      </c>
      <c r="B111" s="10">
        <v>75.3</v>
      </c>
      <c r="C111" s="10">
        <v>77.8</v>
      </c>
      <c r="D111" s="13">
        <v>25970</v>
      </c>
      <c r="E111" s="13">
        <v>25555</v>
      </c>
      <c r="F111" s="13">
        <v>3937</v>
      </c>
      <c r="G111" s="13">
        <v>6851</v>
      </c>
      <c r="H111" s="13">
        <v>9513</v>
      </c>
      <c r="I111" s="13">
        <v>5254</v>
      </c>
      <c r="J111" s="13">
        <v>416</v>
      </c>
    </row>
    <row r="112" spans="1:10" x14ac:dyDescent="0.25">
      <c r="A112" t="s">
        <v>819</v>
      </c>
      <c r="B112" s="10">
        <v>75.5</v>
      </c>
      <c r="C112" s="10">
        <v>78.099999999999994</v>
      </c>
      <c r="D112" s="13">
        <v>26009</v>
      </c>
      <c r="E112" s="13">
        <v>25589</v>
      </c>
      <c r="F112" s="13">
        <v>3921</v>
      </c>
      <c r="G112" s="13">
        <v>6853</v>
      </c>
      <c r="H112" s="13">
        <v>9538</v>
      </c>
      <c r="I112" s="13">
        <v>5276</v>
      </c>
      <c r="J112" s="13">
        <v>421</v>
      </c>
    </row>
    <row r="113" spans="1:10" x14ac:dyDescent="0.25">
      <c r="A113" t="s">
        <v>820</v>
      </c>
      <c r="B113" s="10">
        <v>76</v>
      </c>
      <c r="C113" s="10">
        <v>78.5</v>
      </c>
      <c r="D113" s="13">
        <v>26062</v>
      </c>
      <c r="E113" s="13">
        <v>25640</v>
      </c>
      <c r="F113" s="13">
        <v>3885</v>
      </c>
      <c r="G113" s="13">
        <v>6894</v>
      </c>
      <c r="H113" s="13">
        <v>9520</v>
      </c>
      <c r="I113" s="13">
        <v>5341</v>
      </c>
      <c r="J113" s="13">
        <v>422</v>
      </c>
    </row>
    <row r="114" spans="1:10" x14ac:dyDescent="0.25">
      <c r="A114" t="s">
        <v>821</v>
      </c>
      <c r="B114" s="10">
        <v>76.599999999999994</v>
      </c>
      <c r="C114" s="10">
        <v>78.900000000000006</v>
      </c>
      <c r="D114" s="13">
        <v>26198</v>
      </c>
      <c r="E114" s="13">
        <v>25781</v>
      </c>
      <c r="F114" s="13">
        <v>3897</v>
      </c>
      <c r="G114" s="13">
        <v>6928</v>
      </c>
      <c r="H114" s="13">
        <v>9569</v>
      </c>
      <c r="I114" s="13">
        <v>5387</v>
      </c>
      <c r="J114" s="13">
        <v>417</v>
      </c>
    </row>
    <row r="115" spans="1:10" x14ac:dyDescent="0.25">
      <c r="A115" t="s">
        <v>822</v>
      </c>
      <c r="B115" s="10">
        <v>76.900000000000006</v>
      </c>
      <c r="C115" s="10">
        <v>79.400000000000006</v>
      </c>
      <c r="D115" s="13">
        <v>26381</v>
      </c>
      <c r="E115" s="13">
        <v>25960</v>
      </c>
      <c r="F115" s="13">
        <v>3920</v>
      </c>
      <c r="G115" s="13">
        <v>6986</v>
      </c>
      <c r="H115" s="13">
        <v>9537</v>
      </c>
      <c r="I115" s="13">
        <v>5517</v>
      </c>
      <c r="J115" s="13">
        <v>422</v>
      </c>
    </row>
    <row r="116" spans="1:10" x14ac:dyDescent="0.25">
      <c r="A116" t="s">
        <v>823</v>
      </c>
      <c r="B116" s="10">
        <v>77.2</v>
      </c>
      <c r="C116" s="10">
        <v>79.7</v>
      </c>
      <c r="D116" s="13">
        <v>26514</v>
      </c>
      <c r="E116" s="13">
        <v>26078</v>
      </c>
      <c r="F116" s="13">
        <v>3932</v>
      </c>
      <c r="G116" s="13">
        <v>7004</v>
      </c>
      <c r="H116" s="13">
        <v>9568</v>
      </c>
      <c r="I116" s="13">
        <v>5574</v>
      </c>
      <c r="J116" s="13">
        <v>436</v>
      </c>
    </row>
    <row r="117" spans="1:10" x14ac:dyDescent="0.25">
      <c r="A117" t="s">
        <v>824</v>
      </c>
      <c r="B117" s="10">
        <v>77.599999999999994</v>
      </c>
      <c r="C117" s="10">
        <v>80.2</v>
      </c>
      <c r="D117" s="13">
        <v>26572</v>
      </c>
      <c r="E117" s="13">
        <v>26121</v>
      </c>
      <c r="F117" s="13">
        <v>3906</v>
      </c>
      <c r="G117" s="13">
        <v>6979</v>
      </c>
      <c r="H117" s="13">
        <v>9628</v>
      </c>
      <c r="I117" s="13">
        <v>5608</v>
      </c>
      <c r="J117" s="13">
        <v>450</v>
      </c>
    </row>
    <row r="118" spans="1:10" x14ac:dyDescent="0.25">
      <c r="A118" t="s">
        <v>825</v>
      </c>
      <c r="B118" s="10">
        <v>78.7</v>
      </c>
      <c r="C118" s="10">
        <v>81.099999999999994</v>
      </c>
      <c r="D118" s="13">
        <v>26636</v>
      </c>
      <c r="E118" s="13">
        <v>26192</v>
      </c>
      <c r="F118" s="13">
        <v>3936</v>
      </c>
      <c r="G118" s="13">
        <v>6981</v>
      </c>
      <c r="H118" s="13">
        <v>9639</v>
      </c>
      <c r="I118" s="13">
        <v>5636</v>
      </c>
      <c r="J118" s="13">
        <v>444</v>
      </c>
    </row>
    <row r="119" spans="1:10" x14ac:dyDescent="0.25">
      <c r="A119" t="s">
        <v>826</v>
      </c>
      <c r="B119" s="10">
        <v>79</v>
      </c>
      <c r="C119" s="10">
        <v>81.599999999999994</v>
      </c>
      <c r="D119" s="13">
        <v>26677</v>
      </c>
      <c r="E119" s="13">
        <v>26245</v>
      </c>
      <c r="F119" s="13">
        <v>3899</v>
      </c>
      <c r="G119" s="13">
        <v>6975</v>
      </c>
      <c r="H119" s="13">
        <v>9667</v>
      </c>
      <c r="I119" s="13">
        <v>5704</v>
      </c>
      <c r="J119" s="13">
        <v>432</v>
      </c>
    </row>
    <row r="120" spans="1:10" x14ac:dyDescent="0.25">
      <c r="A120" t="s">
        <v>827</v>
      </c>
      <c r="B120" s="10">
        <v>79.5</v>
      </c>
      <c r="C120" s="10">
        <v>82.1</v>
      </c>
      <c r="D120" s="13">
        <v>26714</v>
      </c>
      <c r="E120" s="13">
        <v>26270</v>
      </c>
      <c r="F120" s="13">
        <v>3889</v>
      </c>
      <c r="G120" s="13">
        <v>6948</v>
      </c>
      <c r="H120" s="13">
        <v>9683</v>
      </c>
      <c r="I120" s="13">
        <v>5750</v>
      </c>
      <c r="J120" s="13">
        <v>444</v>
      </c>
    </row>
    <row r="121" spans="1:10" x14ac:dyDescent="0.25">
      <c r="A121" t="s">
        <v>828</v>
      </c>
      <c r="B121" s="10">
        <v>79.599999999999994</v>
      </c>
      <c r="C121" s="10">
        <v>82</v>
      </c>
      <c r="D121" s="13">
        <v>26834</v>
      </c>
      <c r="E121" s="13">
        <v>26407</v>
      </c>
      <c r="F121" s="13">
        <v>3931</v>
      </c>
      <c r="G121" s="13">
        <v>6922</v>
      </c>
      <c r="H121" s="13">
        <v>9723</v>
      </c>
      <c r="I121" s="13">
        <v>5831</v>
      </c>
      <c r="J121" s="13">
        <v>427</v>
      </c>
    </row>
    <row r="122" spans="1:10" x14ac:dyDescent="0.25">
      <c r="A122" t="s">
        <v>829</v>
      </c>
      <c r="B122" s="10">
        <v>80.599999999999994</v>
      </c>
      <c r="C122" s="10">
        <v>82.3</v>
      </c>
      <c r="D122" s="13">
        <v>26955</v>
      </c>
      <c r="E122" s="13">
        <v>26524</v>
      </c>
      <c r="F122" s="13">
        <v>3890</v>
      </c>
      <c r="G122" s="13">
        <v>6926</v>
      </c>
      <c r="H122" s="13">
        <v>9788</v>
      </c>
      <c r="I122" s="13">
        <v>5920</v>
      </c>
      <c r="J122" s="13">
        <v>431</v>
      </c>
    </row>
    <row r="123" spans="1:10" x14ac:dyDescent="0.25">
      <c r="A123" t="s">
        <v>830</v>
      </c>
      <c r="B123" s="10">
        <v>80.7</v>
      </c>
      <c r="C123" s="10">
        <v>82.6</v>
      </c>
      <c r="D123" s="13">
        <v>27036</v>
      </c>
      <c r="E123" s="13">
        <v>26589</v>
      </c>
      <c r="F123" s="13">
        <v>3909</v>
      </c>
      <c r="G123" s="13">
        <v>6939</v>
      </c>
      <c r="H123" s="13">
        <v>9798</v>
      </c>
      <c r="I123" s="13">
        <v>5943</v>
      </c>
      <c r="J123" s="13">
        <v>447</v>
      </c>
    </row>
    <row r="124" spans="1:10" x14ac:dyDescent="0.25">
      <c r="A124" t="s">
        <v>831</v>
      </c>
      <c r="B124" s="10">
        <v>80.8</v>
      </c>
      <c r="C124" s="10">
        <v>82.8</v>
      </c>
      <c r="D124" s="13">
        <v>27095</v>
      </c>
      <c r="E124" s="13">
        <v>26636</v>
      </c>
      <c r="F124" s="13">
        <v>3876</v>
      </c>
      <c r="G124" s="13">
        <v>6928</v>
      </c>
      <c r="H124" s="13">
        <v>9866</v>
      </c>
      <c r="I124" s="13">
        <v>5966</v>
      </c>
      <c r="J124" s="13">
        <v>459</v>
      </c>
    </row>
    <row r="125" spans="1:10" x14ac:dyDescent="0.25">
      <c r="A125" t="s">
        <v>832</v>
      </c>
      <c r="B125" s="10">
        <v>81.8</v>
      </c>
      <c r="C125" s="10">
        <v>83.8</v>
      </c>
      <c r="D125" s="13">
        <v>27218</v>
      </c>
      <c r="E125" s="13">
        <v>26760</v>
      </c>
      <c r="F125" s="13">
        <v>3930</v>
      </c>
      <c r="G125" s="13">
        <v>6940</v>
      </c>
      <c r="H125" s="13">
        <v>9899</v>
      </c>
      <c r="I125" s="13">
        <v>5991</v>
      </c>
      <c r="J125" s="13">
        <v>458</v>
      </c>
    </row>
    <row r="126" spans="1:10" x14ac:dyDescent="0.25">
      <c r="A126" t="s">
        <v>833</v>
      </c>
      <c r="B126" s="10">
        <v>82.8</v>
      </c>
      <c r="C126" s="10">
        <v>84.8</v>
      </c>
      <c r="D126" s="13">
        <v>27322</v>
      </c>
      <c r="E126" s="13">
        <v>26858</v>
      </c>
      <c r="F126" s="13">
        <v>3943</v>
      </c>
      <c r="G126" s="13">
        <v>6900</v>
      </c>
      <c r="H126" s="13">
        <v>9968</v>
      </c>
      <c r="I126" s="13">
        <v>6047</v>
      </c>
      <c r="J126" s="13">
        <v>464</v>
      </c>
    </row>
    <row r="127" spans="1:10" x14ac:dyDescent="0.25">
      <c r="A127" t="s">
        <v>834</v>
      </c>
      <c r="B127" s="10">
        <v>84.9</v>
      </c>
      <c r="C127" s="10">
        <v>85.6</v>
      </c>
      <c r="D127" s="13">
        <v>27362</v>
      </c>
      <c r="E127" s="13">
        <v>26895</v>
      </c>
      <c r="F127" s="13">
        <v>3931</v>
      </c>
      <c r="G127" s="13">
        <v>6865</v>
      </c>
      <c r="H127" s="13">
        <v>10021</v>
      </c>
      <c r="I127" s="13">
        <v>6077</v>
      </c>
      <c r="J127" s="13">
        <v>467</v>
      </c>
    </row>
    <row r="128" spans="1:10" x14ac:dyDescent="0.25">
      <c r="A128" t="s">
        <v>835</v>
      </c>
      <c r="B128" s="10">
        <v>84.6</v>
      </c>
      <c r="C128" s="10">
        <v>85.9</v>
      </c>
      <c r="D128" s="13">
        <v>27468</v>
      </c>
      <c r="E128" s="13">
        <v>27013</v>
      </c>
      <c r="F128" s="13">
        <v>3921</v>
      </c>
      <c r="G128" s="13">
        <v>6860</v>
      </c>
      <c r="H128" s="13">
        <v>10081</v>
      </c>
      <c r="I128" s="13">
        <v>6151</v>
      </c>
      <c r="J128" s="13">
        <v>456</v>
      </c>
    </row>
    <row r="129" spans="1:10" x14ac:dyDescent="0.25">
      <c r="A129" t="s">
        <v>836</v>
      </c>
      <c r="B129" s="10">
        <v>85.1</v>
      </c>
      <c r="C129" s="10">
        <v>86.3</v>
      </c>
      <c r="D129" s="13">
        <v>27555</v>
      </c>
      <c r="E129" s="13">
        <v>27114</v>
      </c>
      <c r="F129" s="13">
        <v>3945</v>
      </c>
      <c r="G129" s="13">
        <v>6838</v>
      </c>
      <c r="H129" s="13">
        <v>10144</v>
      </c>
      <c r="I129" s="13">
        <v>6187</v>
      </c>
      <c r="J129" s="13">
        <v>441</v>
      </c>
    </row>
    <row r="130" spans="1:10" x14ac:dyDescent="0.25">
      <c r="A130" t="s">
        <v>837</v>
      </c>
      <c r="B130" s="10">
        <v>85</v>
      </c>
      <c r="C130" s="10">
        <v>86.9</v>
      </c>
      <c r="D130" s="13">
        <v>27549</v>
      </c>
      <c r="E130" s="13">
        <v>27114</v>
      </c>
      <c r="F130" s="13">
        <v>3903</v>
      </c>
      <c r="G130" s="13">
        <v>6807</v>
      </c>
      <c r="H130" s="13">
        <v>10182</v>
      </c>
      <c r="I130" s="13">
        <v>6221</v>
      </c>
      <c r="J130" s="13">
        <v>435</v>
      </c>
    </row>
    <row r="131" spans="1:10" x14ac:dyDescent="0.25">
      <c r="A131" t="s">
        <v>838</v>
      </c>
      <c r="B131" s="10">
        <v>86</v>
      </c>
      <c r="C131" s="10">
        <v>87.4</v>
      </c>
      <c r="D131" s="13">
        <v>27623</v>
      </c>
      <c r="E131" s="13">
        <v>27212</v>
      </c>
      <c r="F131" s="13">
        <v>3942</v>
      </c>
      <c r="G131" s="13">
        <v>6750</v>
      </c>
      <c r="H131" s="13">
        <v>10227</v>
      </c>
      <c r="I131" s="13">
        <v>6294</v>
      </c>
      <c r="J131" s="13">
        <v>411</v>
      </c>
    </row>
    <row r="132" spans="1:10" x14ac:dyDescent="0.25">
      <c r="A132" t="s">
        <v>839</v>
      </c>
      <c r="B132" s="10">
        <v>85.8</v>
      </c>
      <c r="C132" s="10">
        <v>87.5</v>
      </c>
      <c r="D132" s="13">
        <v>27707</v>
      </c>
      <c r="E132" s="13">
        <v>27274</v>
      </c>
      <c r="F132" s="13">
        <v>3996</v>
      </c>
      <c r="G132" s="13">
        <v>6720</v>
      </c>
      <c r="H132" s="13">
        <v>10224</v>
      </c>
      <c r="I132" s="13">
        <v>6334</v>
      </c>
      <c r="J132" s="13">
        <v>433</v>
      </c>
    </row>
    <row r="133" spans="1:10" x14ac:dyDescent="0.25">
      <c r="A133" t="s">
        <v>840</v>
      </c>
      <c r="B133" s="10">
        <v>86.3</v>
      </c>
      <c r="C133" s="10">
        <v>87.8</v>
      </c>
      <c r="D133" s="13">
        <v>27715</v>
      </c>
      <c r="E133" s="13">
        <v>27259</v>
      </c>
      <c r="F133" s="13">
        <v>3993</v>
      </c>
      <c r="G133" s="13">
        <v>6645</v>
      </c>
      <c r="H133" s="13">
        <v>10275</v>
      </c>
      <c r="I133" s="13">
        <v>6346</v>
      </c>
      <c r="J133" s="13">
        <v>457</v>
      </c>
    </row>
    <row r="134" spans="1:10" x14ac:dyDescent="0.25">
      <c r="A134" t="s">
        <v>841</v>
      </c>
      <c r="B134" s="10">
        <v>86.6</v>
      </c>
      <c r="C134" s="10">
        <v>87.8</v>
      </c>
      <c r="D134" s="13">
        <v>27803</v>
      </c>
      <c r="E134" s="13">
        <v>27325</v>
      </c>
      <c r="F134" s="13">
        <v>4028</v>
      </c>
      <c r="G134" s="13">
        <v>6599</v>
      </c>
      <c r="H134" s="13">
        <v>10293</v>
      </c>
      <c r="I134" s="13">
        <v>6405</v>
      </c>
      <c r="J134" s="13">
        <v>478</v>
      </c>
    </row>
    <row r="135" spans="1:10" x14ac:dyDescent="0.25">
      <c r="A135" t="s">
        <v>842</v>
      </c>
      <c r="B135" s="10">
        <v>87</v>
      </c>
      <c r="C135" s="10">
        <v>88</v>
      </c>
      <c r="D135" s="13">
        <v>27797</v>
      </c>
      <c r="E135" s="13">
        <v>27324</v>
      </c>
      <c r="F135" s="13">
        <v>4019</v>
      </c>
      <c r="G135" s="13">
        <v>6567</v>
      </c>
      <c r="H135" s="13">
        <v>10354</v>
      </c>
      <c r="I135" s="13">
        <v>6383</v>
      </c>
      <c r="J135" s="13">
        <v>473</v>
      </c>
    </row>
    <row r="136" spans="1:10" x14ac:dyDescent="0.25">
      <c r="A136" t="s">
        <v>843</v>
      </c>
      <c r="B136" s="10">
        <v>87.7</v>
      </c>
      <c r="C136" s="10">
        <v>87.9</v>
      </c>
      <c r="D136" s="13">
        <v>27933</v>
      </c>
      <c r="E136" s="13">
        <v>27457</v>
      </c>
      <c r="F136" s="13">
        <v>4046</v>
      </c>
      <c r="G136" s="13">
        <v>6535</v>
      </c>
      <c r="H136" s="13">
        <v>10438</v>
      </c>
      <c r="I136" s="13">
        <v>6438</v>
      </c>
      <c r="J136" s="13">
        <v>476</v>
      </c>
    </row>
    <row r="137" spans="1:10" x14ac:dyDescent="0.25">
      <c r="A137" t="s">
        <v>844</v>
      </c>
      <c r="B137" s="10">
        <v>87.8</v>
      </c>
      <c r="C137" s="10">
        <v>88.6</v>
      </c>
      <c r="D137" s="13">
        <v>27935</v>
      </c>
      <c r="E137" s="13">
        <v>27459</v>
      </c>
      <c r="F137" s="13">
        <v>4041</v>
      </c>
      <c r="G137" s="13">
        <v>6484</v>
      </c>
      <c r="H137" s="13">
        <v>10447</v>
      </c>
      <c r="I137" s="13">
        <v>6487</v>
      </c>
      <c r="J137" s="13">
        <v>476</v>
      </c>
    </row>
    <row r="138" spans="1:10" x14ac:dyDescent="0.25">
      <c r="A138" t="s">
        <v>845</v>
      </c>
      <c r="B138" s="10">
        <v>88.4</v>
      </c>
      <c r="C138" s="10">
        <v>88.7</v>
      </c>
      <c r="D138" s="13">
        <v>28110</v>
      </c>
      <c r="E138" s="13">
        <v>27618</v>
      </c>
      <c r="F138" s="13">
        <v>4083</v>
      </c>
      <c r="G138" s="13">
        <v>6488</v>
      </c>
      <c r="H138" s="13">
        <v>10500</v>
      </c>
      <c r="I138" s="13">
        <v>6547</v>
      </c>
      <c r="J138" s="13">
        <v>492</v>
      </c>
    </row>
    <row r="139" spans="1:10" x14ac:dyDescent="0.25">
      <c r="A139" t="s">
        <v>846</v>
      </c>
      <c r="B139" s="10">
        <v>89</v>
      </c>
      <c r="C139" s="10">
        <v>89.3</v>
      </c>
      <c r="D139" s="13">
        <v>28099</v>
      </c>
      <c r="E139" s="13">
        <v>27590</v>
      </c>
      <c r="F139" s="13">
        <v>4047</v>
      </c>
      <c r="G139" s="13">
        <v>6421</v>
      </c>
      <c r="H139" s="13">
        <v>10551</v>
      </c>
      <c r="I139" s="13">
        <v>6571</v>
      </c>
      <c r="J139" s="13">
        <v>509</v>
      </c>
    </row>
    <row r="140" spans="1:10" x14ac:dyDescent="0.25">
      <c r="A140" t="s">
        <v>847</v>
      </c>
      <c r="B140" s="10">
        <v>89.5</v>
      </c>
      <c r="C140" s="10">
        <v>89.7</v>
      </c>
      <c r="D140" s="13">
        <v>28226</v>
      </c>
      <c r="E140" s="13">
        <v>27711</v>
      </c>
      <c r="F140" s="13">
        <v>4043</v>
      </c>
      <c r="G140" s="13">
        <v>6390</v>
      </c>
      <c r="H140" s="13">
        <v>10609</v>
      </c>
      <c r="I140" s="13">
        <v>6670</v>
      </c>
      <c r="J140" s="13">
        <v>515</v>
      </c>
    </row>
    <row r="141" spans="1:10" x14ac:dyDescent="0.25">
      <c r="A141" t="s">
        <v>848</v>
      </c>
      <c r="B141" s="10">
        <v>90.3</v>
      </c>
      <c r="C141" s="10">
        <v>90.5</v>
      </c>
      <c r="D141" s="13">
        <v>28256</v>
      </c>
      <c r="E141" s="13">
        <v>27724</v>
      </c>
      <c r="F141" s="13">
        <v>4073</v>
      </c>
      <c r="G141" s="13">
        <v>6384</v>
      </c>
      <c r="H141" s="13">
        <v>10592</v>
      </c>
      <c r="I141" s="13">
        <v>6676</v>
      </c>
      <c r="J141" s="13">
        <v>531</v>
      </c>
    </row>
    <row r="142" spans="1:10" x14ac:dyDescent="0.25">
      <c r="A142" t="s">
        <v>849</v>
      </c>
      <c r="B142" s="10">
        <v>91.4</v>
      </c>
      <c r="C142" s="10">
        <v>91</v>
      </c>
      <c r="D142" s="13">
        <v>28304</v>
      </c>
      <c r="E142" s="13">
        <v>27774</v>
      </c>
      <c r="F142" s="13">
        <v>4119</v>
      </c>
      <c r="G142" s="13">
        <v>6347</v>
      </c>
      <c r="H142" s="13">
        <v>10640</v>
      </c>
      <c r="I142" s="13">
        <v>6668</v>
      </c>
      <c r="J142" s="13">
        <v>531</v>
      </c>
    </row>
    <row r="143" spans="1:10" x14ac:dyDescent="0.25">
      <c r="A143" t="s">
        <v>850</v>
      </c>
      <c r="B143" s="10">
        <v>90.8</v>
      </c>
      <c r="C143" s="10">
        <v>90.8</v>
      </c>
      <c r="D143" s="13">
        <v>28459</v>
      </c>
      <c r="E143" s="13">
        <v>27929</v>
      </c>
      <c r="F143" s="13">
        <v>4166</v>
      </c>
      <c r="G143" s="13">
        <v>6334</v>
      </c>
      <c r="H143" s="13">
        <v>10704</v>
      </c>
      <c r="I143" s="13">
        <v>6725</v>
      </c>
      <c r="J143" s="13">
        <v>530</v>
      </c>
    </row>
    <row r="144" spans="1:10" x14ac:dyDescent="0.25">
      <c r="A144" t="s">
        <v>851</v>
      </c>
      <c r="B144" s="10">
        <v>91.5</v>
      </c>
      <c r="C144" s="10">
        <v>91.2</v>
      </c>
      <c r="D144" s="13">
        <v>28470</v>
      </c>
      <c r="E144" s="13">
        <v>27924</v>
      </c>
      <c r="F144" s="13">
        <v>4149</v>
      </c>
      <c r="G144" s="13">
        <v>6322</v>
      </c>
      <c r="H144" s="13">
        <v>10713</v>
      </c>
      <c r="I144" s="13">
        <v>6739</v>
      </c>
      <c r="J144" s="13">
        <v>546</v>
      </c>
    </row>
    <row r="145" spans="1:10" x14ac:dyDescent="0.25">
      <c r="A145" t="s">
        <v>852</v>
      </c>
      <c r="B145" s="10">
        <v>91.6</v>
      </c>
      <c r="C145" s="10">
        <v>91.3</v>
      </c>
      <c r="D145" s="13">
        <v>28518</v>
      </c>
      <c r="E145" s="13">
        <v>27987</v>
      </c>
      <c r="F145" s="13">
        <v>4153</v>
      </c>
      <c r="G145" s="13">
        <v>6315</v>
      </c>
      <c r="H145" s="13">
        <v>10772</v>
      </c>
      <c r="I145" s="13">
        <v>6748</v>
      </c>
      <c r="J145" s="13">
        <v>531</v>
      </c>
    </row>
    <row r="146" spans="1:10" x14ac:dyDescent="0.25">
      <c r="A146" t="s">
        <v>853</v>
      </c>
      <c r="B146" s="10">
        <v>91</v>
      </c>
      <c r="C146" s="10">
        <v>91.4</v>
      </c>
      <c r="D146" s="13">
        <v>28673</v>
      </c>
      <c r="E146" s="13">
        <v>28129</v>
      </c>
      <c r="F146" s="13">
        <v>4168</v>
      </c>
      <c r="G146" s="13">
        <v>6341</v>
      </c>
      <c r="H146" s="13">
        <v>10811</v>
      </c>
      <c r="I146" s="13">
        <v>6809</v>
      </c>
      <c r="J146" s="13">
        <v>544</v>
      </c>
    </row>
    <row r="147" spans="1:10" x14ac:dyDescent="0.25">
      <c r="A147" t="s">
        <v>854</v>
      </c>
      <c r="B147" s="10">
        <v>91.7</v>
      </c>
      <c r="C147" s="10">
        <v>91.8</v>
      </c>
      <c r="D147" s="13">
        <v>28789</v>
      </c>
      <c r="E147" s="13">
        <v>28220</v>
      </c>
      <c r="F147" s="13">
        <v>4162</v>
      </c>
      <c r="G147" s="13">
        <v>6381</v>
      </c>
      <c r="H147" s="13">
        <v>10841</v>
      </c>
      <c r="I147" s="13">
        <v>6837</v>
      </c>
      <c r="J147" s="13">
        <v>568</v>
      </c>
    </row>
    <row r="148" spans="1:10" x14ac:dyDescent="0.25">
      <c r="A148" t="s">
        <v>855</v>
      </c>
      <c r="B148" s="10">
        <v>92.7</v>
      </c>
      <c r="C148" s="10">
        <v>92.6</v>
      </c>
      <c r="D148" s="13">
        <v>28802</v>
      </c>
      <c r="E148" s="13">
        <v>28225</v>
      </c>
      <c r="F148" s="13">
        <v>4142</v>
      </c>
      <c r="G148" s="13">
        <v>6357</v>
      </c>
      <c r="H148" s="13">
        <v>10878</v>
      </c>
      <c r="I148" s="13">
        <v>6849</v>
      </c>
      <c r="J148" s="13">
        <v>577</v>
      </c>
    </row>
    <row r="149" spans="1:10" x14ac:dyDescent="0.25">
      <c r="A149" t="s">
        <v>856</v>
      </c>
      <c r="B149" s="10">
        <v>92.9</v>
      </c>
      <c r="C149" s="10">
        <v>93</v>
      </c>
      <c r="D149" s="13">
        <v>28928</v>
      </c>
      <c r="E149" s="13">
        <v>28356</v>
      </c>
      <c r="F149" s="13">
        <v>4126</v>
      </c>
      <c r="G149" s="13">
        <v>6370</v>
      </c>
      <c r="H149" s="13">
        <v>10961</v>
      </c>
      <c r="I149" s="13">
        <v>6899</v>
      </c>
      <c r="J149" s="13">
        <v>573</v>
      </c>
    </row>
    <row r="150" spans="1:10" x14ac:dyDescent="0.25">
      <c r="A150" t="s">
        <v>857</v>
      </c>
      <c r="B150" s="10">
        <v>93.8</v>
      </c>
      <c r="C150" s="10">
        <v>94.1</v>
      </c>
      <c r="D150" s="13">
        <v>28880</v>
      </c>
      <c r="E150" s="13">
        <v>28281</v>
      </c>
      <c r="F150" s="13">
        <v>4051</v>
      </c>
      <c r="G150" s="13">
        <v>6382</v>
      </c>
      <c r="H150" s="13">
        <v>10931</v>
      </c>
      <c r="I150" s="13">
        <v>6917</v>
      </c>
      <c r="J150" s="13">
        <v>599</v>
      </c>
    </row>
    <row r="151" spans="1:10" x14ac:dyDescent="0.25">
      <c r="A151" t="s">
        <v>858</v>
      </c>
      <c r="B151" s="10">
        <v>94.1</v>
      </c>
      <c r="C151" s="10">
        <v>94.1</v>
      </c>
      <c r="D151" s="13">
        <v>29048</v>
      </c>
      <c r="E151" s="13">
        <v>28442</v>
      </c>
      <c r="F151" s="13">
        <v>4120</v>
      </c>
      <c r="G151" s="13">
        <v>6383</v>
      </c>
      <c r="H151" s="13">
        <v>10982</v>
      </c>
      <c r="I151" s="13">
        <v>6958</v>
      </c>
      <c r="J151" s="13">
        <v>607</v>
      </c>
    </row>
    <row r="152" spans="1:10" x14ac:dyDescent="0.25">
      <c r="A152" t="s">
        <v>859</v>
      </c>
      <c r="B152" s="10">
        <v>94.6</v>
      </c>
      <c r="C152" s="10">
        <v>94.3</v>
      </c>
      <c r="D152" s="13">
        <v>29106</v>
      </c>
      <c r="E152" s="13">
        <v>28488</v>
      </c>
      <c r="F152" s="13">
        <v>4124</v>
      </c>
      <c r="G152" s="13">
        <v>6379</v>
      </c>
      <c r="H152" s="13">
        <v>10982</v>
      </c>
      <c r="I152" s="13">
        <v>7003</v>
      </c>
      <c r="J152" s="13">
        <v>618</v>
      </c>
    </row>
    <row r="153" spans="1:10" x14ac:dyDescent="0.25">
      <c r="A153" t="s">
        <v>860</v>
      </c>
      <c r="B153" s="10">
        <v>94.6</v>
      </c>
      <c r="C153" s="10">
        <v>94.2</v>
      </c>
      <c r="D153" s="13">
        <v>29183</v>
      </c>
      <c r="E153" s="13">
        <v>28549</v>
      </c>
      <c r="F153" s="13">
        <v>4147</v>
      </c>
      <c r="G153" s="13">
        <v>6354</v>
      </c>
      <c r="H153" s="13">
        <v>11024</v>
      </c>
      <c r="I153" s="13">
        <v>7023</v>
      </c>
      <c r="J153" s="13">
        <v>635</v>
      </c>
    </row>
    <row r="154" spans="1:10" x14ac:dyDescent="0.25">
      <c r="A154" t="s">
        <v>861</v>
      </c>
      <c r="B154" s="10">
        <v>94.7</v>
      </c>
      <c r="C154" s="10">
        <v>94.5</v>
      </c>
      <c r="D154" s="13">
        <v>29214</v>
      </c>
      <c r="E154" s="13">
        <v>28577</v>
      </c>
      <c r="F154" s="13">
        <v>4165</v>
      </c>
      <c r="G154" s="13">
        <v>6349</v>
      </c>
      <c r="H154" s="13">
        <v>11028</v>
      </c>
      <c r="I154" s="13">
        <v>7034</v>
      </c>
      <c r="J154" s="13">
        <v>638</v>
      </c>
    </row>
    <row r="155" spans="1:10" x14ac:dyDescent="0.25">
      <c r="A155" t="s">
        <v>862</v>
      </c>
      <c r="B155" s="10">
        <v>95.5</v>
      </c>
      <c r="C155" s="10">
        <v>95.6</v>
      </c>
      <c r="D155" s="13">
        <v>29194</v>
      </c>
      <c r="E155" s="13">
        <v>28566</v>
      </c>
      <c r="F155" s="13">
        <v>4136</v>
      </c>
      <c r="G155" s="13">
        <v>6349</v>
      </c>
      <c r="H155" s="13">
        <v>11038</v>
      </c>
      <c r="I155" s="13">
        <v>7043</v>
      </c>
      <c r="J155" s="13">
        <v>628</v>
      </c>
    </row>
    <row r="156" spans="1:10" x14ac:dyDescent="0.25">
      <c r="A156" t="s">
        <v>863</v>
      </c>
      <c r="B156" s="10">
        <v>95.9</v>
      </c>
      <c r="C156" s="10">
        <v>95.9</v>
      </c>
      <c r="D156" s="13">
        <v>29322</v>
      </c>
      <c r="E156" s="13">
        <v>28696</v>
      </c>
      <c r="F156" s="13">
        <v>4105</v>
      </c>
      <c r="G156" s="13">
        <v>6409</v>
      </c>
      <c r="H156" s="13">
        <v>11080</v>
      </c>
      <c r="I156" s="13">
        <v>7101</v>
      </c>
      <c r="J156" s="13">
        <v>626</v>
      </c>
    </row>
    <row r="157" spans="1:10" x14ac:dyDescent="0.25">
      <c r="A157" t="s">
        <v>864</v>
      </c>
      <c r="B157" s="10">
        <v>96.3</v>
      </c>
      <c r="C157" s="10">
        <v>96.2</v>
      </c>
      <c r="D157" s="13">
        <v>29420</v>
      </c>
      <c r="E157" s="13">
        <v>28771</v>
      </c>
      <c r="F157" s="13">
        <v>4131</v>
      </c>
      <c r="G157" s="13">
        <v>6423</v>
      </c>
      <c r="H157" s="13">
        <v>11096</v>
      </c>
      <c r="I157" s="13">
        <v>7121</v>
      </c>
      <c r="J157" s="13">
        <v>649</v>
      </c>
    </row>
    <row r="158" spans="1:10" x14ac:dyDescent="0.25">
      <c r="A158" t="s">
        <v>865</v>
      </c>
      <c r="B158" s="10">
        <v>96.8</v>
      </c>
      <c r="C158" s="10">
        <v>96.2</v>
      </c>
      <c r="D158" s="13">
        <v>29576</v>
      </c>
      <c r="E158" s="13">
        <v>28917</v>
      </c>
      <c r="F158" s="13">
        <v>4178</v>
      </c>
      <c r="G158" s="13">
        <v>6434</v>
      </c>
      <c r="H158" s="13">
        <v>11107</v>
      </c>
      <c r="I158" s="13">
        <v>7199</v>
      </c>
      <c r="J158" s="13">
        <v>659</v>
      </c>
    </row>
    <row r="159" spans="1:10" x14ac:dyDescent="0.25">
      <c r="A159" t="s">
        <v>866</v>
      </c>
      <c r="B159" s="10">
        <v>96.2</v>
      </c>
      <c r="C159" s="10">
        <v>96.5</v>
      </c>
      <c r="D159" s="13">
        <v>29684</v>
      </c>
      <c r="E159" s="13">
        <v>29001</v>
      </c>
      <c r="F159" s="13">
        <v>4174</v>
      </c>
      <c r="G159" s="13">
        <v>6469</v>
      </c>
      <c r="H159" s="13">
        <v>11124</v>
      </c>
      <c r="I159" s="13">
        <v>7235</v>
      </c>
      <c r="J159" s="13">
        <v>682</v>
      </c>
    </row>
    <row r="160" spans="1:10" x14ac:dyDescent="0.25">
      <c r="A160" t="s">
        <v>867</v>
      </c>
      <c r="B160" s="10">
        <v>96.9</v>
      </c>
      <c r="C160" s="10">
        <v>96</v>
      </c>
      <c r="D160" s="13">
        <v>29722</v>
      </c>
      <c r="E160" s="13">
        <v>29028</v>
      </c>
      <c r="F160" s="13">
        <v>4133</v>
      </c>
      <c r="G160" s="13">
        <v>6491</v>
      </c>
      <c r="H160" s="13">
        <v>11152</v>
      </c>
      <c r="I160" s="13">
        <v>7253</v>
      </c>
      <c r="J160" s="13">
        <v>693</v>
      </c>
    </row>
    <row r="161" spans="1:10" x14ac:dyDescent="0.25">
      <c r="A161" t="s">
        <v>868</v>
      </c>
      <c r="B161" s="10">
        <v>95.3</v>
      </c>
      <c r="C161" s="10">
        <v>95</v>
      </c>
      <c r="D161" s="13">
        <v>29580</v>
      </c>
      <c r="E161" s="13">
        <v>28888</v>
      </c>
      <c r="F161" s="13">
        <v>4097</v>
      </c>
      <c r="G161" s="13">
        <v>6447</v>
      </c>
      <c r="H161" s="13">
        <v>11106</v>
      </c>
      <c r="I161" s="13">
        <v>7237</v>
      </c>
      <c r="J161" s="13">
        <v>692</v>
      </c>
    </row>
    <row r="162" spans="1:10" x14ac:dyDescent="0.25">
      <c r="A162" t="s">
        <v>869</v>
      </c>
      <c r="B162" s="10">
        <v>93.8</v>
      </c>
      <c r="C162" s="10">
        <v>93.1</v>
      </c>
      <c r="D162" s="13">
        <v>29528</v>
      </c>
      <c r="E162" s="13">
        <v>28820</v>
      </c>
      <c r="F162" s="13">
        <v>4032</v>
      </c>
      <c r="G162" s="13">
        <v>6443</v>
      </c>
      <c r="H162" s="13">
        <v>11085</v>
      </c>
      <c r="I162" s="13">
        <v>7260</v>
      </c>
      <c r="J162" s="13">
        <v>708</v>
      </c>
    </row>
    <row r="163" spans="1:10" x14ac:dyDescent="0.25">
      <c r="A163" t="s">
        <v>870</v>
      </c>
      <c r="B163" s="10">
        <v>93.6</v>
      </c>
      <c r="C163" s="10">
        <v>91.7</v>
      </c>
      <c r="D163" s="13">
        <v>29366</v>
      </c>
      <c r="E163" s="13">
        <v>28658</v>
      </c>
      <c r="F163" s="13">
        <v>3914</v>
      </c>
      <c r="G163" s="13">
        <v>6411</v>
      </c>
      <c r="H163" s="13">
        <v>11061</v>
      </c>
      <c r="I163" s="13">
        <v>7271</v>
      </c>
      <c r="J163" s="13">
        <v>708</v>
      </c>
    </row>
    <row r="164" spans="1:10" x14ac:dyDescent="0.25">
      <c r="A164" t="s">
        <v>871</v>
      </c>
      <c r="B164" s="10">
        <v>93.5</v>
      </c>
      <c r="C164" s="10">
        <v>92.2</v>
      </c>
      <c r="D164" s="13">
        <v>29087</v>
      </c>
      <c r="E164" s="13">
        <v>28360</v>
      </c>
      <c r="F164" s="13">
        <v>3811</v>
      </c>
      <c r="G164" s="13">
        <v>6305</v>
      </c>
      <c r="H164" s="13">
        <v>10979</v>
      </c>
      <c r="I164" s="13">
        <v>7266</v>
      </c>
      <c r="J164" s="13">
        <v>727</v>
      </c>
    </row>
    <row r="165" spans="1:10" x14ac:dyDescent="0.25">
      <c r="A165" t="s">
        <v>872</v>
      </c>
      <c r="B165" s="10">
        <v>94.1</v>
      </c>
      <c r="C165" s="10">
        <v>92.4</v>
      </c>
      <c r="D165" s="13">
        <v>29069</v>
      </c>
      <c r="E165" s="13">
        <v>28313</v>
      </c>
      <c r="F165" s="13">
        <v>3726</v>
      </c>
      <c r="G165" s="13">
        <v>6348</v>
      </c>
      <c r="H165" s="13">
        <v>10961</v>
      </c>
      <c r="I165" s="13">
        <v>7278</v>
      </c>
      <c r="J165" s="13">
        <v>756</v>
      </c>
    </row>
    <row r="166" spans="1:10" x14ac:dyDescent="0.25">
      <c r="A166" t="s">
        <v>873</v>
      </c>
      <c r="B166" s="10">
        <v>94.4</v>
      </c>
      <c r="C166" s="10">
        <v>92.6</v>
      </c>
      <c r="D166" s="13">
        <v>29102</v>
      </c>
      <c r="E166" s="13">
        <v>28331</v>
      </c>
      <c r="F166" s="13">
        <v>3711</v>
      </c>
      <c r="G166" s="13">
        <v>6390</v>
      </c>
      <c r="H166" s="13">
        <v>10957</v>
      </c>
      <c r="I166" s="13">
        <v>7272</v>
      </c>
      <c r="J166" s="13">
        <v>771</v>
      </c>
    </row>
    <row r="167" spans="1:10" x14ac:dyDescent="0.25">
      <c r="A167" t="s">
        <v>874</v>
      </c>
      <c r="B167" s="10">
        <v>95.5</v>
      </c>
      <c r="C167" s="10">
        <v>93.8</v>
      </c>
      <c r="D167" s="13">
        <v>29013</v>
      </c>
      <c r="E167" s="13">
        <v>28232</v>
      </c>
      <c r="F167" s="13">
        <v>3690</v>
      </c>
      <c r="G167" s="13">
        <v>6355</v>
      </c>
      <c r="H167" s="13">
        <v>10870</v>
      </c>
      <c r="I167" s="13">
        <v>7316</v>
      </c>
      <c r="J167" s="13">
        <v>781</v>
      </c>
    </row>
    <row r="168" spans="1:10" x14ac:dyDescent="0.25">
      <c r="A168" t="s">
        <v>875</v>
      </c>
      <c r="B168" s="10">
        <v>95.7</v>
      </c>
      <c r="C168" s="10">
        <v>94.3</v>
      </c>
      <c r="D168" s="13">
        <v>29192</v>
      </c>
      <c r="E168" s="13">
        <v>28367</v>
      </c>
      <c r="F168" s="13">
        <v>3737</v>
      </c>
      <c r="G168" s="13">
        <v>6442</v>
      </c>
      <c r="H168" s="13">
        <v>10885</v>
      </c>
      <c r="I168" s="13">
        <v>7304</v>
      </c>
      <c r="J168" s="13">
        <v>825</v>
      </c>
    </row>
    <row r="169" spans="1:10" x14ac:dyDescent="0.25">
      <c r="A169" t="s">
        <v>876</v>
      </c>
      <c r="B169" s="10">
        <v>95.8</v>
      </c>
      <c r="C169" s="10">
        <v>94.2</v>
      </c>
      <c r="D169" s="13">
        <v>29385</v>
      </c>
      <c r="E169" s="13">
        <v>28526</v>
      </c>
      <c r="F169" s="13">
        <v>3786</v>
      </c>
      <c r="G169" s="13">
        <v>6487</v>
      </c>
      <c r="H169" s="13">
        <v>10874</v>
      </c>
      <c r="I169" s="13">
        <v>7379</v>
      </c>
      <c r="J169" s="13">
        <v>859</v>
      </c>
    </row>
    <row r="170" spans="1:10" x14ac:dyDescent="0.25">
      <c r="A170" t="s">
        <v>877</v>
      </c>
      <c r="B170" s="10">
        <v>95.5</v>
      </c>
      <c r="C170" s="10">
        <v>94.5</v>
      </c>
      <c r="D170" s="13">
        <v>29324</v>
      </c>
      <c r="E170" s="13">
        <v>28444</v>
      </c>
      <c r="F170" s="13">
        <v>3703</v>
      </c>
      <c r="G170" s="13">
        <v>6532</v>
      </c>
      <c r="H170" s="13">
        <v>10854</v>
      </c>
      <c r="I170" s="13">
        <v>7356</v>
      </c>
      <c r="J170" s="13">
        <v>880</v>
      </c>
    </row>
    <row r="171" spans="1:10" x14ac:dyDescent="0.25">
      <c r="A171" t="s">
        <v>878</v>
      </c>
      <c r="B171" s="10">
        <v>95.7</v>
      </c>
      <c r="C171" s="10">
        <v>94.4</v>
      </c>
      <c r="D171" s="13">
        <v>29441</v>
      </c>
      <c r="E171" s="13">
        <v>28552</v>
      </c>
      <c r="F171" s="13">
        <v>3709</v>
      </c>
      <c r="G171" s="13">
        <v>6570</v>
      </c>
      <c r="H171" s="13">
        <v>10857</v>
      </c>
      <c r="I171" s="13">
        <v>7416</v>
      </c>
      <c r="J171" s="13">
        <v>889</v>
      </c>
    </row>
    <row r="172" spans="1:10" x14ac:dyDescent="0.25">
      <c r="A172" t="s">
        <v>879</v>
      </c>
      <c r="B172" s="10">
        <v>96.8</v>
      </c>
      <c r="C172" s="10">
        <v>94.4</v>
      </c>
      <c r="D172" s="13">
        <v>29447</v>
      </c>
      <c r="E172" s="13">
        <v>28558</v>
      </c>
      <c r="F172" s="13">
        <v>3722</v>
      </c>
      <c r="G172" s="13">
        <v>6555</v>
      </c>
      <c r="H172" s="13">
        <v>10848</v>
      </c>
      <c r="I172" s="13">
        <v>7434</v>
      </c>
      <c r="J172" s="13">
        <v>888</v>
      </c>
    </row>
    <row r="173" spans="1:10" x14ac:dyDescent="0.25">
      <c r="A173" t="s">
        <v>880</v>
      </c>
      <c r="B173" s="10">
        <v>96.6</v>
      </c>
      <c r="C173" s="10">
        <v>95.3</v>
      </c>
      <c r="D173" s="13">
        <v>29283</v>
      </c>
      <c r="E173" s="13">
        <v>28429</v>
      </c>
      <c r="F173" s="13">
        <v>3624</v>
      </c>
      <c r="G173" s="13">
        <v>6532</v>
      </c>
      <c r="H173" s="13">
        <v>10819</v>
      </c>
      <c r="I173" s="13">
        <v>7454</v>
      </c>
      <c r="J173" s="13">
        <v>854</v>
      </c>
    </row>
    <row r="174" spans="1:10" x14ac:dyDescent="0.25">
      <c r="A174" t="s">
        <v>881</v>
      </c>
      <c r="B174" s="10">
        <v>96.9</v>
      </c>
      <c r="C174" s="10">
        <v>95.3</v>
      </c>
      <c r="D174" s="13">
        <v>29349</v>
      </c>
      <c r="E174" s="13">
        <v>28468</v>
      </c>
      <c r="F174" s="13">
        <v>3630</v>
      </c>
      <c r="G174" s="13">
        <v>6549</v>
      </c>
      <c r="H174" s="13">
        <v>10820</v>
      </c>
      <c r="I174" s="13">
        <v>7469</v>
      </c>
      <c r="J174" s="13">
        <v>880</v>
      </c>
    </row>
    <row r="175" spans="1:10" x14ac:dyDescent="0.25">
      <c r="A175" t="s">
        <v>882</v>
      </c>
      <c r="B175" s="10">
        <v>96.8</v>
      </c>
      <c r="C175" s="10">
        <v>95.8</v>
      </c>
      <c r="D175" s="13">
        <v>29464</v>
      </c>
      <c r="E175" s="13">
        <v>28562</v>
      </c>
      <c r="F175" s="13">
        <v>3649</v>
      </c>
      <c r="G175" s="13">
        <v>6594</v>
      </c>
      <c r="H175" s="13">
        <v>10815</v>
      </c>
      <c r="I175" s="13">
        <v>7504</v>
      </c>
      <c r="J175" s="13">
        <v>902</v>
      </c>
    </row>
    <row r="176" spans="1:10" x14ac:dyDescent="0.25">
      <c r="A176" t="s">
        <v>883</v>
      </c>
      <c r="B176" s="10">
        <v>96.1</v>
      </c>
      <c r="C176" s="10">
        <v>95</v>
      </c>
      <c r="D176" s="13">
        <v>29681</v>
      </c>
      <c r="E176" s="13">
        <v>28734</v>
      </c>
      <c r="F176" s="13">
        <v>3715</v>
      </c>
      <c r="G176" s="13">
        <v>6621</v>
      </c>
      <c r="H176" s="13">
        <v>10829</v>
      </c>
      <c r="I176" s="13">
        <v>7568</v>
      </c>
      <c r="J176" s="13">
        <v>947</v>
      </c>
    </row>
    <row r="177" spans="1:10" x14ac:dyDescent="0.25">
      <c r="A177" t="s">
        <v>884</v>
      </c>
      <c r="B177" s="10">
        <v>96.1</v>
      </c>
      <c r="C177" s="10">
        <v>95.7</v>
      </c>
      <c r="D177" s="13">
        <v>29778</v>
      </c>
      <c r="E177" s="13">
        <v>28830</v>
      </c>
      <c r="F177" s="13">
        <v>3712</v>
      </c>
      <c r="G177" s="13">
        <v>6665</v>
      </c>
      <c r="H177" s="13">
        <v>10833</v>
      </c>
      <c r="I177" s="13">
        <v>7618</v>
      </c>
      <c r="J177" s="13">
        <v>948</v>
      </c>
    </row>
    <row r="178" spans="1:10" x14ac:dyDescent="0.25">
      <c r="A178" t="s">
        <v>885</v>
      </c>
      <c r="B178" s="10">
        <v>95.7</v>
      </c>
      <c r="C178" s="10">
        <v>95.1</v>
      </c>
      <c r="D178" s="13">
        <v>29932</v>
      </c>
      <c r="E178" s="13">
        <v>28953</v>
      </c>
      <c r="F178" s="13">
        <v>3724</v>
      </c>
      <c r="G178" s="13">
        <v>6711</v>
      </c>
      <c r="H178" s="13">
        <v>10809</v>
      </c>
      <c r="I178" s="13">
        <v>7702</v>
      </c>
      <c r="J178" s="13">
        <v>979</v>
      </c>
    </row>
    <row r="179" spans="1:10" x14ac:dyDescent="0.25">
      <c r="A179" t="s">
        <v>886</v>
      </c>
      <c r="B179" s="10">
        <v>95.8</v>
      </c>
      <c r="C179" s="10">
        <v>95.5</v>
      </c>
      <c r="D179" s="13">
        <v>29869</v>
      </c>
      <c r="E179" s="13">
        <v>28874</v>
      </c>
      <c r="F179" s="13">
        <v>3681</v>
      </c>
      <c r="G179" s="13">
        <v>6722</v>
      </c>
      <c r="H179" s="13">
        <v>10753</v>
      </c>
      <c r="I179" s="13">
        <v>7707</v>
      </c>
      <c r="J179" s="13">
        <v>995</v>
      </c>
    </row>
    <row r="180" spans="1:10" x14ac:dyDescent="0.25">
      <c r="A180" t="s">
        <v>887</v>
      </c>
      <c r="B180" s="10">
        <v>96.2</v>
      </c>
      <c r="C180" s="10">
        <v>95.9</v>
      </c>
      <c r="D180" s="13">
        <v>29974</v>
      </c>
      <c r="E180" s="13">
        <v>28948</v>
      </c>
      <c r="F180" s="13">
        <v>3616</v>
      </c>
      <c r="G180" s="13">
        <v>6788</v>
      </c>
      <c r="H180" s="13">
        <v>10753</v>
      </c>
      <c r="I180" s="13">
        <v>7776</v>
      </c>
      <c r="J180" s="13">
        <v>1025</v>
      </c>
    </row>
    <row r="181" spans="1:10" x14ac:dyDescent="0.25">
      <c r="A181" t="s">
        <v>888</v>
      </c>
      <c r="B181" s="10">
        <v>95.7</v>
      </c>
      <c r="C181" s="10">
        <v>96</v>
      </c>
      <c r="D181" s="13">
        <v>30144</v>
      </c>
      <c r="E181" s="13">
        <v>29098</v>
      </c>
      <c r="F181" s="13">
        <v>3675</v>
      </c>
      <c r="G181" s="13">
        <v>6821</v>
      </c>
      <c r="H181" s="13">
        <v>10734</v>
      </c>
      <c r="I181" s="13">
        <v>7851</v>
      </c>
      <c r="J181" s="13">
        <v>1046</v>
      </c>
    </row>
    <row r="182" spans="1:10" x14ac:dyDescent="0.25">
      <c r="A182" t="s">
        <v>889</v>
      </c>
      <c r="B182" s="10">
        <v>96.2</v>
      </c>
      <c r="C182" s="10">
        <v>96</v>
      </c>
      <c r="D182" s="13">
        <v>30330</v>
      </c>
      <c r="E182" s="13">
        <v>29261</v>
      </c>
      <c r="F182" s="13">
        <v>3707</v>
      </c>
      <c r="G182" s="13">
        <v>6853</v>
      </c>
      <c r="H182" s="13">
        <v>10737</v>
      </c>
      <c r="I182" s="13">
        <v>7946</v>
      </c>
      <c r="J182" s="13">
        <v>1069</v>
      </c>
    </row>
    <row r="183" spans="1:10" x14ac:dyDescent="0.25">
      <c r="A183" t="s">
        <v>890</v>
      </c>
      <c r="B183" s="10">
        <v>96.1</v>
      </c>
      <c r="C183" s="10">
        <v>96.1</v>
      </c>
      <c r="D183" s="13">
        <v>30573</v>
      </c>
      <c r="E183" s="13">
        <v>29473</v>
      </c>
      <c r="F183" s="13">
        <v>3726</v>
      </c>
      <c r="G183" s="13">
        <v>6924</v>
      </c>
      <c r="H183" s="13">
        <v>10817</v>
      </c>
      <c r="I183" s="13">
        <v>7989</v>
      </c>
      <c r="J183" s="13">
        <v>1099</v>
      </c>
    </row>
    <row r="184" spans="1:10" x14ac:dyDescent="0.25">
      <c r="A184" t="s">
        <v>891</v>
      </c>
      <c r="B184" s="10">
        <v>96.1</v>
      </c>
      <c r="C184" s="10">
        <v>96.5</v>
      </c>
      <c r="D184" s="13">
        <v>30747</v>
      </c>
      <c r="E184" s="13">
        <v>29648</v>
      </c>
      <c r="F184" s="13">
        <v>3803</v>
      </c>
      <c r="G184" s="13">
        <v>6946</v>
      </c>
      <c r="H184" s="13">
        <v>10869</v>
      </c>
      <c r="I184" s="13">
        <v>8011</v>
      </c>
      <c r="J184" s="13">
        <v>1099</v>
      </c>
    </row>
    <row r="185" spans="1:10" x14ac:dyDescent="0.25">
      <c r="A185" t="s">
        <v>892</v>
      </c>
      <c r="B185" s="10">
        <v>96.7</v>
      </c>
      <c r="C185" s="10">
        <v>96.9</v>
      </c>
      <c r="D185" s="13">
        <v>30873</v>
      </c>
      <c r="E185" s="13">
        <v>29765</v>
      </c>
      <c r="F185" s="13">
        <v>3817</v>
      </c>
      <c r="G185" s="13">
        <v>6955</v>
      </c>
      <c r="H185" s="13">
        <v>10883</v>
      </c>
      <c r="I185" s="13">
        <v>8092</v>
      </c>
      <c r="J185" s="13">
        <v>1109</v>
      </c>
    </row>
    <row r="186" spans="1:10" x14ac:dyDescent="0.25">
      <c r="A186" t="s">
        <v>893</v>
      </c>
      <c r="B186" s="10">
        <v>96.7</v>
      </c>
      <c r="C186" s="10">
        <v>97.2</v>
      </c>
      <c r="D186" s="13">
        <v>30981</v>
      </c>
      <c r="E186" s="13">
        <v>29865</v>
      </c>
      <c r="F186" s="13">
        <v>3825</v>
      </c>
      <c r="G186" s="13">
        <v>6965</v>
      </c>
      <c r="H186" s="13">
        <v>10910</v>
      </c>
      <c r="I186" s="13">
        <v>8148</v>
      </c>
      <c r="J186" s="13">
        <v>1116</v>
      </c>
    </row>
    <row r="187" spans="1:10" x14ac:dyDescent="0.25">
      <c r="A187" t="s">
        <v>894</v>
      </c>
      <c r="B187" s="10">
        <v>96.6</v>
      </c>
      <c r="C187" s="10">
        <v>96.7</v>
      </c>
      <c r="D187" s="13">
        <v>31188</v>
      </c>
      <c r="E187" s="13">
        <v>29994</v>
      </c>
      <c r="F187" s="13">
        <v>3868</v>
      </c>
      <c r="G187" s="13">
        <v>7001</v>
      </c>
      <c r="H187" s="13">
        <v>10902</v>
      </c>
      <c r="I187" s="13">
        <v>8206</v>
      </c>
      <c r="J187" s="13">
        <v>1195</v>
      </c>
    </row>
    <row r="188" spans="1:10" x14ac:dyDescent="0.25">
      <c r="A188" t="s">
        <v>895</v>
      </c>
      <c r="B188" s="10">
        <v>97.2</v>
      </c>
      <c r="C188" s="10">
        <v>97.4</v>
      </c>
      <c r="D188" s="13">
        <v>31140</v>
      </c>
      <c r="E188" s="13">
        <v>30006</v>
      </c>
      <c r="F188" s="13">
        <v>3883</v>
      </c>
      <c r="G188" s="13">
        <v>6997</v>
      </c>
      <c r="H188" s="13">
        <v>10858</v>
      </c>
      <c r="I188" s="13">
        <v>8252</v>
      </c>
      <c r="J188" s="13">
        <v>1134</v>
      </c>
    </row>
    <row r="189" spans="1:10" x14ac:dyDescent="0.25">
      <c r="A189" t="s">
        <v>896</v>
      </c>
      <c r="B189" s="10">
        <v>97.5</v>
      </c>
      <c r="C189" s="10">
        <v>96.9</v>
      </c>
      <c r="D189" s="13">
        <v>31361</v>
      </c>
      <c r="E189" s="13">
        <v>30204</v>
      </c>
      <c r="F189" s="13">
        <v>3970</v>
      </c>
      <c r="G189" s="13">
        <v>7071</v>
      </c>
      <c r="H189" s="13">
        <v>10817</v>
      </c>
      <c r="I189" s="13">
        <v>8328</v>
      </c>
      <c r="J189" s="13">
        <v>1158</v>
      </c>
    </row>
    <row r="190" spans="1:10" x14ac:dyDescent="0.25">
      <c r="A190" t="s">
        <v>897</v>
      </c>
      <c r="B190" s="10">
        <v>96.1</v>
      </c>
      <c r="C190" s="10">
        <v>96.8</v>
      </c>
      <c r="D190" s="13">
        <v>31569</v>
      </c>
      <c r="E190" s="13">
        <v>30380</v>
      </c>
      <c r="F190" s="13">
        <v>3962</v>
      </c>
      <c r="G190" s="13">
        <v>7125</v>
      </c>
      <c r="H190" s="13">
        <v>10857</v>
      </c>
      <c r="I190" s="13">
        <v>8416</v>
      </c>
      <c r="J190" s="13">
        <v>1189</v>
      </c>
    </row>
    <row r="191" spans="1:10" x14ac:dyDescent="0.25">
      <c r="A191" t="s">
        <v>898</v>
      </c>
      <c r="B191" s="10">
        <v>97</v>
      </c>
      <c r="C191" s="10">
        <v>97.1</v>
      </c>
      <c r="D191" s="13">
        <v>31603</v>
      </c>
      <c r="E191" s="13">
        <v>30429</v>
      </c>
      <c r="F191" s="13">
        <v>3952</v>
      </c>
      <c r="G191" s="13">
        <v>7142</v>
      </c>
      <c r="H191" s="13">
        <v>10879</v>
      </c>
      <c r="I191" s="13">
        <v>8434</v>
      </c>
      <c r="J191" s="13">
        <v>1174</v>
      </c>
    </row>
    <row r="192" spans="1:10" x14ac:dyDescent="0.25">
      <c r="A192" t="s">
        <v>899</v>
      </c>
      <c r="B192" s="10">
        <v>97.4</v>
      </c>
      <c r="C192" s="10">
        <v>97.2</v>
      </c>
      <c r="D192" s="13">
        <v>31778</v>
      </c>
      <c r="E192" s="13">
        <v>30583</v>
      </c>
      <c r="F192" s="13">
        <v>3934</v>
      </c>
      <c r="G192" s="13">
        <v>7204</v>
      </c>
      <c r="H192" s="13">
        <v>10874</v>
      </c>
      <c r="I192" s="13">
        <v>8549</v>
      </c>
      <c r="J192" s="13">
        <v>1195</v>
      </c>
    </row>
    <row r="193" spans="1:10" x14ac:dyDescent="0.25">
      <c r="A193" t="s">
        <v>900</v>
      </c>
      <c r="B193" s="10">
        <v>97.7</v>
      </c>
      <c r="C193" s="10">
        <v>97.5</v>
      </c>
      <c r="D193" s="13">
        <v>31843</v>
      </c>
      <c r="E193" s="13">
        <v>30622</v>
      </c>
      <c r="F193" s="13">
        <v>3907</v>
      </c>
      <c r="G193" s="13">
        <v>7201</v>
      </c>
      <c r="H193" s="13">
        <v>10880</v>
      </c>
      <c r="I193" s="13">
        <v>8610</v>
      </c>
      <c r="J193" s="13">
        <v>1221</v>
      </c>
    </row>
    <row r="194" spans="1:10" x14ac:dyDescent="0.25">
      <c r="A194" t="s">
        <v>901</v>
      </c>
      <c r="B194" s="10">
        <v>98</v>
      </c>
      <c r="C194" s="10">
        <v>98.1</v>
      </c>
      <c r="D194" s="13">
        <v>31877</v>
      </c>
      <c r="E194" s="13">
        <v>30691</v>
      </c>
      <c r="F194" s="13">
        <v>3928</v>
      </c>
      <c r="G194" s="13">
        <v>7219</v>
      </c>
      <c r="H194" s="13">
        <v>10871</v>
      </c>
      <c r="I194" s="13">
        <v>8649</v>
      </c>
      <c r="J194" s="13">
        <v>1187</v>
      </c>
    </row>
    <row r="195" spans="1:10" x14ac:dyDescent="0.25">
      <c r="A195" t="s">
        <v>902</v>
      </c>
      <c r="B195" s="10">
        <v>98.2</v>
      </c>
      <c r="C195" s="10">
        <v>98.7</v>
      </c>
      <c r="D195" s="13">
        <v>31978</v>
      </c>
      <c r="E195" s="13">
        <v>30793</v>
      </c>
      <c r="F195" s="13">
        <v>3920</v>
      </c>
      <c r="G195" s="13">
        <v>7263</v>
      </c>
      <c r="H195" s="13">
        <v>10870</v>
      </c>
      <c r="I195" s="13">
        <v>8717</v>
      </c>
      <c r="J195" s="13">
        <v>1185</v>
      </c>
    </row>
    <row r="196" spans="1:10" x14ac:dyDescent="0.25">
      <c r="A196" t="s">
        <v>903</v>
      </c>
      <c r="B196" s="10">
        <v>98.3</v>
      </c>
      <c r="C196" s="10">
        <v>98.9</v>
      </c>
      <c r="D196" s="13">
        <v>32098</v>
      </c>
      <c r="E196" s="13">
        <v>30951</v>
      </c>
      <c r="F196" s="13">
        <v>3892</v>
      </c>
      <c r="G196" s="13">
        <v>7348</v>
      </c>
      <c r="H196" s="13">
        <v>10924</v>
      </c>
      <c r="I196" s="13">
        <v>8765</v>
      </c>
      <c r="J196" s="13">
        <v>1147</v>
      </c>
    </row>
    <row r="197" spans="1:10" x14ac:dyDescent="0.25">
      <c r="A197" t="s">
        <v>904</v>
      </c>
      <c r="B197" s="10">
        <v>99.8</v>
      </c>
      <c r="C197" s="10">
        <v>99.5</v>
      </c>
      <c r="D197" s="13">
        <v>32093</v>
      </c>
      <c r="E197" s="13">
        <v>30928</v>
      </c>
      <c r="F197" s="13">
        <v>3814</v>
      </c>
      <c r="G197" s="13">
        <v>7377</v>
      </c>
      <c r="H197" s="13">
        <v>10908</v>
      </c>
      <c r="I197" s="13">
        <v>8806</v>
      </c>
      <c r="J197" s="13">
        <v>1165</v>
      </c>
    </row>
    <row r="198" spans="1:10" x14ac:dyDescent="0.25">
      <c r="A198" t="s">
        <v>905</v>
      </c>
      <c r="B198" s="10">
        <v>100.2</v>
      </c>
      <c r="C198" s="10">
        <v>99.8</v>
      </c>
      <c r="D198" s="13">
        <v>32179</v>
      </c>
      <c r="E198" s="13">
        <v>31012</v>
      </c>
      <c r="F198" s="13">
        <v>3814</v>
      </c>
      <c r="G198" s="13">
        <v>7375</v>
      </c>
      <c r="H198" s="13">
        <v>10945</v>
      </c>
      <c r="I198" s="13">
        <v>8856</v>
      </c>
      <c r="J198" s="13">
        <v>1167</v>
      </c>
    </row>
    <row r="199" spans="1:10" x14ac:dyDescent="0.25">
      <c r="A199" t="s">
        <v>906</v>
      </c>
      <c r="B199" s="10">
        <v>99.8</v>
      </c>
      <c r="C199" s="10">
        <v>99.3</v>
      </c>
      <c r="D199" s="13">
        <v>32364</v>
      </c>
      <c r="E199" s="13">
        <v>31185</v>
      </c>
      <c r="F199" s="13">
        <v>3848</v>
      </c>
      <c r="G199" s="13">
        <v>7385</v>
      </c>
      <c r="H199" s="13">
        <v>11003</v>
      </c>
      <c r="I199" s="13">
        <v>8927</v>
      </c>
      <c r="J199" s="13">
        <v>1179</v>
      </c>
    </row>
    <row r="200" spans="1:10" x14ac:dyDescent="0.25">
      <c r="A200" t="s">
        <v>907</v>
      </c>
      <c r="B200" s="10">
        <v>99.9</v>
      </c>
      <c r="C200" s="10">
        <v>99.4</v>
      </c>
      <c r="D200" s="13">
        <v>32403</v>
      </c>
      <c r="E200" s="13">
        <v>31195</v>
      </c>
      <c r="F200" s="13">
        <v>3835</v>
      </c>
      <c r="G200" s="13">
        <v>7377</v>
      </c>
      <c r="H200" s="13">
        <v>10980</v>
      </c>
      <c r="I200" s="13">
        <v>8980</v>
      </c>
      <c r="J200" s="13">
        <v>1208</v>
      </c>
    </row>
    <row r="201" spans="1:10" x14ac:dyDescent="0.25">
      <c r="A201" t="s">
        <v>908</v>
      </c>
      <c r="B201" s="10">
        <v>99.3</v>
      </c>
      <c r="C201" s="10">
        <v>99.6</v>
      </c>
      <c r="D201" s="13">
        <v>32448</v>
      </c>
      <c r="E201" s="13">
        <v>31214</v>
      </c>
      <c r="F201" s="13">
        <v>3801</v>
      </c>
      <c r="G201" s="13">
        <v>7397</v>
      </c>
      <c r="H201" s="13">
        <v>10946</v>
      </c>
      <c r="I201" s="13">
        <v>9045</v>
      </c>
      <c r="J201" s="13">
        <v>1234</v>
      </c>
    </row>
    <row r="202" spans="1:10" x14ac:dyDescent="0.25">
      <c r="A202" t="s">
        <v>909</v>
      </c>
      <c r="B202" s="10">
        <v>99.5</v>
      </c>
      <c r="C202" s="10">
        <v>99.2</v>
      </c>
      <c r="D202" s="13">
        <v>32618</v>
      </c>
      <c r="E202" s="13">
        <v>31349</v>
      </c>
      <c r="F202" s="13">
        <v>3830</v>
      </c>
      <c r="G202" s="13">
        <v>7456</v>
      </c>
      <c r="H202" s="13">
        <v>10973</v>
      </c>
      <c r="I202" s="13">
        <v>9063</v>
      </c>
      <c r="J202" s="13">
        <v>1270</v>
      </c>
    </row>
    <row r="203" spans="1:10" x14ac:dyDescent="0.25">
      <c r="A203" t="s">
        <v>910</v>
      </c>
      <c r="B203" s="10">
        <v>99.2</v>
      </c>
      <c r="C203" s="10">
        <v>99.6</v>
      </c>
      <c r="D203" s="13">
        <v>32721</v>
      </c>
      <c r="E203" s="13">
        <v>31460</v>
      </c>
      <c r="F203" s="13">
        <v>3839</v>
      </c>
      <c r="G203" s="13">
        <v>7498</v>
      </c>
      <c r="H203" s="13">
        <v>10949</v>
      </c>
      <c r="I203" s="13">
        <v>9144</v>
      </c>
      <c r="J203" s="13">
        <v>1261</v>
      </c>
    </row>
    <row r="204" spans="1:10" x14ac:dyDescent="0.25">
      <c r="A204" t="s">
        <v>911</v>
      </c>
      <c r="B204" s="10">
        <v>99.6</v>
      </c>
      <c r="C204" s="10">
        <v>99.6</v>
      </c>
      <c r="D204" s="13">
        <v>32839</v>
      </c>
      <c r="E204" s="13">
        <v>31497</v>
      </c>
      <c r="F204" s="13">
        <v>3810</v>
      </c>
      <c r="G204" s="13">
        <v>7516</v>
      </c>
      <c r="H204" s="13">
        <v>10941</v>
      </c>
      <c r="I204" s="13">
        <v>9197</v>
      </c>
      <c r="J204" s="13">
        <v>1342</v>
      </c>
    </row>
    <row r="205" spans="1:10" x14ac:dyDescent="0.25">
      <c r="A205" t="s">
        <v>912</v>
      </c>
      <c r="B205" s="10">
        <v>100.4</v>
      </c>
      <c r="C205" s="10">
        <v>100.6</v>
      </c>
      <c r="D205" s="13">
        <v>32779</v>
      </c>
      <c r="E205" s="13">
        <v>31491</v>
      </c>
      <c r="F205" s="13">
        <v>3709</v>
      </c>
      <c r="G205" s="13">
        <v>7543</v>
      </c>
      <c r="H205" s="13">
        <v>10981</v>
      </c>
      <c r="I205" s="13">
        <v>9225</v>
      </c>
      <c r="J205" s="13">
        <v>1288</v>
      </c>
    </row>
    <row r="206" spans="1:10" x14ac:dyDescent="0.25">
      <c r="A206" t="s">
        <v>913</v>
      </c>
      <c r="B206" s="10">
        <v>100.7</v>
      </c>
      <c r="C206" s="10">
        <v>100.1</v>
      </c>
      <c r="D206" s="13">
        <v>32954</v>
      </c>
      <c r="E206" s="13">
        <v>31682</v>
      </c>
      <c r="F206" s="13">
        <v>3790</v>
      </c>
      <c r="G206" s="13">
        <v>7568</v>
      </c>
      <c r="H206" s="13">
        <v>11006</v>
      </c>
      <c r="I206" s="13">
        <v>9287</v>
      </c>
      <c r="J206" s="13">
        <v>1272</v>
      </c>
    </row>
    <row r="207" spans="1:10" x14ac:dyDescent="0.25">
      <c r="A207" t="s">
        <v>914</v>
      </c>
      <c r="B207" s="10">
        <v>99.9</v>
      </c>
      <c r="C207" s="10">
        <v>97.5</v>
      </c>
      <c r="D207" s="13">
        <v>33000</v>
      </c>
      <c r="E207" s="13">
        <v>31615</v>
      </c>
      <c r="F207" s="13">
        <v>3792</v>
      </c>
      <c r="G207" s="13">
        <v>7576</v>
      </c>
      <c r="H207" s="13">
        <v>10951</v>
      </c>
      <c r="I207" s="13">
        <v>9267</v>
      </c>
      <c r="J207" s="13">
        <v>1385</v>
      </c>
    </row>
    <row r="208" spans="1:10" x14ac:dyDescent="0.25">
      <c r="A208" t="s">
        <v>915</v>
      </c>
      <c r="B208" s="10">
        <v>96.9</v>
      </c>
      <c r="C208" s="10">
        <v>78.7</v>
      </c>
      <c r="D208" s="13">
        <v>32571</v>
      </c>
      <c r="E208" s="13">
        <v>31329</v>
      </c>
      <c r="F208" s="13">
        <v>3667</v>
      </c>
      <c r="G208" s="13">
        <v>7535</v>
      </c>
      <c r="H208" s="13">
        <v>10877</v>
      </c>
      <c r="I208" s="13">
        <v>9223</v>
      </c>
      <c r="J208" s="13">
        <v>1242</v>
      </c>
    </row>
    <row r="209" spans="1:10" x14ac:dyDescent="0.25">
      <c r="A209" t="s">
        <v>916</v>
      </c>
      <c r="B209" s="10">
        <v>104.9</v>
      </c>
      <c r="C209" s="10">
        <v>92.7</v>
      </c>
      <c r="D209" s="13">
        <v>32354</v>
      </c>
      <c r="E209" s="13">
        <v>31062</v>
      </c>
      <c r="F209" s="13">
        <v>3480</v>
      </c>
      <c r="G209" s="13">
        <v>7545</v>
      </c>
      <c r="H209" s="13">
        <v>10815</v>
      </c>
      <c r="I209" s="13">
        <v>9191</v>
      </c>
      <c r="J209" s="13">
        <v>1292</v>
      </c>
    </row>
    <row r="210" spans="1:10" x14ac:dyDescent="0.25">
      <c r="A210" t="s">
        <v>917</v>
      </c>
      <c r="B210" s="10">
        <v>100.7</v>
      </c>
      <c r="C210" s="10">
        <v>94.5</v>
      </c>
      <c r="D210" s="13">
        <v>32198</v>
      </c>
      <c r="E210" s="13">
        <v>30916</v>
      </c>
      <c r="F210" s="13">
        <v>3461</v>
      </c>
      <c r="G210" s="13">
        <v>7499</v>
      </c>
      <c r="H210" s="13">
        <v>10764</v>
      </c>
      <c r="I210" s="13">
        <v>9151</v>
      </c>
      <c r="J210" s="13">
        <v>1282</v>
      </c>
    </row>
    <row r="211" spans="1:10" x14ac:dyDescent="0.25">
      <c r="A211" t="s">
        <v>918</v>
      </c>
      <c r="B211" s="10">
        <v>101.1</v>
      </c>
      <c r="C211" s="10">
        <v>93.4</v>
      </c>
      <c r="D211" s="13">
        <v>32221</v>
      </c>
      <c r="E211" s="13">
        <v>30952</v>
      </c>
      <c r="F211" s="13">
        <v>3438</v>
      </c>
      <c r="G211" s="13">
        <v>7490</v>
      </c>
      <c r="H211" s="13">
        <v>10817</v>
      </c>
      <c r="I211" s="13">
        <v>9158</v>
      </c>
      <c r="J211" s="13">
        <v>1269</v>
      </c>
    </row>
    <row r="212" spans="1:10" x14ac:dyDescent="0.25">
      <c r="A212" t="s">
        <v>919</v>
      </c>
      <c r="B212" s="10">
        <v>102.8</v>
      </c>
      <c r="C212" s="10">
        <v>99.5</v>
      </c>
      <c r="D212" s="13">
        <v>32377</v>
      </c>
      <c r="E212" s="13">
        <v>31121</v>
      </c>
      <c r="F212" s="13">
        <v>3525</v>
      </c>
      <c r="G212" s="13">
        <v>7484</v>
      </c>
      <c r="H212" s="13">
        <v>10849</v>
      </c>
      <c r="I212" s="13">
        <v>9206</v>
      </c>
      <c r="J212" s="13">
        <v>1256</v>
      </c>
    </row>
    <row r="213" spans="1:10" x14ac:dyDescent="0.25">
      <c r="A213" t="s">
        <v>920</v>
      </c>
      <c r="B213" s="10">
        <v>101.7</v>
      </c>
      <c r="C213" s="10">
        <v>100.1</v>
      </c>
      <c r="D213" s="13">
        <v>32687</v>
      </c>
      <c r="E213" s="13">
        <v>31336</v>
      </c>
      <c r="F213" s="13">
        <v>3614</v>
      </c>
      <c r="G213" s="13">
        <v>7497</v>
      </c>
      <c r="H213" s="13">
        <v>10936</v>
      </c>
      <c r="I213" s="13">
        <v>9227</v>
      </c>
      <c r="J213" s="13">
        <v>1352</v>
      </c>
    </row>
    <row r="214" spans="1:10" x14ac:dyDescent="0.25">
      <c r="A214" t="s">
        <v>921</v>
      </c>
      <c r="B214" s="10">
        <v>102.9</v>
      </c>
      <c r="C214" s="10">
        <v>101.4</v>
      </c>
      <c r="D214" s="13">
        <v>32686</v>
      </c>
      <c r="E214" s="13">
        <v>31403</v>
      </c>
      <c r="F214" s="13">
        <v>3697</v>
      </c>
      <c r="G214" s="13">
        <v>7490</v>
      </c>
      <c r="H214" s="13">
        <v>10914</v>
      </c>
      <c r="I214" s="13">
        <v>9234</v>
      </c>
      <c r="J214" s="13">
        <v>1284</v>
      </c>
    </row>
    <row r="215" spans="1:10" x14ac:dyDescent="0.25">
      <c r="A215" t="s">
        <v>922</v>
      </c>
      <c r="B215" s="10">
        <v>102</v>
      </c>
      <c r="C215" s="10">
        <v>101.7</v>
      </c>
      <c r="D215" s="13">
        <v>32775</v>
      </c>
      <c r="E215" s="13">
        <v>31503</v>
      </c>
      <c r="F215" s="13">
        <v>3707</v>
      </c>
      <c r="G215" s="13">
        <v>7524</v>
      </c>
      <c r="H215" s="13">
        <v>10926</v>
      </c>
      <c r="I215" s="13">
        <v>9274</v>
      </c>
      <c r="J215" s="13">
        <v>1272</v>
      </c>
    </row>
    <row r="216" spans="1:10" x14ac:dyDescent="0.25">
      <c r="A216" t="s">
        <v>923</v>
      </c>
      <c r="B216" s="10">
        <v>102</v>
      </c>
      <c r="C216" s="10">
        <v>101.2</v>
      </c>
      <c r="D216" s="13">
        <v>32958</v>
      </c>
      <c r="E216" s="13">
        <v>31509</v>
      </c>
      <c r="F216" s="13">
        <v>3708</v>
      </c>
      <c r="G216" s="13">
        <v>7504</v>
      </c>
      <c r="H216" s="13">
        <v>10974</v>
      </c>
      <c r="I216" s="13">
        <v>9247</v>
      </c>
      <c r="J216" s="13">
        <v>1449</v>
      </c>
    </row>
    <row r="217" spans="1:10" x14ac:dyDescent="0.25">
      <c r="A217" t="s">
        <v>924</v>
      </c>
      <c r="B217" s="10">
        <v>102.4</v>
      </c>
      <c r="C217" s="10">
        <v>101.2</v>
      </c>
      <c r="D217" s="13">
        <v>32916</v>
      </c>
      <c r="E217" s="13">
        <v>31577</v>
      </c>
      <c r="F217" s="13">
        <v>3772</v>
      </c>
      <c r="G217" s="13">
        <v>7553</v>
      </c>
      <c r="H217" s="13">
        <v>10973</v>
      </c>
      <c r="I217" s="13">
        <v>9278</v>
      </c>
      <c r="J217" s="13">
        <v>1339</v>
      </c>
    </row>
    <row r="218" spans="1:10" x14ac:dyDescent="0.25">
      <c r="A218" t="s">
        <v>925</v>
      </c>
      <c r="B218" s="10">
        <v>102.3</v>
      </c>
      <c r="C218" s="10">
        <v>100.9</v>
      </c>
      <c r="D218" s="13">
        <v>33067</v>
      </c>
      <c r="E218" s="13">
        <v>31700</v>
      </c>
      <c r="F218" s="13">
        <v>3772</v>
      </c>
      <c r="G218" s="13">
        <v>7620</v>
      </c>
      <c r="H218" s="13">
        <v>10991</v>
      </c>
      <c r="I218" s="13">
        <v>9318</v>
      </c>
      <c r="J218" s="13">
        <v>1367</v>
      </c>
    </row>
    <row r="219" spans="1:10" x14ac:dyDescent="0.25">
      <c r="A219" t="s">
        <v>926</v>
      </c>
      <c r="B219" s="10">
        <v>101.7</v>
      </c>
      <c r="C219" s="10">
        <v>100.8</v>
      </c>
      <c r="D219" s="13">
        <v>33201</v>
      </c>
      <c r="E219" s="13">
        <v>31771</v>
      </c>
      <c r="F219" s="13">
        <v>3848</v>
      </c>
      <c r="G219" s="13">
        <v>7653</v>
      </c>
      <c r="H219" s="13">
        <v>11012</v>
      </c>
      <c r="I219" s="13">
        <v>9259</v>
      </c>
      <c r="J219" s="13">
        <v>1429</v>
      </c>
    </row>
    <row r="220" spans="1:10" x14ac:dyDescent="0.25">
      <c r="A220" t="s">
        <v>927</v>
      </c>
      <c r="B220" s="10">
        <v>102.3</v>
      </c>
      <c r="C220" s="10">
        <v>100.9</v>
      </c>
      <c r="D220" s="13">
        <v>33163</v>
      </c>
      <c r="E220" s="13">
        <v>31757</v>
      </c>
      <c r="F220" s="13">
        <v>3798</v>
      </c>
      <c r="G220" s="13">
        <v>7574</v>
      </c>
      <c r="H220" s="13">
        <v>11040</v>
      </c>
      <c r="I220" s="13">
        <v>9345</v>
      </c>
      <c r="J220" s="13">
        <v>1405</v>
      </c>
    </row>
    <row r="221" spans="1:10" x14ac:dyDescent="0.25">
      <c r="A221" t="s">
        <v>1295</v>
      </c>
      <c r="B221" s="10">
        <v>103</v>
      </c>
      <c r="C221" s="10">
        <v>100.9</v>
      </c>
      <c r="D221" s="13">
        <v>33102</v>
      </c>
      <c r="E221" s="13">
        <v>31654</v>
      </c>
      <c r="F221" s="13">
        <v>3641</v>
      </c>
      <c r="G221" s="13">
        <v>7664</v>
      </c>
      <c r="H221" s="13">
        <v>10954</v>
      </c>
      <c r="I221" s="13">
        <v>9394</v>
      </c>
      <c r="J221" s="13">
        <v>1449</v>
      </c>
    </row>
    <row r="222" spans="1:10" x14ac:dyDescent="0.25">
      <c r="A222" t="s">
        <v>1575</v>
      </c>
      <c r="B222">
        <f>B221*0.991</f>
        <v>102.07299999999999</v>
      </c>
      <c r="D222" s="13">
        <v>33174</v>
      </c>
      <c r="E222" s="13">
        <v>31755</v>
      </c>
      <c r="F222" s="13">
        <v>3678</v>
      </c>
      <c r="G222" s="13">
        <v>7529</v>
      </c>
      <c r="H222" s="13">
        <v>11063</v>
      </c>
      <c r="I222" s="13">
        <v>9485</v>
      </c>
      <c r="J222" s="13">
        <v>1419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D271-1D20-41E2-8A57-7E72BEEF7E67}">
  <dimension ref="A1:D413"/>
  <sheetViews>
    <sheetView workbookViewId="0">
      <pane xSplit="1" ySplit="6" topLeftCell="B7" activePane="bottomRight" state="frozen"/>
      <selection pane="topRight" activeCell="B1" sqref="B1"/>
      <selection pane="bottomLeft" activeCell="A7" sqref="A7"/>
      <selection pane="bottomRight" activeCell="D2" sqref="D2"/>
    </sheetView>
  </sheetViews>
  <sheetFormatPr defaultRowHeight="15" x14ac:dyDescent="0.25"/>
  <cols>
    <col min="2" max="13" width="17.7109375" customWidth="1"/>
  </cols>
  <sheetData>
    <row r="1" spans="1:4" x14ac:dyDescent="0.25">
      <c r="A1" s="38" t="s">
        <v>293</v>
      </c>
      <c r="B1" t="s">
        <v>291</v>
      </c>
      <c r="C1" t="s">
        <v>292</v>
      </c>
      <c r="D1" s="215" t="s">
        <v>1296</v>
      </c>
    </row>
    <row r="2" spans="1:4" s="39" customFormat="1" ht="75" x14ac:dyDescent="0.25">
      <c r="A2" s="39" t="s">
        <v>299</v>
      </c>
      <c r="B2" s="39" t="s">
        <v>301</v>
      </c>
      <c r="C2" s="39" t="s">
        <v>303</v>
      </c>
      <c r="D2" s="39" t="s">
        <v>1297</v>
      </c>
    </row>
    <row r="3" spans="1:4" x14ac:dyDescent="0.25">
      <c r="A3" t="s">
        <v>298</v>
      </c>
      <c r="B3" t="s">
        <v>942</v>
      </c>
      <c r="C3" t="s">
        <v>302</v>
      </c>
      <c r="D3" t="s">
        <v>942</v>
      </c>
    </row>
    <row r="4" spans="1:4" x14ac:dyDescent="0.25">
      <c r="A4" t="s">
        <v>297</v>
      </c>
      <c r="B4" t="s">
        <v>941</v>
      </c>
      <c r="C4" t="s">
        <v>941</v>
      </c>
      <c r="D4" t="s">
        <v>941</v>
      </c>
    </row>
    <row r="5" spans="1:4" x14ac:dyDescent="0.25">
      <c r="A5" t="s">
        <v>296</v>
      </c>
      <c r="B5" t="s">
        <v>300</v>
      </c>
      <c r="C5" t="s">
        <v>300</v>
      </c>
      <c r="D5" t="s">
        <v>300</v>
      </c>
    </row>
    <row r="6" spans="1:4" x14ac:dyDescent="0.25">
      <c r="A6" t="s">
        <v>295</v>
      </c>
      <c r="B6" t="s">
        <v>940</v>
      </c>
      <c r="C6" t="s">
        <v>943</v>
      </c>
      <c r="D6" t="s">
        <v>940</v>
      </c>
    </row>
    <row r="7" spans="1:4" x14ac:dyDescent="0.25">
      <c r="A7" t="s">
        <v>294</v>
      </c>
      <c r="B7" s="13">
        <v>7890</v>
      </c>
      <c r="C7" s="13" t="e">
        <v>#N/A</v>
      </c>
      <c r="D7" s="10">
        <v>21.7</v>
      </c>
    </row>
    <row r="8" spans="1:4" x14ac:dyDescent="0.25">
      <c r="A8" t="s">
        <v>304</v>
      </c>
      <c r="B8" s="13">
        <v>7897</v>
      </c>
      <c r="C8" s="13" t="e">
        <v>#N/A</v>
      </c>
      <c r="D8" s="10">
        <v>21.8</v>
      </c>
    </row>
    <row r="9" spans="1:4" x14ac:dyDescent="0.25">
      <c r="A9" t="s">
        <v>305</v>
      </c>
      <c r="B9" s="13">
        <v>7892</v>
      </c>
      <c r="C9" s="13" t="e">
        <v>#N/A</v>
      </c>
      <c r="D9" s="10">
        <v>21.7</v>
      </c>
    </row>
    <row r="10" spans="1:4" x14ac:dyDescent="0.25">
      <c r="A10" t="s">
        <v>306</v>
      </c>
      <c r="B10" s="13">
        <v>7883</v>
      </c>
      <c r="C10" s="13" t="e">
        <v>#N/A</v>
      </c>
      <c r="D10" s="10">
        <v>21.7</v>
      </c>
    </row>
    <row r="11" spans="1:4" x14ac:dyDescent="0.25">
      <c r="A11" t="s">
        <v>307</v>
      </c>
      <c r="B11" s="13">
        <v>7877</v>
      </c>
      <c r="C11" s="13" t="e">
        <v>#N/A</v>
      </c>
      <c r="D11" s="10">
        <v>21.7</v>
      </c>
    </row>
    <row r="12" spans="1:4" x14ac:dyDescent="0.25">
      <c r="A12" t="s">
        <v>308</v>
      </c>
      <c r="B12" s="13">
        <v>7875</v>
      </c>
      <c r="C12" s="13" t="e">
        <v>#N/A</v>
      </c>
      <c r="D12" s="10">
        <v>21.7</v>
      </c>
    </row>
    <row r="13" spans="1:4" x14ac:dyDescent="0.25">
      <c r="A13" t="s">
        <v>309</v>
      </c>
      <c r="B13" s="13">
        <v>7874</v>
      </c>
      <c r="C13" s="13" t="e">
        <v>#N/A</v>
      </c>
      <c r="D13" s="10">
        <v>21.7</v>
      </c>
    </row>
    <row r="14" spans="1:4" x14ac:dyDescent="0.25">
      <c r="A14" t="s">
        <v>310</v>
      </c>
      <c r="B14" s="13">
        <v>7889</v>
      </c>
      <c r="C14" s="13" t="e">
        <v>#N/A</v>
      </c>
      <c r="D14" s="10">
        <v>21.7</v>
      </c>
    </row>
    <row r="15" spans="1:4" x14ac:dyDescent="0.25">
      <c r="A15" t="s">
        <v>311</v>
      </c>
      <c r="B15" s="13">
        <v>7906</v>
      </c>
      <c r="C15" s="13" t="e">
        <v>#N/A</v>
      </c>
      <c r="D15" s="10">
        <v>21.8</v>
      </c>
    </row>
    <row r="16" spans="1:4" x14ac:dyDescent="0.25">
      <c r="A16" t="s">
        <v>312</v>
      </c>
      <c r="B16" s="13">
        <v>7919</v>
      </c>
      <c r="C16" s="13" t="e">
        <v>#N/A</v>
      </c>
      <c r="D16" s="10">
        <v>21.8</v>
      </c>
    </row>
    <row r="17" spans="1:4" x14ac:dyDescent="0.25">
      <c r="A17" t="s">
        <v>313</v>
      </c>
      <c r="B17" s="13">
        <v>7934</v>
      </c>
      <c r="C17" s="13" t="e">
        <v>#N/A</v>
      </c>
      <c r="D17" s="10">
        <v>21.8</v>
      </c>
    </row>
    <row r="18" spans="1:4" x14ac:dyDescent="0.25">
      <c r="A18" t="s">
        <v>314</v>
      </c>
      <c r="B18" s="13">
        <v>7965</v>
      </c>
      <c r="C18" s="13" t="e">
        <v>#N/A</v>
      </c>
      <c r="D18" s="10">
        <v>21.9</v>
      </c>
    </row>
    <row r="19" spans="1:4" x14ac:dyDescent="0.25">
      <c r="A19" t="s">
        <v>315</v>
      </c>
      <c r="B19" s="13">
        <v>7984</v>
      </c>
      <c r="C19" s="13" t="e">
        <v>#N/A</v>
      </c>
      <c r="D19" s="10">
        <v>22</v>
      </c>
    </row>
    <row r="20" spans="1:4" x14ac:dyDescent="0.25">
      <c r="A20" t="s">
        <v>316</v>
      </c>
      <c r="B20" s="13">
        <v>8005</v>
      </c>
      <c r="C20" s="13" t="e">
        <v>#N/A</v>
      </c>
      <c r="D20" s="10">
        <v>22</v>
      </c>
    </row>
    <row r="21" spans="1:4" x14ac:dyDescent="0.25">
      <c r="A21" t="s">
        <v>317</v>
      </c>
      <c r="B21" s="13">
        <v>8017</v>
      </c>
      <c r="C21" s="13" t="e">
        <v>#N/A</v>
      </c>
      <c r="D21" s="10">
        <v>22.1</v>
      </c>
    </row>
    <row r="22" spans="1:4" x14ac:dyDescent="0.25">
      <c r="A22" t="s">
        <v>318</v>
      </c>
      <c r="B22" s="13">
        <v>8036</v>
      </c>
      <c r="C22" s="13" t="e">
        <v>#N/A</v>
      </c>
      <c r="D22" s="10">
        <v>22.1</v>
      </c>
    </row>
    <row r="23" spans="1:4" x14ac:dyDescent="0.25">
      <c r="A23" t="s">
        <v>319</v>
      </c>
      <c r="B23" s="13">
        <v>8083</v>
      </c>
      <c r="C23" s="13" t="e">
        <v>#N/A</v>
      </c>
      <c r="D23" s="10">
        <v>22.2</v>
      </c>
    </row>
    <row r="24" spans="1:4" x14ac:dyDescent="0.25">
      <c r="A24" t="s">
        <v>320</v>
      </c>
      <c r="B24" s="13">
        <v>8118</v>
      </c>
      <c r="C24" s="13" t="e">
        <v>#N/A</v>
      </c>
      <c r="D24" s="10">
        <v>22.3</v>
      </c>
    </row>
    <row r="25" spans="1:4" x14ac:dyDescent="0.25">
      <c r="A25" t="s">
        <v>321</v>
      </c>
      <c r="B25" s="13">
        <v>8149</v>
      </c>
      <c r="C25" s="13" t="e">
        <v>#N/A</v>
      </c>
      <c r="D25" s="10">
        <v>22.4</v>
      </c>
    </row>
    <row r="26" spans="1:4" x14ac:dyDescent="0.25">
      <c r="A26" t="s">
        <v>322</v>
      </c>
      <c r="B26" s="13">
        <v>8186</v>
      </c>
      <c r="C26" s="13" t="e">
        <v>#N/A</v>
      </c>
      <c r="D26" s="10">
        <v>22.5</v>
      </c>
    </row>
    <row r="27" spans="1:4" x14ac:dyDescent="0.25">
      <c r="A27" t="s">
        <v>323</v>
      </c>
      <c r="B27" s="13">
        <v>8229</v>
      </c>
      <c r="C27" s="13" t="e">
        <v>#N/A</v>
      </c>
      <c r="D27" s="10">
        <v>22.6</v>
      </c>
    </row>
    <row r="28" spans="1:4" x14ac:dyDescent="0.25">
      <c r="A28" t="s">
        <v>324</v>
      </c>
      <c r="B28" s="13">
        <v>8278</v>
      </c>
      <c r="C28" s="13" t="e">
        <v>#N/A</v>
      </c>
      <c r="D28" s="10">
        <v>22.8</v>
      </c>
    </row>
    <row r="29" spans="1:4" x14ac:dyDescent="0.25">
      <c r="A29" t="s">
        <v>325</v>
      </c>
      <c r="B29" s="13">
        <v>8317</v>
      </c>
      <c r="C29" s="13" t="e">
        <v>#N/A</v>
      </c>
      <c r="D29" s="10">
        <v>22.9</v>
      </c>
    </row>
    <row r="30" spans="1:4" x14ac:dyDescent="0.25">
      <c r="A30" t="s">
        <v>326</v>
      </c>
      <c r="B30" s="13">
        <v>8356</v>
      </c>
      <c r="C30" s="13" t="e">
        <v>#N/A</v>
      </c>
      <c r="D30" s="10">
        <v>23</v>
      </c>
    </row>
    <row r="31" spans="1:4" x14ac:dyDescent="0.25">
      <c r="A31" t="s">
        <v>327</v>
      </c>
      <c r="B31" s="13">
        <v>8378</v>
      </c>
      <c r="C31" s="13" t="e">
        <v>#N/A</v>
      </c>
      <c r="D31" s="10">
        <v>23</v>
      </c>
    </row>
    <row r="32" spans="1:4" x14ac:dyDescent="0.25">
      <c r="A32" t="s">
        <v>328</v>
      </c>
      <c r="B32" s="13">
        <v>8383</v>
      </c>
      <c r="C32" s="13" t="e">
        <v>#N/A</v>
      </c>
      <c r="D32" s="10">
        <v>23.1</v>
      </c>
    </row>
    <row r="33" spans="1:4" x14ac:dyDescent="0.25">
      <c r="A33" t="s">
        <v>329</v>
      </c>
      <c r="B33" s="13">
        <v>8398</v>
      </c>
      <c r="C33" s="13" t="e">
        <v>#N/A</v>
      </c>
      <c r="D33" s="10">
        <v>23.1</v>
      </c>
    </row>
    <row r="34" spans="1:4" x14ac:dyDescent="0.25">
      <c r="A34" t="s">
        <v>330</v>
      </c>
      <c r="B34" s="13">
        <v>8428</v>
      </c>
      <c r="C34" s="13" t="e">
        <v>#N/A</v>
      </c>
      <c r="D34" s="10">
        <v>23.2</v>
      </c>
    </row>
    <row r="35" spans="1:4" x14ac:dyDescent="0.25">
      <c r="A35" t="s">
        <v>331</v>
      </c>
      <c r="B35" s="13">
        <v>8481</v>
      </c>
      <c r="C35" s="13" t="e">
        <v>#N/A</v>
      </c>
      <c r="D35" s="10">
        <v>23.3</v>
      </c>
    </row>
    <row r="36" spans="1:4" x14ac:dyDescent="0.25">
      <c r="A36" t="s">
        <v>332</v>
      </c>
      <c r="B36" s="13">
        <v>8507</v>
      </c>
      <c r="C36" s="13" t="e">
        <v>#N/A</v>
      </c>
      <c r="D36" s="10">
        <v>23.4</v>
      </c>
    </row>
    <row r="37" spans="1:4" x14ac:dyDescent="0.25">
      <c r="A37" t="s">
        <v>333</v>
      </c>
      <c r="B37" s="13">
        <v>8501</v>
      </c>
      <c r="C37" s="13" t="e">
        <v>#N/A</v>
      </c>
      <c r="D37" s="10">
        <v>23.4</v>
      </c>
    </row>
    <row r="38" spans="1:4" x14ac:dyDescent="0.25">
      <c r="A38" t="s">
        <v>334</v>
      </c>
      <c r="B38" s="13">
        <v>8512</v>
      </c>
      <c r="C38" s="13" t="e">
        <v>#N/A</v>
      </c>
      <c r="D38" s="10">
        <v>23.4</v>
      </c>
    </row>
    <row r="39" spans="1:4" x14ac:dyDescent="0.25">
      <c r="A39" t="s">
        <v>335</v>
      </c>
      <c r="B39" s="13">
        <v>8526</v>
      </c>
      <c r="C39" s="13" t="e">
        <v>#N/A</v>
      </c>
      <c r="D39" s="10">
        <v>23.5</v>
      </c>
    </row>
    <row r="40" spans="1:4" x14ac:dyDescent="0.25">
      <c r="A40" t="s">
        <v>336</v>
      </c>
      <c r="B40" s="13">
        <v>8511</v>
      </c>
      <c r="C40" s="13" t="e">
        <v>#N/A</v>
      </c>
      <c r="D40" s="10">
        <v>23.4</v>
      </c>
    </row>
    <row r="41" spans="1:4" x14ac:dyDescent="0.25">
      <c r="A41" t="s">
        <v>337</v>
      </c>
      <c r="B41" s="13">
        <v>8536</v>
      </c>
      <c r="C41" s="13" t="e">
        <v>#N/A</v>
      </c>
      <c r="D41" s="10">
        <v>23.5</v>
      </c>
    </row>
    <row r="42" spans="1:4" x14ac:dyDescent="0.25">
      <c r="A42" t="s">
        <v>338</v>
      </c>
      <c r="B42" s="13">
        <v>8519</v>
      </c>
      <c r="C42" s="13" t="e">
        <v>#N/A</v>
      </c>
      <c r="D42" s="10">
        <v>23.4</v>
      </c>
    </row>
    <row r="43" spans="1:4" x14ac:dyDescent="0.25">
      <c r="A43" t="s">
        <v>339</v>
      </c>
      <c r="B43" s="13">
        <v>8507</v>
      </c>
      <c r="C43" s="13" t="e">
        <v>#N/A</v>
      </c>
      <c r="D43" s="10">
        <v>23.4</v>
      </c>
    </row>
    <row r="44" spans="1:4" x14ac:dyDescent="0.25">
      <c r="A44" t="s">
        <v>340</v>
      </c>
      <c r="B44" s="13">
        <v>8519</v>
      </c>
      <c r="C44" s="13" t="e">
        <v>#N/A</v>
      </c>
      <c r="D44" s="10">
        <v>23.4</v>
      </c>
    </row>
    <row r="45" spans="1:4" x14ac:dyDescent="0.25">
      <c r="A45" t="s">
        <v>341</v>
      </c>
      <c r="B45" s="13">
        <v>8557</v>
      </c>
      <c r="C45" s="13" t="e">
        <v>#N/A</v>
      </c>
      <c r="D45" s="10">
        <v>23.5</v>
      </c>
    </row>
    <row r="46" spans="1:4" x14ac:dyDescent="0.25">
      <c r="A46" t="s">
        <v>342</v>
      </c>
      <c r="B46" s="13">
        <v>8557</v>
      </c>
      <c r="C46" s="13">
        <v>1813</v>
      </c>
      <c r="D46" s="10">
        <v>23.5</v>
      </c>
    </row>
    <row r="47" spans="1:4" x14ac:dyDescent="0.25">
      <c r="A47" t="s">
        <v>343</v>
      </c>
      <c r="B47" s="13">
        <v>8565</v>
      </c>
      <c r="C47" s="13">
        <v>1834</v>
      </c>
      <c r="D47" s="10">
        <v>23.6</v>
      </c>
    </row>
    <row r="48" spans="1:4" x14ac:dyDescent="0.25">
      <c r="A48" t="s">
        <v>344</v>
      </c>
      <c r="B48" s="13">
        <v>8565</v>
      </c>
      <c r="C48" s="13">
        <v>1857</v>
      </c>
      <c r="D48" s="10">
        <v>23.6</v>
      </c>
    </row>
    <row r="49" spans="1:4" x14ac:dyDescent="0.25">
      <c r="A49" t="s">
        <v>345</v>
      </c>
      <c r="B49" s="13">
        <v>8606</v>
      </c>
      <c r="C49" s="13">
        <v>1889</v>
      </c>
      <c r="D49" s="10">
        <v>23.7</v>
      </c>
    </row>
    <row r="50" spans="1:4" x14ac:dyDescent="0.25">
      <c r="A50" t="s">
        <v>346</v>
      </c>
      <c r="B50" s="13">
        <v>8583</v>
      </c>
      <c r="C50" s="13">
        <v>1884</v>
      </c>
      <c r="D50" s="10">
        <v>23.6</v>
      </c>
    </row>
    <row r="51" spans="1:4" x14ac:dyDescent="0.25">
      <c r="A51" t="s">
        <v>347</v>
      </c>
      <c r="B51" s="13">
        <v>8586</v>
      </c>
      <c r="C51" s="13">
        <v>1905</v>
      </c>
      <c r="D51" s="10">
        <v>23.6</v>
      </c>
    </row>
    <row r="52" spans="1:4" x14ac:dyDescent="0.25">
      <c r="A52" t="s">
        <v>348</v>
      </c>
      <c r="B52" s="13">
        <v>8589</v>
      </c>
      <c r="C52" s="13">
        <v>1938</v>
      </c>
      <c r="D52" s="10">
        <v>23.6</v>
      </c>
    </row>
    <row r="53" spans="1:4" x14ac:dyDescent="0.25">
      <c r="A53" t="s">
        <v>349</v>
      </c>
      <c r="B53" s="13">
        <v>8585</v>
      </c>
      <c r="C53" s="13">
        <v>1930</v>
      </c>
      <c r="D53" s="10">
        <v>23.6</v>
      </c>
    </row>
    <row r="54" spans="1:4" x14ac:dyDescent="0.25">
      <c r="A54" t="s">
        <v>350</v>
      </c>
      <c r="B54" s="13">
        <v>8585</v>
      </c>
      <c r="C54" s="13">
        <v>1926</v>
      </c>
      <c r="D54" s="10">
        <v>23.6</v>
      </c>
    </row>
    <row r="55" spans="1:4" x14ac:dyDescent="0.25">
      <c r="A55" t="s">
        <v>351</v>
      </c>
      <c r="B55" s="13">
        <v>8587</v>
      </c>
      <c r="C55" s="13">
        <v>1918</v>
      </c>
      <c r="D55" s="10">
        <v>23.6</v>
      </c>
    </row>
    <row r="56" spans="1:4" x14ac:dyDescent="0.25">
      <c r="A56" t="s">
        <v>352</v>
      </c>
      <c r="B56" s="13">
        <v>8580</v>
      </c>
      <c r="C56" s="13">
        <v>1911</v>
      </c>
      <c r="D56" s="10">
        <v>23.6</v>
      </c>
    </row>
    <row r="57" spans="1:4" x14ac:dyDescent="0.25">
      <c r="A57" t="s">
        <v>353</v>
      </c>
      <c r="B57" s="13">
        <v>8586</v>
      </c>
      <c r="C57" s="13">
        <v>1938</v>
      </c>
      <c r="D57" s="10">
        <v>23.6</v>
      </c>
    </row>
    <row r="58" spans="1:4" x14ac:dyDescent="0.25">
      <c r="A58" t="s">
        <v>354</v>
      </c>
      <c r="B58" s="13">
        <v>8607</v>
      </c>
      <c r="C58" s="13">
        <v>1940</v>
      </c>
      <c r="D58" s="10">
        <v>23.7</v>
      </c>
    </row>
    <row r="59" spans="1:4" x14ac:dyDescent="0.25">
      <c r="A59" t="s">
        <v>355</v>
      </c>
      <c r="B59" s="13">
        <v>8626</v>
      </c>
      <c r="C59" s="13">
        <v>1952</v>
      </c>
      <c r="D59" s="10">
        <v>23.7</v>
      </c>
    </row>
    <row r="60" spans="1:4" x14ac:dyDescent="0.25">
      <c r="A60" t="s">
        <v>356</v>
      </c>
      <c r="B60" s="13">
        <v>8600</v>
      </c>
      <c r="C60" s="13">
        <v>1940</v>
      </c>
      <c r="D60" s="10">
        <v>23.6</v>
      </c>
    </row>
    <row r="61" spans="1:4" x14ac:dyDescent="0.25">
      <c r="A61" t="s">
        <v>357</v>
      </c>
      <c r="B61" s="13">
        <v>8622</v>
      </c>
      <c r="C61" s="13">
        <v>1951</v>
      </c>
      <c r="D61" s="10">
        <v>23.7</v>
      </c>
    </row>
    <row r="62" spans="1:4" x14ac:dyDescent="0.25">
      <c r="A62" t="s">
        <v>358</v>
      </c>
      <c r="B62" s="13">
        <v>8643</v>
      </c>
      <c r="C62" s="13">
        <v>1971</v>
      </c>
      <c r="D62" s="10">
        <v>23.7</v>
      </c>
    </row>
    <row r="63" spans="1:4" x14ac:dyDescent="0.25">
      <c r="A63" t="s">
        <v>359</v>
      </c>
      <c r="B63" s="13">
        <v>8682</v>
      </c>
      <c r="C63" s="13">
        <v>1995</v>
      </c>
      <c r="D63" s="10">
        <v>23.9</v>
      </c>
    </row>
    <row r="64" spans="1:4" x14ac:dyDescent="0.25">
      <c r="A64" t="s">
        <v>360</v>
      </c>
      <c r="B64" s="13">
        <v>8721</v>
      </c>
      <c r="C64" s="13">
        <v>2015</v>
      </c>
      <c r="D64" s="10">
        <v>24</v>
      </c>
    </row>
    <row r="65" spans="1:4" x14ac:dyDescent="0.25">
      <c r="A65" t="s">
        <v>361</v>
      </c>
      <c r="B65" s="13">
        <v>8761</v>
      </c>
      <c r="C65" s="13">
        <v>2031</v>
      </c>
      <c r="D65" s="10">
        <v>24.1</v>
      </c>
    </row>
    <row r="66" spans="1:4" x14ac:dyDescent="0.25">
      <c r="A66" t="s">
        <v>362</v>
      </c>
      <c r="B66" s="13">
        <v>8805</v>
      </c>
      <c r="C66" s="13">
        <v>2074</v>
      </c>
      <c r="D66" s="10">
        <v>24.2</v>
      </c>
    </row>
    <row r="67" spans="1:4" x14ac:dyDescent="0.25">
      <c r="A67" t="s">
        <v>363</v>
      </c>
      <c r="B67" s="13">
        <v>8767</v>
      </c>
      <c r="C67" s="13">
        <v>2074</v>
      </c>
      <c r="D67" s="10">
        <v>24.1</v>
      </c>
    </row>
    <row r="68" spans="1:4" x14ac:dyDescent="0.25">
      <c r="A68" t="s">
        <v>364</v>
      </c>
      <c r="B68" s="13">
        <v>8736</v>
      </c>
      <c r="C68" s="13">
        <v>2080</v>
      </c>
      <c r="D68" s="10">
        <v>24</v>
      </c>
    </row>
    <row r="69" spans="1:4" x14ac:dyDescent="0.25">
      <c r="A69" t="s">
        <v>365</v>
      </c>
      <c r="B69" s="13">
        <v>8719</v>
      </c>
      <c r="C69" s="13">
        <v>2077</v>
      </c>
      <c r="D69" s="10">
        <v>23.9</v>
      </c>
    </row>
    <row r="70" spans="1:4" x14ac:dyDescent="0.25">
      <c r="A70" t="s">
        <v>366</v>
      </c>
      <c r="B70" s="13">
        <v>8709</v>
      </c>
      <c r="C70" s="13">
        <v>2109</v>
      </c>
      <c r="D70" s="10">
        <v>23.9</v>
      </c>
    </row>
    <row r="71" spans="1:4" x14ac:dyDescent="0.25">
      <c r="A71" t="s">
        <v>367</v>
      </c>
      <c r="B71" s="13">
        <v>8717</v>
      </c>
      <c r="C71" s="13">
        <v>2120</v>
      </c>
      <c r="D71" s="10">
        <v>23.9</v>
      </c>
    </row>
    <row r="72" spans="1:4" x14ac:dyDescent="0.25">
      <c r="A72" t="s">
        <v>368</v>
      </c>
      <c r="B72" s="13">
        <v>8691</v>
      </c>
      <c r="C72" s="13">
        <v>2117</v>
      </c>
      <c r="D72" s="10">
        <v>23.8</v>
      </c>
    </row>
    <row r="73" spans="1:4" x14ac:dyDescent="0.25">
      <c r="A73" t="s">
        <v>369</v>
      </c>
      <c r="B73" s="13">
        <v>8657</v>
      </c>
      <c r="C73" s="13">
        <v>2121</v>
      </c>
      <c r="D73" s="10">
        <v>23.7</v>
      </c>
    </row>
    <row r="74" spans="1:4" x14ac:dyDescent="0.25">
      <c r="A74" t="s">
        <v>370</v>
      </c>
      <c r="B74" s="13">
        <v>8647</v>
      </c>
      <c r="C74" s="13">
        <v>2133</v>
      </c>
      <c r="D74" s="10">
        <v>23.7</v>
      </c>
    </row>
    <row r="75" spans="1:4" x14ac:dyDescent="0.25">
      <c r="A75" t="s">
        <v>371</v>
      </c>
      <c r="B75" s="13">
        <v>8647</v>
      </c>
      <c r="C75" s="13">
        <v>2136</v>
      </c>
      <c r="D75" s="10">
        <v>23.7</v>
      </c>
    </row>
    <row r="76" spans="1:4" x14ac:dyDescent="0.25">
      <c r="A76" t="s">
        <v>372</v>
      </c>
      <c r="B76" s="13">
        <v>8657</v>
      </c>
      <c r="C76" s="13">
        <v>2139</v>
      </c>
      <c r="D76" s="10">
        <v>23.7</v>
      </c>
    </row>
    <row r="77" spans="1:4" x14ac:dyDescent="0.25">
      <c r="A77" t="s">
        <v>373</v>
      </c>
      <c r="B77" s="13">
        <v>8643</v>
      </c>
      <c r="C77" s="13">
        <v>2152</v>
      </c>
      <c r="D77" s="10">
        <v>23.7</v>
      </c>
    </row>
    <row r="78" spans="1:4" x14ac:dyDescent="0.25">
      <c r="A78" t="s">
        <v>374</v>
      </c>
      <c r="B78" s="13">
        <v>8619</v>
      </c>
      <c r="C78" s="13">
        <v>2145</v>
      </c>
      <c r="D78" s="10">
        <v>23.6</v>
      </c>
    </row>
    <row r="79" spans="1:4" x14ac:dyDescent="0.25">
      <c r="A79" t="s">
        <v>375</v>
      </c>
      <c r="B79" s="13">
        <v>8647</v>
      </c>
      <c r="C79" s="13">
        <v>2160</v>
      </c>
      <c r="D79" s="10">
        <v>23.7</v>
      </c>
    </row>
    <row r="80" spans="1:4" x14ac:dyDescent="0.25">
      <c r="A80" t="s">
        <v>376</v>
      </c>
      <c r="B80" s="13">
        <v>8688</v>
      </c>
      <c r="C80" s="13">
        <v>2165</v>
      </c>
      <c r="D80" s="10">
        <v>23.8</v>
      </c>
    </row>
    <row r="81" spans="1:4" x14ac:dyDescent="0.25">
      <c r="A81" t="s">
        <v>377</v>
      </c>
      <c r="B81" s="13">
        <v>8675</v>
      </c>
      <c r="C81" s="13">
        <v>2162</v>
      </c>
      <c r="D81" s="10">
        <v>23.7</v>
      </c>
    </row>
    <row r="82" spans="1:4" x14ac:dyDescent="0.25">
      <c r="A82" t="s">
        <v>378</v>
      </c>
      <c r="B82" s="13">
        <v>8663</v>
      </c>
      <c r="C82" s="13">
        <v>2196</v>
      </c>
      <c r="D82" s="10">
        <v>23.7</v>
      </c>
    </row>
    <row r="83" spans="1:4" x14ac:dyDescent="0.25">
      <c r="A83" t="s">
        <v>379</v>
      </c>
      <c r="B83" s="13">
        <v>8672</v>
      </c>
      <c r="C83" s="13">
        <v>2193</v>
      </c>
      <c r="D83" s="10">
        <v>23.7</v>
      </c>
    </row>
    <row r="84" spans="1:4" x14ac:dyDescent="0.25">
      <c r="A84" t="s">
        <v>380</v>
      </c>
      <c r="B84" s="13">
        <v>8713</v>
      </c>
      <c r="C84" s="13">
        <v>2221</v>
      </c>
      <c r="D84" s="10">
        <v>23.8</v>
      </c>
    </row>
    <row r="85" spans="1:4" x14ac:dyDescent="0.25">
      <c r="A85" t="s">
        <v>381</v>
      </c>
      <c r="B85" s="13">
        <v>8707</v>
      </c>
      <c r="C85" s="13">
        <v>2236</v>
      </c>
      <c r="D85" s="10">
        <v>23.8</v>
      </c>
    </row>
    <row r="86" spans="1:4" x14ac:dyDescent="0.25">
      <c r="A86" t="s">
        <v>382</v>
      </c>
      <c r="B86" s="13">
        <v>8714</v>
      </c>
      <c r="C86" s="13">
        <v>2265</v>
      </c>
      <c r="D86" s="10">
        <v>23.8</v>
      </c>
    </row>
    <row r="87" spans="1:4" x14ac:dyDescent="0.25">
      <c r="A87" t="s">
        <v>383</v>
      </c>
      <c r="B87" s="13">
        <v>8668</v>
      </c>
      <c r="C87" s="13">
        <v>2269</v>
      </c>
      <c r="D87" s="10">
        <v>23.7</v>
      </c>
    </row>
    <row r="88" spans="1:4" x14ac:dyDescent="0.25">
      <c r="A88" t="s">
        <v>384</v>
      </c>
      <c r="B88" s="13">
        <v>8641</v>
      </c>
      <c r="C88" s="13">
        <v>2267</v>
      </c>
      <c r="D88" s="10">
        <v>23.6</v>
      </c>
    </row>
    <row r="89" spans="1:4" x14ac:dyDescent="0.25">
      <c r="A89" t="s">
        <v>385</v>
      </c>
      <c r="B89" s="13">
        <v>8660</v>
      </c>
      <c r="C89" s="13">
        <v>2301</v>
      </c>
      <c r="D89" s="10">
        <v>23.6</v>
      </c>
    </row>
    <row r="90" spans="1:4" x14ac:dyDescent="0.25">
      <c r="A90" t="s">
        <v>386</v>
      </c>
      <c r="B90" s="13">
        <v>8662</v>
      </c>
      <c r="C90" s="13">
        <v>2315</v>
      </c>
      <c r="D90" s="10">
        <v>23.6</v>
      </c>
    </row>
    <row r="91" spans="1:4" x14ac:dyDescent="0.25">
      <c r="A91" t="s">
        <v>387</v>
      </c>
      <c r="B91" s="13">
        <v>8659</v>
      </c>
      <c r="C91" s="13">
        <v>2322</v>
      </c>
      <c r="D91" s="10">
        <v>23.6</v>
      </c>
    </row>
    <row r="92" spans="1:4" x14ac:dyDescent="0.25">
      <c r="A92" t="s">
        <v>388</v>
      </c>
      <c r="B92" s="13">
        <v>8660</v>
      </c>
      <c r="C92" s="13">
        <v>2318</v>
      </c>
      <c r="D92" s="10">
        <v>23.6</v>
      </c>
    </row>
    <row r="93" spans="1:4" x14ac:dyDescent="0.25">
      <c r="A93" t="s">
        <v>389</v>
      </c>
      <c r="B93" s="13">
        <v>8655</v>
      </c>
      <c r="C93" s="13">
        <v>2311</v>
      </c>
      <c r="D93" s="10">
        <v>23.6</v>
      </c>
    </row>
    <row r="94" spans="1:4" x14ac:dyDescent="0.25">
      <c r="A94" t="s">
        <v>390</v>
      </c>
      <c r="B94" s="13">
        <v>8654</v>
      </c>
      <c r="C94" s="13">
        <v>2311</v>
      </c>
      <c r="D94" s="10">
        <v>23.6</v>
      </c>
    </row>
    <row r="95" spans="1:4" x14ac:dyDescent="0.25">
      <c r="A95" t="s">
        <v>391</v>
      </c>
      <c r="B95" s="13">
        <v>8602</v>
      </c>
      <c r="C95" s="13">
        <v>2280</v>
      </c>
      <c r="D95" s="10">
        <v>23.4</v>
      </c>
    </row>
    <row r="96" spans="1:4" x14ac:dyDescent="0.25">
      <c r="A96" t="s">
        <v>392</v>
      </c>
      <c r="B96" s="13">
        <v>8610</v>
      </c>
      <c r="C96" s="13">
        <v>2290</v>
      </c>
      <c r="D96" s="10">
        <v>23.4</v>
      </c>
    </row>
    <row r="97" spans="1:4" x14ac:dyDescent="0.25">
      <c r="A97" t="s">
        <v>393</v>
      </c>
      <c r="B97" s="13">
        <v>8670</v>
      </c>
      <c r="C97" s="13">
        <v>2317</v>
      </c>
      <c r="D97" s="10">
        <v>23.6</v>
      </c>
    </row>
    <row r="98" spans="1:4" x14ac:dyDescent="0.25">
      <c r="A98" t="s">
        <v>394</v>
      </c>
      <c r="B98" s="13">
        <v>8691</v>
      </c>
      <c r="C98" s="13">
        <v>2328</v>
      </c>
      <c r="D98" s="10">
        <v>23.6</v>
      </c>
    </row>
    <row r="99" spans="1:4" x14ac:dyDescent="0.25">
      <c r="A99" t="s">
        <v>395</v>
      </c>
      <c r="B99" s="13">
        <v>8711</v>
      </c>
      <c r="C99" s="13">
        <v>2324</v>
      </c>
      <c r="D99" s="10">
        <v>23.7</v>
      </c>
    </row>
    <row r="100" spans="1:4" x14ac:dyDescent="0.25">
      <c r="A100" t="s">
        <v>396</v>
      </c>
      <c r="B100" s="13">
        <v>8726</v>
      </c>
      <c r="C100" s="13">
        <v>2333</v>
      </c>
      <c r="D100" s="10">
        <v>23.7</v>
      </c>
    </row>
    <row r="101" spans="1:4" x14ac:dyDescent="0.25">
      <c r="A101" t="s">
        <v>397</v>
      </c>
      <c r="B101" s="13">
        <v>8741</v>
      </c>
      <c r="C101" s="13">
        <v>2346</v>
      </c>
      <c r="D101" s="10">
        <v>23.8</v>
      </c>
    </row>
    <row r="102" spans="1:4" x14ac:dyDescent="0.25">
      <c r="A102" t="s">
        <v>398</v>
      </c>
      <c r="B102" s="13">
        <v>8798</v>
      </c>
      <c r="C102" s="13">
        <v>2332</v>
      </c>
      <c r="D102" s="10">
        <v>23.9</v>
      </c>
    </row>
    <row r="103" spans="1:4" x14ac:dyDescent="0.25">
      <c r="A103" t="s">
        <v>399</v>
      </c>
      <c r="B103" s="13">
        <v>8781</v>
      </c>
      <c r="C103" s="13">
        <v>2358</v>
      </c>
      <c r="D103" s="10">
        <v>23.9</v>
      </c>
    </row>
    <row r="104" spans="1:4" x14ac:dyDescent="0.25">
      <c r="A104" t="s">
        <v>400</v>
      </c>
      <c r="B104" s="13">
        <v>8776</v>
      </c>
      <c r="C104" s="13">
        <v>2372</v>
      </c>
      <c r="D104" s="10">
        <v>23.8</v>
      </c>
    </row>
    <row r="105" spans="1:4" x14ac:dyDescent="0.25">
      <c r="A105" t="s">
        <v>401</v>
      </c>
      <c r="B105" s="13">
        <v>8782</v>
      </c>
      <c r="C105" s="13">
        <v>2386</v>
      </c>
      <c r="D105" s="10">
        <v>23.8</v>
      </c>
    </row>
    <row r="106" spans="1:4" x14ac:dyDescent="0.25">
      <c r="A106" t="s">
        <v>402</v>
      </c>
      <c r="B106" s="13">
        <v>8804</v>
      </c>
      <c r="C106" s="13">
        <v>2372</v>
      </c>
      <c r="D106" s="10">
        <v>23.9</v>
      </c>
    </row>
    <row r="107" spans="1:4" x14ac:dyDescent="0.25">
      <c r="A107" t="s">
        <v>403</v>
      </c>
      <c r="B107" s="13">
        <v>8810</v>
      </c>
      <c r="C107" s="13">
        <v>2367</v>
      </c>
      <c r="D107" s="10">
        <v>23.9</v>
      </c>
    </row>
    <row r="108" spans="1:4" x14ac:dyDescent="0.25">
      <c r="A108" t="s">
        <v>404</v>
      </c>
      <c r="B108" s="13">
        <v>8754</v>
      </c>
      <c r="C108" s="13">
        <v>2382</v>
      </c>
      <c r="D108" s="10">
        <v>23.7</v>
      </c>
    </row>
    <row r="109" spans="1:4" x14ac:dyDescent="0.25">
      <c r="A109" t="s">
        <v>405</v>
      </c>
      <c r="B109" s="13">
        <v>8699</v>
      </c>
      <c r="C109" s="13">
        <v>2367</v>
      </c>
      <c r="D109" s="10">
        <v>23.6</v>
      </c>
    </row>
    <row r="110" spans="1:4" x14ac:dyDescent="0.25">
      <c r="A110" t="s">
        <v>406</v>
      </c>
      <c r="B110" s="13">
        <v>8721</v>
      </c>
      <c r="C110" s="13">
        <v>2369</v>
      </c>
      <c r="D110" s="10">
        <v>23.6</v>
      </c>
    </row>
    <row r="111" spans="1:4" x14ac:dyDescent="0.25">
      <c r="A111" t="s">
        <v>407</v>
      </c>
      <c r="B111" s="13">
        <v>8698</v>
      </c>
      <c r="C111" s="13">
        <v>2369</v>
      </c>
      <c r="D111" s="10">
        <v>23.6</v>
      </c>
    </row>
    <row r="112" spans="1:4" x14ac:dyDescent="0.25">
      <c r="A112" t="s">
        <v>408</v>
      </c>
      <c r="B112" s="13">
        <v>8669</v>
      </c>
      <c r="C112" s="13">
        <v>2349</v>
      </c>
      <c r="D112" s="10">
        <v>23.5</v>
      </c>
    </row>
    <row r="113" spans="1:4" x14ac:dyDescent="0.25">
      <c r="A113" t="s">
        <v>409</v>
      </c>
      <c r="B113" s="13">
        <v>8673</v>
      </c>
      <c r="C113" s="13">
        <v>2343</v>
      </c>
      <c r="D113" s="10">
        <v>23.5</v>
      </c>
    </row>
    <row r="114" spans="1:4" x14ac:dyDescent="0.25">
      <c r="A114" t="s">
        <v>410</v>
      </c>
      <c r="B114" s="13">
        <v>8624</v>
      </c>
      <c r="C114" s="13">
        <v>2329</v>
      </c>
      <c r="D114" s="10">
        <v>23.3</v>
      </c>
    </row>
    <row r="115" spans="1:4" x14ac:dyDescent="0.25">
      <c r="A115" t="s">
        <v>411</v>
      </c>
      <c r="B115" s="13">
        <v>8623</v>
      </c>
      <c r="C115" s="13">
        <v>2323</v>
      </c>
      <c r="D115" s="10">
        <v>23.3</v>
      </c>
    </row>
    <row r="116" spans="1:4" x14ac:dyDescent="0.25">
      <c r="A116" t="s">
        <v>412</v>
      </c>
      <c r="B116" s="13">
        <v>8645</v>
      </c>
      <c r="C116" s="13">
        <v>2337</v>
      </c>
      <c r="D116" s="10">
        <v>23.4</v>
      </c>
    </row>
    <row r="117" spans="1:4" x14ac:dyDescent="0.25">
      <c r="A117" t="s">
        <v>413</v>
      </c>
      <c r="B117" s="13">
        <v>8666</v>
      </c>
      <c r="C117" s="13">
        <v>2359</v>
      </c>
      <c r="D117" s="10">
        <v>23.4</v>
      </c>
    </row>
    <row r="118" spans="1:4" x14ac:dyDescent="0.25">
      <c r="A118" t="s">
        <v>414</v>
      </c>
      <c r="B118" s="13">
        <v>8691</v>
      </c>
      <c r="C118" s="13">
        <v>2356</v>
      </c>
      <c r="D118" s="10">
        <v>23.5</v>
      </c>
    </row>
    <row r="119" spans="1:4" x14ac:dyDescent="0.25">
      <c r="A119" t="s">
        <v>415</v>
      </c>
      <c r="B119" s="13">
        <v>8684</v>
      </c>
      <c r="C119" s="13">
        <v>2349</v>
      </c>
      <c r="D119" s="10">
        <v>23.4</v>
      </c>
    </row>
    <row r="120" spans="1:4" x14ac:dyDescent="0.25">
      <c r="A120" t="s">
        <v>416</v>
      </c>
      <c r="B120" s="13">
        <v>8695</v>
      </c>
      <c r="C120" s="13">
        <v>2342</v>
      </c>
      <c r="D120" s="10">
        <v>23.5</v>
      </c>
    </row>
    <row r="121" spans="1:4" x14ac:dyDescent="0.25">
      <c r="A121" t="s">
        <v>417</v>
      </c>
      <c r="B121" s="13">
        <v>8682</v>
      </c>
      <c r="C121" s="13">
        <v>2330</v>
      </c>
      <c r="D121" s="10">
        <v>23.4</v>
      </c>
    </row>
    <row r="122" spans="1:4" x14ac:dyDescent="0.25">
      <c r="A122" t="s">
        <v>418</v>
      </c>
      <c r="B122" s="13">
        <v>8658</v>
      </c>
      <c r="C122" s="13">
        <v>2339</v>
      </c>
      <c r="D122" s="10">
        <v>23.3</v>
      </c>
    </row>
    <row r="123" spans="1:4" x14ac:dyDescent="0.25">
      <c r="A123" t="s">
        <v>419</v>
      </c>
      <c r="B123" s="13">
        <v>8691</v>
      </c>
      <c r="C123" s="13">
        <v>2323</v>
      </c>
      <c r="D123" s="10">
        <v>23.4</v>
      </c>
    </row>
    <row r="124" spans="1:4" x14ac:dyDescent="0.25">
      <c r="A124" t="s">
        <v>420</v>
      </c>
      <c r="B124" s="13">
        <v>8646</v>
      </c>
      <c r="C124" s="13">
        <v>2304</v>
      </c>
      <c r="D124" s="10">
        <v>23.3</v>
      </c>
    </row>
    <row r="125" spans="1:4" x14ac:dyDescent="0.25">
      <c r="A125" t="s">
        <v>421</v>
      </c>
      <c r="B125" s="13">
        <v>8631</v>
      </c>
      <c r="C125" s="13">
        <v>2286</v>
      </c>
      <c r="D125" s="10">
        <v>23.2</v>
      </c>
    </row>
    <row r="126" spans="1:4" x14ac:dyDescent="0.25">
      <c r="A126" t="s">
        <v>422</v>
      </c>
      <c r="B126" s="13">
        <v>8645</v>
      </c>
      <c r="C126" s="13">
        <v>2291</v>
      </c>
      <c r="D126" s="10">
        <v>23.3</v>
      </c>
    </row>
    <row r="127" spans="1:4" x14ac:dyDescent="0.25">
      <c r="A127" t="s">
        <v>423</v>
      </c>
      <c r="B127" s="13">
        <v>8681</v>
      </c>
      <c r="C127" s="13">
        <v>2295</v>
      </c>
      <c r="D127" s="10">
        <v>23.3</v>
      </c>
    </row>
    <row r="128" spans="1:4" x14ac:dyDescent="0.25">
      <c r="A128" t="s">
        <v>424</v>
      </c>
      <c r="B128" s="13">
        <v>8650</v>
      </c>
      <c r="C128" s="13">
        <v>2306</v>
      </c>
      <c r="D128" s="10">
        <v>23.2</v>
      </c>
    </row>
    <row r="129" spans="1:4" x14ac:dyDescent="0.25">
      <c r="A129" t="s">
        <v>425</v>
      </c>
      <c r="B129" s="13">
        <v>8652</v>
      </c>
      <c r="C129" s="13">
        <v>2312</v>
      </c>
      <c r="D129" s="10">
        <v>23.2</v>
      </c>
    </row>
    <row r="130" spans="1:4" x14ac:dyDescent="0.25">
      <c r="A130" t="s">
        <v>426</v>
      </c>
      <c r="B130" s="13">
        <v>8639</v>
      </c>
      <c r="C130" s="13">
        <v>2302</v>
      </c>
      <c r="D130" s="10">
        <v>23.2</v>
      </c>
    </row>
    <row r="131" spans="1:4" x14ac:dyDescent="0.25">
      <c r="A131" t="s">
        <v>427</v>
      </c>
      <c r="B131" s="13">
        <v>8670</v>
      </c>
      <c r="C131" s="13">
        <v>2290</v>
      </c>
      <c r="D131" s="10">
        <v>23.3</v>
      </c>
    </row>
    <row r="132" spans="1:4" x14ac:dyDescent="0.25">
      <c r="A132" t="s">
        <v>428</v>
      </c>
      <c r="B132" s="13">
        <v>8680</v>
      </c>
      <c r="C132" s="13">
        <v>2288</v>
      </c>
      <c r="D132" s="10">
        <v>23.3</v>
      </c>
    </row>
    <row r="133" spans="1:4" x14ac:dyDescent="0.25">
      <c r="A133" t="s">
        <v>429</v>
      </c>
      <c r="B133" s="13">
        <v>8679</v>
      </c>
      <c r="C133" s="13">
        <v>2303</v>
      </c>
      <c r="D133" s="10">
        <v>23.3</v>
      </c>
    </row>
    <row r="134" spans="1:4" x14ac:dyDescent="0.25">
      <c r="A134" t="s">
        <v>430</v>
      </c>
      <c r="B134" s="13">
        <v>8679</v>
      </c>
      <c r="C134" s="13">
        <v>2310</v>
      </c>
      <c r="D134" s="10">
        <v>23.2</v>
      </c>
    </row>
    <row r="135" spans="1:4" x14ac:dyDescent="0.25">
      <c r="A135" t="s">
        <v>431</v>
      </c>
      <c r="B135" s="13">
        <v>8708</v>
      </c>
      <c r="C135" s="13">
        <v>2318</v>
      </c>
      <c r="D135" s="10">
        <v>23.3</v>
      </c>
    </row>
    <row r="136" spans="1:4" x14ac:dyDescent="0.25">
      <c r="A136" t="s">
        <v>432</v>
      </c>
      <c r="B136" s="13">
        <v>8777</v>
      </c>
      <c r="C136" s="13">
        <v>2355</v>
      </c>
      <c r="D136" s="10">
        <v>23.5</v>
      </c>
    </row>
    <row r="137" spans="1:4" x14ac:dyDescent="0.25">
      <c r="A137" t="s">
        <v>433</v>
      </c>
      <c r="B137" s="13">
        <v>8776</v>
      </c>
      <c r="C137" s="13">
        <v>2341</v>
      </c>
      <c r="D137" s="10">
        <v>23.5</v>
      </c>
    </row>
    <row r="138" spans="1:4" x14ac:dyDescent="0.25">
      <c r="A138" t="s">
        <v>434</v>
      </c>
      <c r="B138" s="13">
        <v>8715</v>
      </c>
      <c r="C138" s="13">
        <v>2336</v>
      </c>
      <c r="D138" s="10">
        <v>23.3</v>
      </c>
    </row>
    <row r="139" spans="1:4" x14ac:dyDescent="0.25">
      <c r="A139" t="s">
        <v>435</v>
      </c>
      <c r="B139" s="13">
        <v>8740</v>
      </c>
      <c r="C139" s="13">
        <v>2337</v>
      </c>
      <c r="D139" s="10">
        <v>23.3</v>
      </c>
    </row>
    <row r="140" spans="1:4" x14ac:dyDescent="0.25">
      <c r="A140" t="s">
        <v>436</v>
      </c>
      <c r="B140" s="13">
        <v>8779</v>
      </c>
      <c r="C140" s="13">
        <v>2342</v>
      </c>
      <c r="D140" s="10">
        <v>23.4</v>
      </c>
    </row>
    <row r="141" spans="1:4" x14ac:dyDescent="0.25">
      <c r="A141" t="s">
        <v>437</v>
      </c>
      <c r="B141" s="13">
        <v>8784</v>
      </c>
      <c r="C141" s="13">
        <v>2341</v>
      </c>
      <c r="D141" s="10">
        <v>23.4</v>
      </c>
    </row>
    <row r="142" spans="1:4" x14ac:dyDescent="0.25">
      <c r="A142" t="s">
        <v>438</v>
      </c>
      <c r="B142" s="13">
        <v>8804</v>
      </c>
      <c r="C142" s="13">
        <v>2349</v>
      </c>
      <c r="D142" s="10">
        <v>23.5</v>
      </c>
    </row>
    <row r="143" spans="1:4" x14ac:dyDescent="0.25">
      <c r="A143" t="s">
        <v>439</v>
      </c>
      <c r="B143" s="13">
        <v>8794</v>
      </c>
      <c r="C143" s="13">
        <v>2341</v>
      </c>
      <c r="D143" s="10">
        <v>23.4</v>
      </c>
    </row>
    <row r="144" spans="1:4" x14ac:dyDescent="0.25">
      <c r="A144" t="s">
        <v>440</v>
      </c>
      <c r="B144" s="13">
        <v>8833</v>
      </c>
      <c r="C144" s="13">
        <v>2363</v>
      </c>
      <c r="D144" s="10">
        <v>23.5</v>
      </c>
    </row>
    <row r="145" spans="1:4" x14ac:dyDescent="0.25">
      <c r="A145" t="s">
        <v>441</v>
      </c>
      <c r="B145" s="13">
        <v>8820</v>
      </c>
      <c r="C145" s="13">
        <v>2365</v>
      </c>
      <c r="D145" s="10">
        <v>23.5</v>
      </c>
    </row>
    <row r="146" spans="1:4" x14ac:dyDescent="0.25">
      <c r="A146" t="s">
        <v>442</v>
      </c>
      <c r="B146" s="13">
        <v>8845</v>
      </c>
      <c r="C146" s="13">
        <v>2370</v>
      </c>
      <c r="D146" s="10">
        <v>23.5</v>
      </c>
    </row>
    <row r="147" spans="1:4" x14ac:dyDescent="0.25">
      <c r="A147" t="s">
        <v>443</v>
      </c>
      <c r="B147" s="13">
        <v>8848</v>
      </c>
      <c r="C147" s="13">
        <v>2391</v>
      </c>
      <c r="D147" s="10">
        <v>23.5</v>
      </c>
    </row>
    <row r="148" spans="1:4" x14ac:dyDescent="0.25">
      <c r="A148" t="s">
        <v>444</v>
      </c>
      <c r="B148" s="13">
        <v>8819</v>
      </c>
      <c r="C148" s="13">
        <v>2387</v>
      </c>
      <c r="D148" s="10">
        <v>23.4</v>
      </c>
    </row>
    <row r="149" spans="1:4" x14ac:dyDescent="0.25">
      <c r="A149" t="s">
        <v>445</v>
      </c>
      <c r="B149" s="13">
        <v>8811</v>
      </c>
      <c r="C149" s="13">
        <v>2384</v>
      </c>
      <c r="D149" s="10">
        <v>23.4</v>
      </c>
    </row>
    <row r="150" spans="1:4" x14ac:dyDescent="0.25">
      <c r="A150" t="s">
        <v>446</v>
      </c>
      <c r="B150" s="13">
        <v>8863</v>
      </c>
      <c r="C150" s="13">
        <v>2385</v>
      </c>
      <c r="D150" s="10">
        <v>23.5</v>
      </c>
    </row>
    <row r="151" spans="1:4" x14ac:dyDescent="0.25">
      <c r="A151" t="s">
        <v>447</v>
      </c>
      <c r="B151" s="13">
        <v>8880</v>
      </c>
      <c r="C151" s="13">
        <v>2382</v>
      </c>
      <c r="D151" s="10">
        <v>23.6</v>
      </c>
    </row>
    <row r="152" spans="1:4" x14ac:dyDescent="0.25">
      <c r="A152" t="s">
        <v>448</v>
      </c>
      <c r="B152" s="13">
        <v>8883</v>
      </c>
      <c r="C152" s="13">
        <v>2384</v>
      </c>
      <c r="D152" s="10">
        <v>23.6</v>
      </c>
    </row>
    <row r="153" spans="1:4" x14ac:dyDescent="0.25">
      <c r="A153" t="s">
        <v>449</v>
      </c>
      <c r="B153" s="13">
        <v>8839</v>
      </c>
      <c r="C153" s="13">
        <v>2361</v>
      </c>
      <c r="D153" s="10">
        <v>23.4</v>
      </c>
    </row>
    <row r="154" spans="1:4" x14ac:dyDescent="0.25">
      <c r="A154" t="s">
        <v>450</v>
      </c>
      <c r="B154" s="13">
        <v>8814</v>
      </c>
      <c r="C154" s="13">
        <v>2369</v>
      </c>
      <c r="D154" s="10">
        <v>23.3</v>
      </c>
    </row>
    <row r="155" spans="1:4" x14ac:dyDescent="0.25">
      <c r="A155" t="s">
        <v>451</v>
      </c>
      <c r="B155" s="13">
        <v>8812</v>
      </c>
      <c r="C155" s="13">
        <v>2362</v>
      </c>
      <c r="D155" s="10">
        <v>23.3</v>
      </c>
    </row>
    <row r="156" spans="1:4" x14ac:dyDescent="0.25">
      <c r="A156" t="s">
        <v>452</v>
      </c>
      <c r="B156" s="13">
        <v>8851</v>
      </c>
      <c r="C156" s="13">
        <v>2360</v>
      </c>
      <c r="D156" s="10">
        <v>23.4</v>
      </c>
    </row>
    <row r="157" spans="1:4" x14ac:dyDescent="0.25">
      <c r="A157" t="s">
        <v>453</v>
      </c>
      <c r="B157" s="13">
        <v>8810</v>
      </c>
      <c r="C157" s="13">
        <v>2316</v>
      </c>
      <c r="D157" s="10">
        <v>23.3</v>
      </c>
    </row>
    <row r="158" spans="1:4" x14ac:dyDescent="0.25">
      <c r="A158" t="s">
        <v>454</v>
      </c>
      <c r="B158" s="13">
        <v>8825</v>
      </c>
      <c r="C158" s="13">
        <v>2307</v>
      </c>
      <c r="D158" s="10">
        <v>23.3</v>
      </c>
    </row>
    <row r="159" spans="1:4" x14ac:dyDescent="0.25">
      <c r="A159" t="s">
        <v>455</v>
      </c>
      <c r="B159" s="13">
        <v>8785</v>
      </c>
      <c r="C159" s="13">
        <v>2293</v>
      </c>
      <c r="D159" s="10">
        <v>23.2</v>
      </c>
    </row>
    <row r="160" spans="1:4" x14ac:dyDescent="0.25">
      <c r="A160" t="s">
        <v>456</v>
      </c>
      <c r="B160" s="13">
        <v>8787</v>
      </c>
      <c r="C160" s="13">
        <v>2291</v>
      </c>
      <c r="D160" s="10">
        <v>23.2</v>
      </c>
    </row>
    <row r="161" spans="1:4" x14ac:dyDescent="0.25">
      <c r="A161" t="s">
        <v>457</v>
      </c>
      <c r="B161" s="13">
        <v>8774</v>
      </c>
      <c r="C161" s="13">
        <v>2283</v>
      </c>
      <c r="D161" s="10">
        <v>23.2</v>
      </c>
    </row>
    <row r="162" spans="1:4" x14ac:dyDescent="0.25">
      <c r="A162" t="s">
        <v>458</v>
      </c>
      <c r="B162" s="13">
        <v>8859</v>
      </c>
      <c r="C162" s="13">
        <v>2314</v>
      </c>
      <c r="D162" s="10">
        <v>23.4</v>
      </c>
    </row>
    <row r="163" spans="1:4" x14ac:dyDescent="0.25">
      <c r="A163" t="s">
        <v>459</v>
      </c>
      <c r="B163" s="13">
        <v>8878</v>
      </c>
      <c r="C163" s="13">
        <v>2323</v>
      </c>
      <c r="D163" s="10">
        <v>23.4</v>
      </c>
    </row>
    <row r="164" spans="1:4" x14ac:dyDescent="0.25">
      <c r="A164" t="s">
        <v>460</v>
      </c>
      <c r="B164" s="13">
        <v>8851</v>
      </c>
      <c r="C164" s="13">
        <v>2307</v>
      </c>
      <c r="D164" s="10">
        <v>23.3</v>
      </c>
    </row>
    <row r="165" spans="1:4" x14ac:dyDescent="0.25">
      <c r="A165" t="s">
        <v>461</v>
      </c>
      <c r="B165" s="13">
        <v>8852</v>
      </c>
      <c r="C165" s="13">
        <v>2284</v>
      </c>
      <c r="D165" s="10">
        <v>23.3</v>
      </c>
    </row>
    <row r="166" spans="1:4" x14ac:dyDescent="0.25">
      <c r="A166" t="s">
        <v>462</v>
      </c>
      <c r="B166" s="13">
        <v>8854</v>
      </c>
      <c r="C166" s="13">
        <v>2271</v>
      </c>
      <c r="D166" s="10">
        <v>23.3</v>
      </c>
    </row>
    <row r="167" spans="1:4" x14ac:dyDescent="0.25">
      <c r="A167" t="s">
        <v>463</v>
      </c>
      <c r="B167" s="13">
        <v>8857</v>
      </c>
      <c r="C167" s="13">
        <v>2261</v>
      </c>
      <c r="D167" s="10">
        <v>23.3</v>
      </c>
    </row>
    <row r="168" spans="1:4" x14ac:dyDescent="0.25">
      <c r="A168" t="s">
        <v>464</v>
      </c>
      <c r="B168" s="13">
        <v>8838</v>
      </c>
      <c r="C168" s="13">
        <v>2263</v>
      </c>
      <c r="D168" s="10">
        <v>23.2</v>
      </c>
    </row>
    <row r="169" spans="1:4" x14ac:dyDescent="0.25">
      <c r="A169" t="s">
        <v>465</v>
      </c>
      <c r="B169" s="13">
        <v>8878</v>
      </c>
      <c r="C169" s="13">
        <v>2257</v>
      </c>
      <c r="D169" s="10">
        <v>23.3</v>
      </c>
    </row>
    <row r="170" spans="1:4" x14ac:dyDescent="0.25">
      <c r="A170" t="s">
        <v>466</v>
      </c>
      <c r="B170" s="13">
        <v>8878</v>
      </c>
      <c r="C170" s="13">
        <v>2266</v>
      </c>
      <c r="D170" s="10">
        <v>23.3</v>
      </c>
    </row>
    <row r="171" spans="1:4" x14ac:dyDescent="0.25">
      <c r="A171" t="s">
        <v>467</v>
      </c>
      <c r="B171" s="13">
        <v>8900</v>
      </c>
      <c r="C171" s="13">
        <v>2293</v>
      </c>
      <c r="D171" s="10">
        <v>23.3</v>
      </c>
    </row>
    <row r="172" spans="1:4" x14ac:dyDescent="0.25">
      <c r="A172" t="s">
        <v>468</v>
      </c>
      <c r="B172" s="13">
        <v>8923</v>
      </c>
      <c r="C172" s="13">
        <v>2299</v>
      </c>
      <c r="D172" s="10">
        <v>23.4</v>
      </c>
    </row>
    <row r="173" spans="1:4" x14ac:dyDescent="0.25">
      <c r="A173" t="s">
        <v>469</v>
      </c>
      <c r="B173" s="13">
        <v>8951</v>
      </c>
      <c r="C173" s="13">
        <v>2301</v>
      </c>
      <c r="D173" s="10">
        <v>23.5</v>
      </c>
    </row>
    <row r="174" spans="1:4" x14ac:dyDescent="0.25">
      <c r="A174" t="s">
        <v>470</v>
      </c>
      <c r="B174" s="13">
        <v>8889</v>
      </c>
      <c r="C174" s="13">
        <v>2273</v>
      </c>
      <c r="D174" s="10">
        <v>23.3</v>
      </c>
    </row>
    <row r="175" spans="1:4" x14ac:dyDescent="0.25">
      <c r="A175" t="s">
        <v>471</v>
      </c>
      <c r="B175" s="13">
        <v>8877</v>
      </c>
      <c r="C175" s="13">
        <v>2273</v>
      </c>
      <c r="D175" s="10">
        <v>23.2</v>
      </c>
    </row>
    <row r="176" spans="1:4" x14ac:dyDescent="0.25">
      <c r="A176" t="s">
        <v>472</v>
      </c>
      <c r="B176" s="13">
        <v>8890</v>
      </c>
      <c r="C176" s="13">
        <v>2279</v>
      </c>
      <c r="D176" s="10">
        <v>23.2</v>
      </c>
    </row>
    <row r="177" spans="1:4" x14ac:dyDescent="0.25">
      <c r="A177" t="s">
        <v>473</v>
      </c>
      <c r="B177" s="13">
        <v>8923</v>
      </c>
      <c r="C177" s="13">
        <v>2304</v>
      </c>
      <c r="D177" s="10">
        <v>23.3</v>
      </c>
    </row>
    <row r="178" spans="1:4" x14ac:dyDescent="0.25">
      <c r="A178" t="s">
        <v>474</v>
      </c>
      <c r="B178" s="13">
        <v>8942</v>
      </c>
      <c r="C178" s="13">
        <v>2309</v>
      </c>
      <c r="D178" s="10">
        <v>23.4</v>
      </c>
    </row>
    <row r="179" spans="1:4" x14ac:dyDescent="0.25">
      <c r="A179" t="s">
        <v>475</v>
      </c>
      <c r="B179" s="13">
        <v>8966</v>
      </c>
      <c r="C179" s="13">
        <v>2315</v>
      </c>
      <c r="D179" s="10">
        <v>23.4</v>
      </c>
    </row>
    <row r="180" spans="1:4" x14ac:dyDescent="0.25">
      <c r="A180" t="s">
        <v>476</v>
      </c>
      <c r="B180" s="13">
        <v>9003</v>
      </c>
      <c r="C180" s="13">
        <v>2320</v>
      </c>
      <c r="D180" s="10">
        <v>23.5</v>
      </c>
    </row>
    <row r="181" spans="1:4" x14ac:dyDescent="0.25">
      <c r="A181" t="s">
        <v>477</v>
      </c>
      <c r="B181" s="13">
        <v>9036</v>
      </c>
      <c r="C181" s="13">
        <v>2338</v>
      </c>
      <c r="D181" s="10">
        <v>23.5</v>
      </c>
    </row>
    <row r="182" spans="1:4" x14ac:dyDescent="0.25">
      <c r="A182" t="s">
        <v>478</v>
      </c>
      <c r="B182" s="13">
        <v>9029</v>
      </c>
      <c r="C182" s="13">
        <v>2339</v>
      </c>
      <c r="D182" s="10">
        <v>23.5</v>
      </c>
    </row>
    <row r="183" spans="1:4" x14ac:dyDescent="0.25">
      <c r="A183" t="s">
        <v>479</v>
      </c>
      <c r="B183" s="13">
        <v>9044</v>
      </c>
      <c r="C183" s="13">
        <v>2324</v>
      </c>
      <c r="D183" s="10">
        <v>23.5</v>
      </c>
    </row>
    <row r="184" spans="1:4" x14ac:dyDescent="0.25">
      <c r="A184" t="s">
        <v>480</v>
      </c>
      <c r="B184" s="13">
        <v>8996</v>
      </c>
      <c r="C184" s="13">
        <v>2314</v>
      </c>
      <c r="D184" s="10">
        <v>23.4</v>
      </c>
    </row>
    <row r="185" spans="1:4" x14ac:dyDescent="0.25">
      <c r="A185" t="s">
        <v>481</v>
      </c>
      <c r="B185" s="13">
        <v>8974</v>
      </c>
      <c r="C185" s="13">
        <v>2307</v>
      </c>
      <c r="D185" s="10">
        <v>23.3</v>
      </c>
    </row>
    <row r="186" spans="1:4" x14ac:dyDescent="0.25">
      <c r="A186" t="s">
        <v>482</v>
      </c>
      <c r="B186" s="13">
        <v>8958</v>
      </c>
      <c r="C186" s="13">
        <v>2292</v>
      </c>
      <c r="D186" s="10">
        <v>23.2</v>
      </c>
    </row>
    <row r="187" spans="1:4" x14ac:dyDescent="0.25">
      <c r="A187" t="s">
        <v>483</v>
      </c>
      <c r="B187" s="13">
        <v>8917</v>
      </c>
      <c r="C187" s="13">
        <v>2283</v>
      </c>
      <c r="D187" s="10">
        <v>23.1</v>
      </c>
    </row>
    <row r="188" spans="1:4" x14ac:dyDescent="0.25">
      <c r="A188" t="s">
        <v>484</v>
      </c>
      <c r="B188" s="13">
        <v>8993</v>
      </c>
      <c r="C188" s="13">
        <v>2285</v>
      </c>
      <c r="D188" s="10">
        <v>23.3</v>
      </c>
    </row>
    <row r="189" spans="1:4" x14ac:dyDescent="0.25">
      <c r="A189" t="s">
        <v>485</v>
      </c>
      <c r="B189" s="13">
        <v>9059</v>
      </c>
      <c r="C189" s="13">
        <v>2327</v>
      </c>
      <c r="D189" s="10">
        <v>23.4</v>
      </c>
    </row>
    <row r="190" spans="1:4" x14ac:dyDescent="0.25">
      <c r="A190" t="s">
        <v>486</v>
      </c>
      <c r="B190" s="13">
        <v>9057</v>
      </c>
      <c r="C190" s="13">
        <v>2311</v>
      </c>
      <c r="D190" s="10">
        <v>23.4</v>
      </c>
    </row>
    <row r="191" spans="1:4" x14ac:dyDescent="0.25">
      <c r="A191" t="s">
        <v>487</v>
      </c>
      <c r="B191" s="13">
        <v>9068</v>
      </c>
      <c r="C191" s="13">
        <v>2296</v>
      </c>
      <c r="D191" s="10">
        <v>23.4</v>
      </c>
    </row>
    <row r="192" spans="1:4" x14ac:dyDescent="0.25">
      <c r="A192" t="s">
        <v>488</v>
      </c>
      <c r="B192" s="13">
        <v>9064</v>
      </c>
      <c r="C192" s="13">
        <v>2266</v>
      </c>
      <c r="D192" s="10">
        <v>23.4</v>
      </c>
    </row>
    <row r="193" spans="1:4" x14ac:dyDescent="0.25">
      <c r="A193" t="s">
        <v>489</v>
      </c>
      <c r="B193" s="13">
        <v>9049</v>
      </c>
      <c r="C193" s="13">
        <v>2256</v>
      </c>
      <c r="D193" s="10">
        <v>23.3</v>
      </c>
    </row>
    <row r="194" spans="1:4" x14ac:dyDescent="0.25">
      <c r="A194" t="s">
        <v>490</v>
      </c>
      <c r="B194" s="13">
        <v>9042</v>
      </c>
      <c r="C194" s="13">
        <v>2248</v>
      </c>
      <c r="D194" s="10">
        <v>23.3</v>
      </c>
    </row>
    <row r="195" spans="1:4" x14ac:dyDescent="0.25">
      <c r="A195" t="s">
        <v>491</v>
      </c>
      <c r="B195" s="13">
        <v>9042</v>
      </c>
      <c r="C195" s="13">
        <v>2265</v>
      </c>
      <c r="D195" s="10">
        <v>23.3</v>
      </c>
    </row>
    <row r="196" spans="1:4" x14ac:dyDescent="0.25">
      <c r="A196" t="s">
        <v>492</v>
      </c>
      <c r="B196" s="13">
        <v>9074</v>
      </c>
      <c r="C196" s="13">
        <v>2264</v>
      </c>
      <c r="D196" s="10">
        <v>23.3</v>
      </c>
    </row>
    <row r="197" spans="1:4" x14ac:dyDescent="0.25">
      <c r="A197" t="s">
        <v>493</v>
      </c>
      <c r="B197" s="13">
        <v>9084</v>
      </c>
      <c r="C197" s="13">
        <v>2255</v>
      </c>
      <c r="D197" s="10">
        <v>23.3</v>
      </c>
    </row>
    <row r="198" spans="1:4" x14ac:dyDescent="0.25">
      <c r="A198" t="s">
        <v>494</v>
      </c>
      <c r="B198" s="13">
        <v>9076</v>
      </c>
      <c r="C198" s="13">
        <v>2247</v>
      </c>
      <c r="D198" s="10">
        <v>23.3</v>
      </c>
    </row>
    <row r="199" spans="1:4" x14ac:dyDescent="0.25">
      <c r="A199" t="s">
        <v>495</v>
      </c>
      <c r="B199" s="13">
        <v>9024</v>
      </c>
      <c r="C199" s="13">
        <v>2229</v>
      </c>
      <c r="D199" s="10">
        <v>23.2</v>
      </c>
    </row>
    <row r="200" spans="1:4" x14ac:dyDescent="0.25">
      <c r="A200" t="s">
        <v>496</v>
      </c>
      <c r="B200" s="13">
        <v>8981</v>
      </c>
      <c r="C200" s="13">
        <v>2223</v>
      </c>
      <c r="D200" s="10">
        <v>23</v>
      </c>
    </row>
    <row r="201" spans="1:4" x14ac:dyDescent="0.25">
      <c r="A201" t="s">
        <v>497</v>
      </c>
      <c r="B201" s="13">
        <v>8957</v>
      </c>
      <c r="C201" s="13">
        <v>2211</v>
      </c>
      <c r="D201" s="10">
        <v>22.9</v>
      </c>
    </row>
    <row r="202" spans="1:4" x14ac:dyDescent="0.25">
      <c r="A202" t="s">
        <v>498</v>
      </c>
      <c r="B202" s="13">
        <v>8973</v>
      </c>
      <c r="C202" s="13">
        <v>2233</v>
      </c>
      <c r="D202" s="10">
        <v>23</v>
      </c>
    </row>
    <row r="203" spans="1:4" x14ac:dyDescent="0.25">
      <c r="A203" t="s">
        <v>499</v>
      </c>
      <c r="B203" s="13">
        <v>8950</v>
      </c>
      <c r="C203" s="13">
        <v>2242</v>
      </c>
      <c r="D203" s="10">
        <v>22.9</v>
      </c>
    </row>
    <row r="204" spans="1:4" x14ac:dyDescent="0.25">
      <c r="A204" t="s">
        <v>500</v>
      </c>
      <c r="B204" s="13">
        <v>8929</v>
      </c>
      <c r="C204" s="13">
        <v>2227</v>
      </c>
      <c r="D204" s="10">
        <v>22.8</v>
      </c>
    </row>
    <row r="205" spans="1:4" x14ac:dyDescent="0.25">
      <c r="A205" t="s">
        <v>501</v>
      </c>
      <c r="B205" s="13">
        <v>8893</v>
      </c>
      <c r="C205" s="13">
        <v>2198</v>
      </c>
      <c r="D205" s="10">
        <v>22.7</v>
      </c>
    </row>
    <row r="206" spans="1:4" x14ac:dyDescent="0.25">
      <c r="A206" t="s">
        <v>502</v>
      </c>
      <c r="B206" s="13">
        <v>8980</v>
      </c>
      <c r="C206" s="13">
        <v>2194</v>
      </c>
      <c r="D206" s="10">
        <v>22.9</v>
      </c>
    </row>
    <row r="207" spans="1:4" x14ac:dyDescent="0.25">
      <c r="A207" t="s">
        <v>503</v>
      </c>
      <c r="B207" s="13">
        <v>9001</v>
      </c>
      <c r="C207" s="13">
        <v>2214</v>
      </c>
      <c r="D207" s="10">
        <v>22.9</v>
      </c>
    </row>
    <row r="208" spans="1:4" x14ac:dyDescent="0.25">
      <c r="A208" t="s">
        <v>504</v>
      </c>
      <c r="B208" s="13">
        <v>9042</v>
      </c>
      <c r="C208" s="13">
        <v>2229</v>
      </c>
      <c r="D208" s="10">
        <v>23</v>
      </c>
    </row>
    <row r="209" spans="1:4" x14ac:dyDescent="0.25">
      <c r="A209" t="s">
        <v>505</v>
      </c>
      <c r="B209" s="13">
        <v>9037</v>
      </c>
      <c r="C209" s="13">
        <v>2228</v>
      </c>
      <c r="D209" s="10">
        <v>23</v>
      </c>
    </row>
    <row r="210" spans="1:4" x14ac:dyDescent="0.25">
      <c r="A210" t="s">
        <v>506</v>
      </c>
      <c r="B210" s="13">
        <v>9074</v>
      </c>
      <c r="C210" s="13">
        <v>2214</v>
      </c>
      <c r="D210" s="10">
        <v>23.1</v>
      </c>
    </row>
    <row r="211" spans="1:4" x14ac:dyDescent="0.25">
      <c r="A211" t="s">
        <v>507</v>
      </c>
      <c r="B211" s="13">
        <v>9131</v>
      </c>
      <c r="C211" s="13">
        <v>2245</v>
      </c>
      <c r="D211" s="10">
        <v>23.2</v>
      </c>
    </row>
    <row r="212" spans="1:4" x14ac:dyDescent="0.25">
      <c r="A212" t="s">
        <v>508</v>
      </c>
      <c r="B212" s="13">
        <v>9145</v>
      </c>
      <c r="C212" s="13">
        <v>2242</v>
      </c>
      <c r="D212" s="10">
        <v>23.2</v>
      </c>
    </row>
    <row r="213" spans="1:4" x14ac:dyDescent="0.25">
      <c r="A213" t="s">
        <v>509</v>
      </c>
      <c r="B213" s="13">
        <v>9154</v>
      </c>
      <c r="C213" s="13">
        <v>2247</v>
      </c>
      <c r="D213" s="10">
        <v>23.2</v>
      </c>
    </row>
    <row r="214" spans="1:4" x14ac:dyDescent="0.25">
      <c r="A214" t="s">
        <v>510</v>
      </c>
      <c r="B214" s="13">
        <v>9123</v>
      </c>
      <c r="C214" s="13">
        <v>2211</v>
      </c>
      <c r="D214" s="10">
        <v>23.1</v>
      </c>
    </row>
    <row r="215" spans="1:4" x14ac:dyDescent="0.25">
      <c r="A215" t="s">
        <v>511</v>
      </c>
      <c r="B215" s="13">
        <v>9162</v>
      </c>
      <c r="C215" s="13">
        <v>2209</v>
      </c>
      <c r="D215" s="10">
        <v>23.2</v>
      </c>
    </row>
    <row r="216" spans="1:4" x14ac:dyDescent="0.25">
      <c r="A216" t="s">
        <v>512</v>
      </c>
      <c r="B216" s="13">
        <v>9187</v>
      </c>
      <c r="C216" s="13">
        <v>2216</v>
      </c>
      <c r="D216" s="10">
        <v>23.2</v>
      </c>
    </row>
    <row r="217" spans="1:4" x14ac:dyDescent="0.25">
      <c r="A217" t="s">
        <v>513</v>
      </c>
      <c r="B217" s="13">
        <v>9190</v>
      </c>
      <c r="C217" s="13">
        <v>2215</v>
      </c>
      <c r="D217" s="10">
        <v>23.2</v>
      </c>
    </row>
    <row r="218" spans="1:4" x14ac:dyDescent="0.25">
      <c r="A218" t="s">
        <v>514</v>
      </c>
      <c r="B218" s="13">
        <v>9175</v>
      </c>
      <c r="C218" s="13">
        <v>2200</v>
      </c>
      <c r="D218" s="10">
        <v>23.2</v>
      </c>
    </row>
    <row r="219" spans="1:4" x14ac:dyDescent="0.25">
      <c r="A219" t="s">
        <v>515</v>
      </c>
      <c r="B219" s="13">
        <v>9170</v>
      </c>
      <c r="C219" s="13">
        <v>2201</v>
      </c>
      <c r="D219" s="10">
        <v>23.1</v>
      </c>
    </row>
    <row r="220" spans="1:4" x14ac:dyDescent="0.25">
      <c r="A220" t="s">
        <v>516</v>
      </c>
      <c r="B220" s="13">
        <v>9148</v>
      </c>
      <c r="C220" s="13">
        <v>2202</v>
      </c>
      <c r="D220" s="10">
        <v>23.1</v>
      </c>
    </row>
    <row r="221" spans="1:4" x14ac:dyDescent="0.25">
      <c r="A221" t="s">
        <v>517</v>
      </c>
      <c r="B221" s="13">
        <v>9145</v>
      </c>
      <c r="C221" s="13">
        <v>2220</v>
      </c>
      <c r="D221" s="10">
        <v>23.1</v>
      </c>
    </row>
    <row r="222" spans="1:4" x14ac:dyDescent="0.25">
      <c r="A222" t="s">
        <v>518</v>
      </c>
      <c r="B222" s="13">
        <v>9137</v>
      </c>
      <c r="C222" s="13">
        <v>2228</v>
      </c>
      <c r="D222" s="10">
        <v>23</v>
      </c>
    </row>
    <row r="223" spans="1:4" x14ac:dyDescent="0.25">
      <c r="A223" t="s">
        <v>519</v>
      </c>
      <c r="B223" s="13">
        <v>9106</v>
      </c>
      <c r="C223" s="13">
        <v>2215</v>
      </c>
      <c r="D223" s="10">
        <v>22.9</v>
      </c>
    </row>
    <row r="224" spans="1:4" x14ac:dyDescent="0.25">
      <c r="A224" t="s">
        <v>520</v>
      </c>
      <c r="B224" s="13">
        <v>9130</v>
      </c>
      <c r="C224" s="13">
        <v>2224</v>
      </c>
      <c r="D224" s="10">
        <v>23</v>
      </c>
    </row>
    <row r="225" spans="1:4" x14ac:dyDescent="0.25">
      <c r="A225" t="s">
        <v>521</v>
      </c>
      <c r="B225" s="13">
        <v>9101</v>
      </c>
      <c r="C225" s="13">
        <v>2221</v>
      </c>
      <c r="D225" s="10">
        <v>22.9</v>
      </c>
    </row>
    <row r="226" spans="1:4" x14ac:dyDescent="0.25">
      <c r="A226" t="s">
        <v>522</v>
      </c>
      <c r="B226" s="13">
        <v>9124</v>
      </c>
      <c r="C226" s="13">
        <v>2196</v>
      </c>
      <c r="D226" s="10">
        <v>22.9</v>
      </c>
    </row>
    <row r="227" spans="1:4" x14ac:dyDescent="0.25">
      <c r="A227" t="s">
        <v>523</v>
      </c>
      <c r="B227" s="13">
        <v>9126</v>
      </c>
      <c r="C227" s="13">
        <v>2174</v>
      </c>
      <c r="D227" s="10">
        <v>22.9</v>
      </c>
    </row>
    <row r="228" spans="1:4" x14ac:dyDescent="0.25">
      <c r="A228" t="s">
        <v>524</v>
      </c>
      <c r="B228" s="13">
        <v>9133</v>
      </c>
      <c r="C228" s="13">
        <v>2175</v>
      </c>
      <c r="D228" s="10">
        <v>22.9</v>
      </c>
    </row>
    <row r="229" spans="1:4" x14ac:dyDescent="0.25">
      <c r="A229" t="s">
        <v>525</v>
      </c>
      <c r="B229" s="13">
        <v>9164</v>
      </c>
      <c r="C229" s="13">
        <v>2201</v>
      </c>
      <c r="D229" s="10">
        <v>23</v>
      </c>
    </row>
    <row r="230" spans="1:4" x14ac:dyDescent="0.25">
      <c r="A230" t="s">
        <v>526</v>
      </c>
      <c r="B230" s="13">
        <v>9171</v>
      </c>
      <c r="C230" s="13">
        <v>2227</v>
      </c>
      <c r="D230" s="10">
        <v>23</v>
      </c>
    </row>
    <row r="231" spans="1:4" x14ac:dyDescent="0.25">
      <c r="A231" t="s">
        <v>527</v>
      </c>
      <c r="B231" s="13">
        <v>9205</v>
      </c>
      <c r="C231" s="13">
        <v>2197</v>
      </c>
      <c r="D231" s="10">
        <v>23.1</v>
      </c>
    </row>
    <row r="232" spans="1:4" x14ac:dyDescent="0.25">
      <c r="A232" t="s">
        <v>528</v>
      </c>
      <c r="B232" s="13">
        <v>9139</v>
      </c>
      <c r="C232" s="13">
        <v>2182</v>
      </c>
      <c r="D232" s="10">
        <v>22.9</v>
      </c>
    </row>
    <row r="233" spans="1:4" x14ac:dyDescent="0.25">
      <c r="A233" t="s">
        <v>529</v>
      </c>
      <c r="B233" s="13">
        <v>9125</v>
      </c>
      <c r="C233" s="13">
        <v>2149</v>
      </c>
      <c r="D233" s="10">
        <v>22.9</v>
      </c>
    </row>
    <row r="234" spans="1:4" x14ac:dyDescent="0.25">
      <c r="A234" t="s">
        <v>530</v>
      </c>
      <c r="B234" s="13">
        <v>9067</v>
      </c>
      <c r="C234" s="13">
        <v>2163</v>
      </c>
      <c r="D234" s="10">
        <v>22.7</v>
      </c>
    </row>
    <row r="235" spans="1:4" x14ac:dyDescent="0.25">
      <c r="A235" t="s">
        <v>531</v>
      </c>
      <c r="B235" s="13">
        <v>9127</v>
      </c>
      <c r="C235" s="13">
        <v>2173</v>
      </c>
      <c r="D235" s="10">
        <v>22.8</v>
      </c>
    </row>
    <row r="236" spans="1:4" x14ac:dyDescent="0.25">
      <c r="A236" t="s">
        <v>532</v>
      </c>
      <c r="B236" s="13">
        <v>9111</v>
      </c>
      <c r="C236" s="13">
        <v>2160</v>
      </c>
      <c r="D236" s="10">
        <v>22.8</v>
      </c>
    </row>
    <row r="237" spans="1:4" x14ac:dyDescent="0.25">
      <c r="A237" t="s">
        <v>533</v>
      </c>
      <c r="B237" s="13">
        <v>9163</v>
      </c>
      <c r="C237" s="13">
        <v>2145</v>
      </c>
      <c r="D237" s="10">
        <v>22.9</v>
      </c>
    </row>
    <row r="238" spans="1:4" x14ac:dyDescent="0.25">
      <c r="A238" t="s">
        <v>534</v>
      </c>
      <c r="B238" s="13">
        <v>9209</v>
      </c>
      <c r="C238" s="13">
        <v>2153</v>
      </c>
      <c r="D238" s="10">
        <v>23</v>
      </c>
    </row>
    <row r="239" spans="1:4" x14ac:dyDescent="0.25">
      <c r="A239" t="s">
        <v>535</v>
      </c>
      <c r="B239" s="13">
        <v>9247</v>
      </c>
      <c r="C239" s="13">
        <v>2144</v>
      </c>
      <c r="D239" s="10">
        <v>23.1</v>
      </c>
    </row>
    <row r="240" spans="1:4" x14ac:dyDescent="0.25">
      <c r="A240" t="s">
        <v>536</v>
      </c>
      <c r="B240" s="13">
        <v>9314</v>
      </c>
      <c r="C240" s="13">
        <v>2156</v>
      </c>
      <c r="D240" s="10">
        <v>23.3</v>
      </c>
    </row>
    <row r="241" spans="1:4" x14ac:dyDescent="0.25">
      <c r="A241" t="s">
        <v>537</v>
      </c>
      <c r="B241" s="13">
        <v>9293</v>
      </c>
      <c r="C241" s="13">
        <v>2179</v>
      </c>
      <c r="D241" s="10">
        <v>23.2</v>
      </c>
    </row>
    <row r="242" spans="1:4" x14ac:dyDescent="0.25">
      <c r="A242" t="s">
        <v>538</v>
      </c>
      <c r="B242" s="13">
        <v>9330</v>
      </c>
      <c r="C242" s="13">
        <v>2191</v>
      </c>
      <c r="D242" s="10">
        <v>23.3</v>
      </c>
    </row>
    <row r="243" spans="1:4" x14ac:dyDescent="0.25">
      <c r="A243" t="s">
        <v>539</v>
      </c>
      <c r="B243" s="13">
        <v>9336</v>
      </c>
      <c r="C243" s="13">
        <v>2168</v>
      </c>
      <c r="D243" s="10">
        <v>23.3</v>
      </c>
    </row>
    <row r="244" spans="1:4" x14ac:dyDescent="0.25">
      <c r="A244" t="s">
        <v>540</v>
      </c>
      <c r="B244" s="13">
        <v>9380</v>
      </c>
      <c r="C244" s="13">
        <v>2184</v>
      </c>
      <c r="D244" s="10">
        <v>23.4</v>
      </c>
    </row>
    <row r="245" spans="1:4" x14ac:dyDescent="0.25">
      <c r="A245" t="s">
        <v>541</v>
      </c>
      <c r="B245" s="13">
        <v>9395</v>
      </c>
      <c r="C245" s="13">
        <v>2178</v>
      </c>
      <c r="D245" s="10">
        <v>23.4</v>
      </c>
    </row>
    <row r="246" spans="1:4" x14ac:dyDescent="0.25">
      <c r="A246" t="s">
        <v>542</v>
      </c>
      <c r="B246" s="13">
        <v>9477</v>
      </c>
      <c r="C246" s="13">
        <v>2175</v>
      </c>
      <c r="D246" s="10">
        <v>23.6</v>
      </c>
    </row>
    <row r="247" spans="1:4" x14ac:dyDescent="0.25">
      <c r="A247" t="s">
        <v>543</v>
      </c>
      <c r="B247" s="13">
        <v>9475</v>
      </c>
      <c r="C247" s="13">
        <v>2181</v>
      </c>
      <c r="D247" s="10">
        <v>23.6</v>
      </c>
    </row>
    <row r="248" spans="1:4" x14ac:dyDescent="0.25">
      <c r="A248" t="s">
        <v>544</v>
      </c>
      <c r="B248" s="13">
        <v>9487</v>
      </c>
      <c r="C248" s="13">
        <v>2205</v>
      </c>
      <c r="D248" s="10">
        <v>23.6</v>
      </c>
    </row>
    <row r="249" spans="1:4" x14ac:dyDescent="0.25">
      <c r="A249" t="s">
        <v>545</v>
      </c>
      <c r="B249" s="13">
        <v>9499</v>
      </c>
      <c r="C249" s="13">
        <v>2228</v>
      </c>
      <c r="D249" s="10">
        <v>23.6</v>
      </c>
    </row>
    <row r="250" spans="1:4" x14ac:dyDescent="0.25">
      <c r="A250" t="s">
        <v>546</v>
      </c>
      <c r="B250" s="13">
        <v>9433</v>
      </c>
      <c r="C250" s="13">
        <v>2233</v>
      </c>
      <c r="D250" s="10">
        <v>23.4</v>
      </c>
    </row>
    <row r="251" spans="1:4" x14ac:dyDescent="0.25">
      <c r="A251" t="s">
        <v>547</v>
      </c>
      <c r="B251" s="13">
        <v>9446</v>
      </c>
      <c r="C251" s="13">
        <v>2246</v>
      </c>
      <c r="D251" s="10">
        <v>23.5</v>
      </c>
    </row>
    <row r="252" spans="1:4" x14ac:dyDescent="0.25">
      <c r="A252" t="s">
        <v>548</v>
      </c>
      <c r="B252" s="13">
        <v>9371</v>
      </c>
      <c r="C252" s="13">
        <v>2234</v>
      </c>
      <c r="D252" s="10">
        <v>23.3</v>
      </c>
    </row>
    <row r="253" spans="1:4" x14ac:dyDescent="0.25">
      <c r="A253" t="s">
        <v>549</v>
      </c>
      <c r="B253" s="13">
        <v>9383</v>
      </c>
      <c r="C253" s="13">
        <v>2228</v>
      </c>
      <c r="D253" s="10">
        <v>23.3</v>
      </c>
    </row>
    <row r="254" spans="1:4" x14ac:dyDescent="0.25">
      <c r="A254" t="s">
        <v>550</v>
      </c>
      <c r="B254" s="13">
        <v>9368</v>
      </c>
      <c r="C254" s="13">
        <v>2224</v>
      </c>
      <c r="D254" s="10">
        <v>23.2</v>
      </c>
    </row>
    <row r="255" spans="1:4" x14ac:dyDescent="0.25">
      <c r="A255" t="s">
        <v>551</v>
      </c>
      <c r="B255" s="13">
        <v>9417</v>
      </c>
      <c r="C255" s="13">
        <v>2228</v>
      </c>
      <c r="D255" s="10">
        <v>23.3</v>
      </c>
    </row>
    <row r="256" spans="1:4" x14ac:dyDescent="0.25">
      <c r="A256" t="s">
        <v>552</v>
      </c>
      <c r="B256" s="13">
        <v>9498</v>
      </c>
      <c r="C256" s="13">
        <v>2230</v>
      </c>
      <c r="D256" s="10">
        <v>23.5</v>
      </c>
    </row>
    <row r="257" spans="1:4" x14ac:dyDescent="0.25">
      <c r="A257" t="s">
        <v>553</v>
      </c>
      <c r="B257" s="13">
        <v>9483</v>
      </c>
      <c r="C257" s="13">
        <v>2230</v>
      </c>
      <c r="D257" s="10">
        <v>23.5</v>
      </c>
    </row>
    <row r="258" spans="1:4" x14ac:dyDescent="0.25">
      <c r="A258" t="s">
        <v>554</v>
      </c>
      <c r="B258" s="13">
        <v>9436</v>
      </c>
      <c r="C258" s="13">
        <v>2205</v>
      </c>
      <c r="D258" s="10">
        <v>23.3</v>
      </c>
    </row>
    <row r="259" spans="1:4" x14ac:dyDescent="0.25">
      <c r="A259" t="s">
        <v>555</v>
      </c>
      <c r="B259" s="13">
        <v>9424</v>
      </c>
      <c r="C259" s="13">
        <v>2183</v>
      </c>
      <c r="D259" s="10">
        <v>23.3</v>
      </c>
    </row>
    <row r="260" spans="1:4" x14ac:dyDescent="0.25">
      <c r="A260" t="s">
        <v>556</v>
      </c>
      <c r="B260" s="13">
        <v>9455</v>
      </c>
      <c r="C260" s="13">
        <v>2190</v>
      </c>
      <c r="D260" s="10">
        <v>23.4</v>
      </c>
    </row>
    <row r="261" spans="1:4" x14ac:dyDescent="0.25">
      <c r="A261" t="s">
        <v>557</v>
      </c>
      <c r="B261" s="13">
        <v>9509</v>
      </c>
      <c r="C261" s="13">
        <v>2191</v>
      </c>
      <c r="D261" s="10">
        <v>23.5</v>
      </c>
    </row>
    <row r="262" spans="1:4" x14ac:dyDescent="0.25">
      <c r="A262" t="s">
        <v>558</v>
      </c>
      <c r="B262" s="13">
        <v>9465</v>
      </c>
      <c r="C262" s="13">
        <v>2192</v>
      </c>
      <c r="D262" s="10">
        <v>23.4</v>
      </c>
    </row>
    <row r="263" spans="1:4" x14ac:dyDescent="0.25">
      <c r="A263" t="s">
        <v>559</v>
      </c>
      <c r="B263" s="13">
        <v>9457</v>
      </c>
      <c r="C263" s="13">
        <v>2189</v>
      </c>
      <c r="D263" s="10">
        <v>23.3</v>
      </c>
    </row>
    <row r="264" spans="1:4" x14ac:dyDescent="0.25">
      <c r="A264" t="s">
        <v>560</v>
      </c>
      <c r="B264" s="13">
        <v>9544</v>
      </c>
      <c r="C264" s="13">
        <v>2191</v>
      </c>
      <c r="D264" s="10">
        <v>23.5</v>
      </c>
    </row>
    <row r="265" spans="1:4" x14ac:dyDescent="0.25">
      <c r="A265" t="s">
        <v>561</v>
      </c>
      <c r="B265" s="13">
        <v>9500</v>
      </c>
      <c r="C265" s="13">
        <v>2189</v>
      </c>
      <c r="D265" s="10">
        <v>23.4</v>
      </c>
    </row>
    <row r="266" spans="1:4" x14ac:dyDescent="0.25">
      <c r="A266" t="s">
        <v>562</v>
      </c>
      <c r="B266" s="13">
        <v>9490</v>
      </c>
      <c r="C266" s="13">
        <v>2189</v>
      </c>
      <c r="D266" s="10">
        <v>23.4</v>
      </c>
    </row>
    <row r="267" spans="1:4" x14ac:dyDescent="0.25">
      <c r="A267" t="s">
        <v>563</v>
      </c>
      <c r="B267" s="13">
        <v>9463</v>
      </c>
      <c r="C267" s="13">
        <v>2186</v>
      </c>
      <c r="D267" s="10">
        <v>23.3</v>
      </c>
    </row>
    <row r="268" spans="1:4" x14ac:dyDescent="0.25">
      <c r="A268" t="s">
        <v>564</v>
      </c>
      <c r="B268" s="13">
        <v>9425</v>
      </c>
      <c r="C268" s="13">
        <v>2175</v>
      </c>
      <c r="D268" s="10">
        <v>23.2</v>
      </c>
    </row>
    <row r="269" spans="1:4" x14ac:dyDescent="0.25">
      <c r="A269" t="s">
        <v>565</v>
      </c>
      <c r="B269" s="13">
        <v>9417</v>
      </c>
      <c r="C269" s="13">
        <v>2139</v>
      </c>
      <c r="D269" s="10">
        <v>23.2</v>
      </c>
    </row>
    <row r="270" spans="1:4" x14ac:dyDescent="0.25">
      <c r="A270" t="s">
        <v>566</v>
      </c>
      <c r="B270" s="13">
        <v>9419</v>
      </c>
      <c r="C270" s="13">
        <v>2121</v>
      </c>
      <c r="D270" s="10">
        <v>23.2</v>
      </c>
    </row>
    <row r="271" spans="1:4" x14ac:dyDescent="0.25">
      <c r="A271" t="s">
        <v>567</v>
      </c>
      <c r="B271" s="13">
        <v>9409</v>
      </c>
      <c r="C271" s="13">
        <v>2154</v>
      </c>
      <c r="D271" s="10">
        <v>23.2</v>
      </c>
    </row>
    <row r="272" spans="1:4" x14ac:dyDescent="0.25">
      <c r="A272" t="s">
        <v>568</v>
      </c>
      <c r="B272" s="13">
        <v>9372</v>
      </c>
      <c r="C272" s="13">
        <v>2156</v>
      </c>
      <c r="D272" s="10">
        <v>23.1</v>
      </c>
    </row>
    <row r="273" spans="1:4" x14ac:dyDescent="0.25">
      <c r="A273" t="s">
        <v>569</v>
      </c>
      <c r="B273" s="13">
        <v>9354</v>
      </c>
      <c r="C273" s="13">
        <v>2159</v>
      </c>
      <c r="D273" s="10">
        <v>23.1</v>
      </c>
    </row>
    <row r="274" spans="1:4" x14ac:dyDescent="0.25">
      <c r="A274" t="s">
        <v>570</v>
      </c>
      <c r="B274" s="13">
        <v>9322</v>
      </c>
      <c r="C274" s="13">
        <v>2164</v>
      </c>
      <c r="D274" s="10">
        <v>23</v>
      </c>
    </row>
    <row r="275" spans="1:4" x14ac:dyDescent="0.25">
      <c r="A275" t="s">
        <v>571</v>
      </c>
      <c r="B275" s="13">
        <v>9241</v>
      </c>
      <c r="C275" s="13">
        <v>2140</v>
      </c>
      <c r="D275" s="10">
        <v>22.8</v>
      </c>
    </row>
    <row r="276" spans="1:4" x14ac:dyDescent="0.25">
      <c r="A276" t="s">
        <v>572</v>
      </c>
      <c r="B276" s="13">
        <v>9157</v>
      </c>
      <c r="C276" s="13">
        <v>2125</v>
      </c>
      <c r="D276" s="10">
        <v>22.6</v>
      </c>
    </row>
    <row r="277" spans="1:4" x14ac:dyDescent="0.25">
      <c r="A277" t="s">
        <v>573</v>
      </c>
      <c r="B277" s="13">
        <v>9167</v>
      </c>
      <c r="C277" s="13">
        <v>2072</v>
      </c>
      <c r="D277" s="10">
        <v>22.6</v>
      </c>
    </row>
    <row r="278" spans="1:4" x14ac:dyDescent="0.25">
      <c r="A278" t="s">
        <v>574</v>
      </c>
      <c r="B278" s="13">
        <v>9195</v>
      </c>
      <c r="C278" s="13">
        <v>2064</v>
      </c>
      <c r="D278" s="10">
        <v>22.7</v>
      </c>
    </row>
    <row r="279" spans="1:4" x14ac:dyDescent="0.25">
      <c r="A279" t="s">
        <v>575</v>
      </c>
      <c r="B279" s="13">
        <v>9227</v>
      </c>
      <c r="C279" s="13">
        <v>2087</v>
      </c>
      <c r="D279" s="10">
        <v>22.8</v>
      </c>
    </row>
    <row r="280" spans="1:4" x14ac:dyDescent="0.25">
      <c r="A280" t="s">
        <v>576</v>
      </c>
      <c r="B280" s="13">
        <v>9147</v>
      </c>
      <c r="C280" s="13">
        <v>2062</v>
      </c>
      <c r="D280" s="10">
        <v>22.6</v>
      </c>
    </row>
    <row r="281" spans="1:4" x14ac:dyDescent="0.25">
      <c r="A281" t="s">
        <v>577</v>
      </c>
      <c r="B281" s="13">
        <v>9099</v>
      </c>
      <c r="C281" s="13">
        <v>2052</v>
      </c>
      <c r="D281" s="10">
        <v>22.4</v>
      </c>
    </row>
    <row r="282" spans="1:4" x14ac:dyDescent="0.25">
      <c r="A282" t="s">
        <v>578</v>
      </c>
      <c r="B282" s="13">
        <v>9114</v>
      </c>
      <c r="C282" s="13">
        <v>2046</v>
      </c>
      <c r="D282" s="10">
        <v>22.5</v>
      </c>
    </row>
    <row r="283" spans="1:4" x14ac:dyDescent="0.25">
      <c r="A283" t="s">
        <v>579</v>
      </c>
      <c r="B283" s="13">
        <v>9147</v>
      </c>
      <c r="C283" s="13">
        <v>2053</v>
      </c>
      <c r="D283" s="10">
        <v>22.5</v>
      </c>
    </row>
    <row r="284" spans="1:4" x14ac:dyDescent="0.25">
      <c r="A284" t="s">
        <v>580</v>
      </c>
      <c r="B284" s="13">
        <v>9189</v>
      </c>
      <c r="C284" s="13">
        <v>2070</v>
      </c>
      <c r="D284" s="10">
        <v>22.6</v>
      </c>
    </row>
    <row r="285" spans="1:4" x14ac:dyDescent="0.25">
      <c r="A285" t="s">
        <v>581</v>
      </c>
      <c r="B285" s="13">
        <v>9186</v>
      </c>
      <c r="C285" s="13">
        <v>2060</v>
      </c>
      <c r="D285" s="10">
        <v>22.6</v>
      </c>
    </row>
    <row r="286" spans="1:4" x14ac:dyDescent="0.25">
      <c r="A286" t="s">
        <v>582</v>
      </c>
      <c r="B286" s="13">
        <v>9216</v>
      </c>
      <c r="C286" s="13">
        <v>2059</v>
      </c>
      <c r="D286" s="10">
        <v>22.7</v>
      </c>
    </row>
    <row r="287" spans="1:4" x14ac:dyDescent="0.25">
      <c r="A287" t="s">
        <v>583</v>
      </c>
      <c r="B287" s="13">
        <v>9169</v>
      </c>
      <c r="C287" s="13">
        <v>2064</v>
      </c>
      <c r="D287" s="10">
        <v>22.6</v>
      </c>
    </row>
    <row r="288" spans="1:4" x14ac:dyDescent="0.25">
      <c r="A288" t="s">
        <v>584</v>
      </c>
      <c r="B288" s="13">
        <v>9131</v>
      </c>
      <c r="C288" s="13">
        <v>2013</v>
      </c>
      <c r="D288" s="10">
        <v>22.5</v>
      </c>
    </row>
    <row r="289" spans="1:4" x14ac:dyDescent="0.25">
      <c r="A289" t="s">
        <v>585</v>
      </c>
      <c r="B289" s="13">
        <v>9115</v>
      </c>
      <c r="C289" s="13">
        <v>2007</v>
      </c>
      <c r="D289" s="10">
        <v>22.4</v>
      </c>
    </row>
    <row r="290" spans="1:4" x14ac:dyDescent="0.25">
      <c r="A290" t="s">
        <v>586</v>
      </c>
      <c r="B290" s="13">
        <v>9077</v>
      </c>
      <c r="C290" s="13">
        <v>1984</v>
      </c>
      <c r="D290" s="10">
        <v>22.3</v>
      </c>
    </row>
    <row r="291" spans="1:4" x14ac:dyDescent="0.25">
      <c r="A291" t="s">
        <v>587</v>
      </c>
      <c r="B291" s="13">
        <v>9074</v>
      </c>
      <c r="C291" s="13">
        <v>1974</v>
      </c>
      <c r="D291" s="10">
        <v>22.3</v>
      </c>
    </row>
    <row r="292" spans="1:4" x14ac:dyDescent="0.25">
      <c r="A292" t="s">
        <v>588</v>
      </c>
      <c r="B292" s="13">
        <v>9077</v>
      </c>
      <c r="C292" s="13">
        <v>2016</v>
      </c>
      <c r="D292" s="10">
        <v>22.3</v>
      </c>
    </row>
    <row r="293" spans="1:4" x14ac:dyDescent="0.25">
      <c r="A293" t="s">
        <v>589</v>
      </c>
      <c r="B293" s="13">
        <v>9086</v>
      </c>
      <c r="C293" s="13">
        <v>2043</v>
      </c>
      <c r="D293" s="10">
        <v>22.3</v>
      </c>
    </row>
    <row r="294" spans="1:4" x14ac:dyDescent="0.25">
      <c r="A294" t="s">
        <v>590</v>
      </c>
      <c r="B294" s="13">
        <v>9063</v>
      </c>
      <c r="C294" s="13">
        <v>2041</v>
      </c>
      <c r="D294" s="10">
        <v>22.3</v>
      </c>
    </row>
    <row r="295" spans="1:4" x14ac:dyDescent="0.25">
      <c r="A295" t="s">
        <v>591</v>
      </c>
      <c r="B295" s="13">
        <v>9042</v>
      </c>
      <c r="C295" s="13">
        <v>2007</v>
      </c>
      <c r="D295" s="10">
        <v>22.2</v>
      </c>
    </row>
    <row r="296" spans="1:4" x14ac:dyDescent="0.25">
      <c r="A296" t="s">
        <v>592</v>
      </c>
      <c r="B296" s="13">
        <v>9051</v>
      </c>
      <c r="C296" s="13">
        <v>1996</v>
      </c>
      <c r="D296" s="10">
        <v>22.2</v>
      </c>
    </row>
    <row r="297" spans="1:4" x14ac:dyDescent="0.25">
      <c r="A297" t="s">
        <v>593</v>
      </c>
      <c r="B297" s="13">
        <v>9014</v>
      </c>
      <c r="C297" s="13">
        <v>1998</v>
      </c>
      <c r="D297" s="10">
        <v>22.1</v>
      </c>
    </row>
    <row r="298" spans="1:4" x14ac:dyDescent="0.25">
      <c r="A298" t="s">
        <v>594</v>
      </c>
      <c r="B298" s="13">
        <v>8980</v>
      </c>
      <c r="C298" s="13">
        <v>1990</v>
      </c>
      <c r="D298" s="10">
        <v>22</v>
      </c>
    </row>
    <row r="299" spans="1:4" x14ac:dyDescent="0.25">
      <c r="A299" t="s">
        <v>595</v>
      </c>
      <c r="B299" s="13">
        <v>9062</v>
      </c>
      <c r="C299" s="13">
        <v>1991</v>
      </c>
      <c r="D299" s="10">
        <v>22.2</v>
      </c>
    </row>
    <row r="300" spans="1:4" x14ac:dyDescent="0.25">
      <c r="A300" t="s">
        <v>596</v>
      </c>
      <c r="B300" s="13">
        <v>9130</v>
      </c>
      <c r="C300" s="13">
        <v>2027</v>
      </c>
      <c r="D300" s="10">
        <v>22.4</v>
      </c>
    </row>
    <row r="301" spans="1:4" x14ac:dyDescent="0.25">
      <c r="A301" t="s">
        <v>597</v>
      </c>
      <c r="B301" s="13">
        <v>9095</v>
      </c>
      <c r="C301" s="13">
        <v>2018</v>
      </c>
      <c r="D301" s="10">
        <v>22.3</v>
      </c>
    </row>
    <row r="302" spans="1:4" x14ac:dyDescent="0.25">
      <c r="A302" t="s">
        <v>598</v>
      </c>
      <c r="B302" s="13">
        <v>9086</v>
      </c>
      <c r="C302" s="13">
        <v>2022</v>
      </c>
      <c r="D302" s="10">
        <v>22.3</v>
      </c>
    </row>
    <row r="303" spans="1:4" x14ac:dyDescent="0.25">
      <c r="A303" t="s">
        <v>599</v>
      </c>
      <c r="B303" s="13">
        <v>9112</v>
      </c>
      <c r="C303" s="13">
        <v>2024</v>
      </c>
      <c r="D303" s="10">
        <v>22.3</v>
      </c>
    </row>
    <row r="304" spans="1:4" x14ac:dyDescent="0.25">
      <c r="A304" t="s">
        <v>600</v>
      </c>
      <c r="B304" s="13">
        <v>9153</v>
      </c>
      <c r="C304" s="13">
        <v>2039</v>
      </c>
      <c r="D304" s="10">
        <v>22.4</v>
      </c>
    </row>
    <row r="305" spans="1:4" x14ac:dyDescent="0.25">
      <c r="A305" t="s">
        <v>601</v>
      </c>
      <c r="B305" s="13">
        <v>9126</v>
      </c>
      <c r="C305" s="13">
        <v>2036</v>
      </c>
      <c r="D305" s="10">
        <v>22.3</v>
      </c>
    </row>
    <row r="306" spans="1:4" x14ac:dyDescent="0.25">
      <c r="A306" t="s">
        <v>602</v>
      </c>
      <c r="B306" s="13">
        <v>9107</v>
      </c>
      <c r="C306" s="13">
        <v>2028</v>
      </c>
      <c r="D306" s="10">
        <v>22.3</v>
      </c>
    </row>
    <row r="307" spans="1:4" x14ac:dyDescent="0.25">
      <c r="A307" t="s">
        <v>603</v>
      </c>
      <c r="B307" s="13">
        <v>9074</v>
      </c>
      <c r="C307" s="13">
        <v>2024</v>
      </c>
      <c r="D307" s="10">
        <v>22.2</v>
      </c>
    </row>
    <row r="308" spans="1:4" x14ac:dyDescent="0.25">
      <c r="A308" t="s">
        <v>604</v>
      </c>
      <c r="B308" s="13">
        <v>9095</v>
      </c>
      <c r="C308" s="13">
        <v>2026</v>
      </c>
      <c r="D308" s="10">
        <v>22.2</v>
      </c>
    </row>
    <row r="309" spans="1:4" x14ac:dyDescent="0.25">
      <c r="A309" t="s">
        <v>605</v>
      </c>
      <c r="B309" s="13">
        <v>9112</v>
      </c>
      <c r="C309" s="13">
        <v>2042</v>
      </c>
      <c r="D309" s="10">
        <v>22.3</v>
      </c>
    </row>
    <row r="310" spans="1:4" x14ac:dyDescent="0.25">
      <c r="A310" t="s">
        <v>606</v>
      </c>
      <c r="B310" s="13">
        <v>9132</v>
      </c>
      <c r="C310" s="13">
        <v>2075</v>
      </c>
      <c r="D310" s="10">
        <v>22.3</v>
      </c>
    </row>
    <row r="311" spans="1:4" x14ac:dyDescent="0.25">
      <c r="A311" t="s">
        <v>607</v>
      </c>
      <c r="B311" s="13">
        <v>9111</v>
      </c>
      <c r="C311" s="13">
        <v>2085</v>
      </c>
      <c r="D311" s="10">
        <v>22.2</v>
      </c>
    </row>
    <row r="312" spans="1:4" x14ac:dyDescent="0.25">
      <c r="A312" t="s">
        <v>608</v>
      </c>
      <c r="B312" s="13">
        <v>9104</v>
      </c>
      <c r="C312" s="13">
        <v>2094</v>
      </c>
      <c r="D312" s="10">
        <v>22.2</v>
      </c>
    </row>
    <row r="313" spans="1:4" x14ac:dyDescent="0.25">
      <c r="A313" t="s">
        <v>609</v>
      </c>
      <c r="B313" s="13">
        <v>9122</v>
      </c>
      <c r="C313" s="13">
        <v>2102</v>
      </c>
      <c r="D313" s="10">
        <v>22.3</v>
      </c>
    </row>
    <row r="314" spans="1:4" x14ac:dyDescent="0.25">
      <c r="A314" t="s">
        <v>610</v>
      </c>
      <c r="B314" s="13">
        <v>9055</v>
      </c>
      <c r="C314" s="13">
        <v>2111</v>
      </c>
      <c r="D314" s="10">
        <v>22.1</v>
      </c>
    </row>
    <row r="315" spans="1:4" x14ac:dyDescent="0.25">
      <c r="A315" t="s">
        <v>611</v>
      </c>
      <c r="B315" s="13">
        <v>9023</v>
      </c>
      <c r="C315" s="13">
        <v>2078</v>
      </c>
      <c r="D315" s="10">
        <v>22</v>
      </c>
    </row>
    <row r="316" spans="1:4" x14ac:dyDescent="0.25">
      <c r="A316" t="s">
        <v>612</v>
      </c>
      <c r="B316" s="13">
        <v>9028</v>
      </c>
      <c r="C316" s="13">
        <v>2088</v>
      </c>
      <c r="D316" s="10">
        <v>22</v>
      </c>
    </row>
    <row r="317" spans="1:4" x14ac:dyDescent="0.25">
      <c r="A317" t="s">
        <v>613</v>
      </c>
      <c r="B317" s="13">
        <v>9007</v>
      </c>
      <c r="C317" s="13">
        <v>2074</v>
      </c>
      <c r="D317" s="10">
        <v>21.9</v>
      </c>
    </row>
    <row r="318" spans="1:4" x14ac:dyDescent="0.25">
      <c r="A318" t="s">
        <v>614</v>
      </c>
      <c r="B318" s="13">
        <v>9026</v>
      </c>
      <c r="C318" s="13">
        <v>2105</v>
      </c>
      <c r="D318" s="10">
        <v>22</v>
      </c>
    </row>
    <row r="319" spans="1:4" x14ac:dyDescent="0.25">
      <c r="A319" t="s">
        <v>615</v>
      </c>
      <c r="B319" s="13">
        <v>8997</v>
      </c>
      <c r="C319" s="13">
        <v>2081</v>
      </c>
      <c r="D319" s="10">
        <v>21.9</v>
      </c>
    </row>
    <row r="320" spans="1:4" x14ac:dyDescent="0.25">
      <c r="A320" t="s">
        <v>616</v>
      </c>
      <c r="B320" s="13">
        <v>9020</v>
      </c>
      <c r="C320" s="13">
        <v>2100</v>
      </c>
      <c r="D320" s="10">
        <v>21.9</v>
      </c>
    </row>
    <row r="321" spans="1:4" x14ac:dyDescent="0.25">
      <c r="A321" t="s">
        <v>617</v>
      </c>
      <c r="B321" s="13">
        <v>9025</v>
      </c>
      <c r="C321" s="13">
        <v>2089</v>
      </c>
      <c r="D321" s="10">
        <v>21.9</v>
      </c>
    </row>
    <row r="322" spans="1:4" x14ac:dyDescent="0.25">
      <c r="A322" t="s">
        <v>618</v>
      </c>
      <c r="B322" s="13">
        <v>8981</v>
      </c>
      <c r="C322" s="13">
        <v>2055</v>
      </c>
      <c r="D322" s="10">
        <v>21.8</v>
      </c>
    </row>
    <row r="323" spans="1:4" x14ac:dyDescent="0.25">
      <c r="A323" t="s">
        <v>619</v>
      </c>
      <c r="B323" s="13">
        <v>8962</v>
      </c>
      <c r="C323" s="13">
        <v>2042</v>
      </c>
      <c r="D323" s="10">
        <v>21.8</v>
      </c>
    </row>
    <row r="324" spans="1:4" x14ac:dyDescent="0.25">
      <c r="A324" t="s">
        <v>620</v>
      </c>
      <c r="B324" s="13">
        <v>8940</v>
      </c>
      <c r="C324" s="13">
        <v>2035</v>
      </c>
      <c r="D324" s="10">
        <v>21.7</v>
      </c>
    </row>
    <row r="325" spans="1:4" x14ac:dyDescent="0.25">
      <c r="A325" t="s">
        <v>621</v>
      </c>
      <c r="B325" s="13">
        <v>8916</v>
      </c>
      <c r="C325" s="13">
        <v>2009</v>
      </c>
      <c r="D325" s="10">
        <v>21.6</v>
      </c>
    </row>
    <row r="326" spans="1:4" x14ac:dyDescent="0.25">
      <c r="A326" t="s">
        <v>622</v>
      </c>
      <c r="B326" s="13">
        <v>8988</v>
      </c>
      <c r="C326" s="13">
        <v>2007</v>
      </c>
      <c r="D326" s="10">
        <v>21.8</v>
      </c>
    </row>
    <row r="327" spans="1:4" x14ac:dyDescent="0.25">
      <c r="A327" t="s">
        <v>623</v>
      </c>
      <c r="B327" s="13">
        <v>9001</v>
      </c>
      <c r="C327" s="13">
        <v>1990</v>
      </c>
      <c r="D327" s="10">
        <v>21.8</v>
      </c>
    </row>
    <row r="328" spans="1:4" x14ac:dyDescent="0.25">
      <c r="A328" t="s">
        <v>624</v>
      </c>
      <c r="B328" s="13">
        <v>9010</v>
      </c>
      <c r="C328" s="13">
        <v>1999</v>
      </c>
      <c r="D328" s="10">
        <v>21.8</v>
      </c>
    </row>
    <row r="329" spans="1:4" x14ac:dyDescent="0.25">
      <c r="A329" t="s">
        <v>625</v>
      </c>
      <c r="B329" s="13">
        <v>8982</v>
      </c>
      <c r="C329" s="13">
        <v>1959</v>
      </c>
      <c r="D329" s="10">
        <v>21.8</v>
      </c>
    </row>
    <row r="330" spans="1:4" x14ac:dyDescent="0.25">
      <c r="A330" t="s">
        <v>626</v>
      </c>
      <c r="B330" s="13">
        <v>9008</v>
      </c>
      <c r="C330" s="13">
        <v>1991</v>
      </c>
      <c r="D330" s="10">
        <v>21.8</v>
      </c>
    </row>
    <row r="331" spans="1:4" x14ac:dyDescent="0.25">
      <c r="A331" t="s">
        <v>627</v>
      </c>
      <c r="B331" s="13">
        <v>8996</v>
      </c>
      <c r="C331" s="13">
        <v>1985</v>
      </c>
      <c r="D331" s="10">
        <v>21.8</v>
      </c>
    </row>
    <row r="332" spans="1:4" x14ac:dyDescent="0.25">
      <c r="A332" t="s">
        <v>628</v>
      </c>
      <c r="B332" s="13">
        <v>8963</v>
      </c>
      <c r="C332" s="13">
        <v>1991</v>
      </c>
      <c r="D332" s="10">
        <v>21.7</v>
      </c>
    </row>
    <row r="333" spans="1:4" x14ac:dyDescent="0.25">
      <c r="A333" t="s">
        <v>629</v>
      </c>
      <c r="B333" s="13">
        <v>8974</v>
      </c>
      <c r="C333" s="13">
        <v>1979</v>
      </c>
      <c r="D333" s="10">
        <v>21.7</v>
      </c>
    </row>
    <row r="334" spans="1:4" x14ac:dyDescent="0.25">
      <c r="A334" t="s">
        <v>630</v>
      </c>
      <c r="B334" s="13">
        <v>8950</v>
      </c>
      <c r="C334" s="13">
        <v>1994</v>
      </c>
      <c r="D334" s="10">
        <v>21.7</v>
      </c>
    </row>
    <row r="335" spans="1:4" x14ac:dyDescent="0.25">
      <c r="A335" t="s">
        <v>631</v>
      </c>
      <c r="B335" s="13">
        <v>8883</v>
      </c>
      <c r="C335" s="13">
        <v>1982</v>
      </c>
      <c r="D335" s="10">
        <v>21.5</v>
      </c>
    </row>
    <row r="336" spans="1:4" x14ac:dyDescent="0.25">
      <c r="A336" t="s">
        <v>632</v>
      </c>
      <c r="B336" s="13">
        <v>8855</v>
      </c>
      <c r="C336" s="13">
        <v>2007</v>
      </c>
      <c r="D336" s="10">
        <v>21.4</v>
      </c>
    </row>
    <row r="337" spans="1:4" x14ac:dyDescent="0.25">
      <c r="A337" t="s">
        <v>633</v>
      </c>
      <c r="B337" s="13">
        <v>8915</v>
      </c>
      <c r="C337" s="13">
        <v>2023</v>
      </c>
      <c r="D337" s="10">
        <v>21.6</v>
      </c>
    </row>
    <row r="338" spans="1:4" x14ac:dyDescent="0.25">
      <c r="A338" t="s">
        <v>634</v>
      </c>
      <c r="B338" s="13">
        <v>8994</v>
      </c>
      <c r="C338" s="13">
        <v>2055</v>
      </c>
      <c r="D338" s="10">
        <v>21.7</v>
      </c>
    </row>
    <row r="339" spans="1:4" x14ac:dyDescent="0.25">
      <c r="A339" t="s">
        <v>635</v>
      </c>
      <c r="B339" s="13">
        <v>8978</v>
      </c>
      <c r="C339" s="13">
        <v>2032</v>
      </c>
      <c r="D339" s="10">
        <v>21.7</v>
      </c>
    </row>
    <row r="340" spans="1:4" x14ac:dyDescent="0.25">
      <c r="A340" t="s">
        <v>636</v>
      </c>
      <c r="B340" s="13">
        <v>8859</v>
      </c>
      <c r="C340" s="13">
        <v>1982</v>
      </c>
      <c r="D340" s="10">
        <v>21.4</v>
      </c>
    </row>
    <row r="341" spans="1:4" x14ac:dyDescent="0.25">
      <c r="A341" t="s">
        <v>637</v>
      </c>
      <c r="B341" s="13">
        <v>8904</v>
      </c>
      <c r="C341" s="13">
        <v>1997</v>
      </c>
      <c r="D341" s="10">
        <v>21.5</v>
      </c>
    </row>
    <row r="342" spans="1:4" x14ac:dyDescent="0.25">
      <c r="A342" t="s">
        <v>638</v>
      </c>
      <c r="B342" s="13">
        <v>8864</v>
      </c>
      <c r="C342" s="13">
        <v>1987</v>
      </c>
      <c r="D342" s="10">
        <v>21.4</v>
      </c>
    </row>
    <row r="343" spans="1:4" x14ac:dyDescent="0.25">
      <c r="A343" t="s">
        <v>639</v>
      </c>
      <c r="B343" s="13">
        <v>8873</v>
      </c>
      <c r="C343" s="13">
        <v>1984</v>
      </c>
      <c r="D343" s="10">
        <v>21.4</v>
      </c>
    </row>
    <row r="344" spans="1:4" x14ac:dyDescent="0.25">
      <c r="A344" t="s">
        <v>640</v>
      </c>
      <c r="B344" s="13">
        <v>8805</v>
      </c>
      <c r="C344" s="13">
        <v>1977</v>
      </c>
      <c r="D344" s="10">
        <v>21.3</v>
      </c>
    </row>
    <row r="345" spans="1:4" x14ac:dyDescent="0.25">
      <c r="A345" t="s">
        <v>641</v>
      </c>
      <c r="B345" s="13">
        <v>8797</v>
      </c>
      <c r="C345" s="13">
        <v>1986</v>
      </c>
      <c r="D345" s="10">
        <v>21.2</v>
      </c>
    </row>
    <row r="346" spans="1:4" x14ac:dyDescent="0.25">
      <c r="A346" t="s">
        <v>642</v>
      </c>
      <c r="B346" s="13">
        <v>8794</v>
      </c>
      <c r="C346" s="13">
        <v>2004</v>
      </c>
      <c r="D346" s="10">
        <v>21.2</v>
      </c>
    </row>
    <row r="347" spans="1:4" x14ac:dyDescent="0.25">
      <c r="A347" t="s">
        <v>643</v>
      </c>
      <c r="B347" s="13">
        <v>8873</v>
      </c>
      <c r="C347" s="13">
        <v>2043</v>
      </c>
      <c r="D347" s="10">
        <v>21.4</v>
      </c>
    </row>
    <row r="348" spans="1:4" x14ac:dyDescent="0.25">
      <c r="A348" t="s">
        <v>644</v>
      </c>
      <c r="B348" s="13">
        <v>8894</v>
      </c>
      <c r="C348" s="13">
        <v>2049</v>
      </c>
      <c r="D348" s="10">
        <v>21.5</v>
      </c>
    </row>
    <row r="349" spans="1:4" x14ac:dyDescent="0.25">
      <c r="A349" t="s">
        <v>645</v>
      </c>
      <c r="B349" s="13">
        <v>8879</v>
      </c>
      <c r="C349" s="13">
        <v>2032</v>
      </c>
      <c r="D349" s="10">
        <v>21.4</v>
      </c>
    </row>
    <row r="350" spans="1:4" x14ac:dyDescent="0.25">
      <c r="A350" t="s">
        <v>646</v>
      </c>
      <c r="B350" s="13">
        <v>8868</v>
      </c>
      <c r="C350" s="13">
        <v>2000</v>
      </c>
      <c r="D350" s="10">
        <v>21.4</v>
      </c>
    </row>
    <row r="351" spans="1:4" x14ac:dyDescent="0.25">
      <c r="A351" t="s">
        <v>647</v>
      </c>
      <c r="B351" s="13">
        <v>8811</v>
      </c>
      <c r="C351" s="13">
        <v>1983</v>
      </c>
      <c r="D351" s="10">
        <v>21.2</v>
      </c>
    </row>
    <row r="352" spans="1:4" x14ac:dyDescent="0.25">
      <c r="A352" t="s">
        <v>648</v>
      </c>
      <c r="B352" s="13">
        <v>8798</v>
      </c>
      <c r="C352" s="13">
        <v>1992</v>
      </c>
      <c r="D352" s="10">
        <v>21.2</v>
      </c>
    </row>
    <row r="353" spans="1:4" x14ac:dyDescent="0.25">
      <c r="A353" t="s">
        <v>649</v>
      </c>
      <c r="B353" s="13">
        <v>8783</v>
      </c>
      <c r="C353" s="13">
        <v>2007</v>
      </c>
      <c r="D353" s="10">
        <v>21.2</v>
      </c>
    </row>
    <row r="354" spans="1:4" x14ac:dyDescent="0.25">
      <c r="A354" t="s">
        <v>650</v>
      </c>
      <c r="B354" s="13">
        <v>8702</v>
      </c>
      <c r="C354" s="13">
        <v>2006</v>
      </c>
      <c r="D354" s="10">
        <v>21</v>
      </c>
    </row>
    <row r="355" spans="1:4" x14ac:dyDescent="0.25">
      <c r="A355" t="s">
        <v>651</v>
      </c>
      <c r="B355" s="13">
        <v>8693</v>
      </c>
      <c r="C355" s="13">
        <v>1979</v>
      </c>
      <c r="D355" s="10">
        <v>20.9</v>
      </c>
    </row>
    <row r="356" spans="1:4" x14ac:dyDescent="0.25">
      <c r="A356" t="s">
        <v>652</v>
      </c>
      <c r="B356" s="13">
        <v>8769</v>
      </c>
      <c r="C356" s="13">
        <v>2002</v>
      </c>
      <c r="D356" s="10">
        <v>21.1</v>
      </c>
    </row>
    <row r="357" spans="1:4" x14ac:dyDescent="0.25">
      <c r="A357" t="s">
        <v>653</v>
      </c>
      <c r="B357" s="13">
        <v>8743</v>
      </c>
      <c r="C357" s="13">
        <v>1971</v>
      </c>
      <c r="D357" s="10">
        <v>21</v>
      </c>
    </row>
    <row r="358" spans="1:4" x14ac:dyDescent="0.25">
      <c r="A358" t="s">
        <v>654</v>
      </c>
      <c r="B358" s="13">
        <v>8784</v>
      </c>
      <c r="C358" s="13">
        <v>2016</v>
      </c>
      <c r="D358" s="10">
        <v>21.1</v>
      </c>
    </row>
    <row r="359" spans="1:4" x14ac:dyDescent="0.25">
      <c r="A359" t="s">
        <v>655</v>
      </c>
      <c r="B359" s="13">
        <v>8730</v>
      </c>
      <c r="C359" s="13">
        <v>2031</v>
      </c>
      <c r="D359" s="10">
        <v>21</v>
      </c>
    </row>
    <row r="360" spans="1:4" x14ac:dyDescent="0.25">
      <c r="A360" t="s">
        <v>656</v>
      </c>
      <c r="B360" s="13">
        <v>8757</v>
      </c>
      <c r="C360" s="13">
        <v>2048</v>
      </c>
      <c r="D360" s="10">
        <v>21.1</v>
      </c>
    </row>
    <row r="361" spans="1:4" x14ac:dyDescent="0.25">
      <c r="A361" t="s">
        <v>657</v>
      </c>
      <c r="B361" s="13">
        <v>8848</v>
      </c>
      <c r="C361" s="13">
        <v>2069</v>
      </c>
      <c r="D361" s="10">
        <v>21.3</v>
      </c>
    </row>
    <row r="362" spans="1:4" x14ac:dyDescent="0.25">
      <c r="A362" t="s">
        <v>658</v>
      </c>
      <c r="B362" s="13">
        <v>8789</v>
      </c>
      <c r="C362" s="13">
        <v>2054</v>
      </c>
      <c r="D362" s="10">
        <v>21.1</v>
      </c>
    </row>
    <row r="363" spans="1:4" x14ac:dyDescent="0.25">
      <c r="A363" t="s">
        <v>659</v>
      </c>
      <c r="B363" s="13">
        <v>8781</v>
      </c>
      <c r="C363" s="13">
        <v>2072</v>
      </c>
      <c r="D363" s="10">
        <v>21.1</v>
      </c>
    </row>
    <row r="364" spans="1:4" x14ac:dyDescent="0.25">
      <c r="A364" t="s">
        <v>660</v>
      </c>
      <c r="B364" s="13">
        <v>8682</v>
      </c>
      <c r="C364" s="13">
        <v>2065</v>
      </c>
      <c r="D364" s="10">
        <v>20.9</v>
      </c>
    </row>
    <row r="365" spans="1:4" x14ac:dyDescent="0.25">
      <c r="A365" t="s">
        <v>661</v>
      </c>
      <c r="B365" s="13">
        <v>8655</v>
      </c>
      <c r="C365" s="13">
        <v>2075</v>
      </c>
      <c r="D365" s="10">
        <v>20.8</v>
      </c>
    </row>
    <row r="366" spans="1:4" x14ac:dyDescent="0.25">
      <c r="A366" t="s">
        <v>662</v>
      </c>
      <c r="B366" s="13">
        <v>8610</v>
      </c>
      <c r="C366" s="13">
        <v>2120</v>
      </c>
      <c r="D366" s="10">
        <v>20.7</v>
      </c>
    </row>
    <row r="367" spans="1:4" x14ac:dyDescent="0.25">
      <c r="A367" t="s">
        <v>663</v>
      </c>
      <c r="B367" s="13">
        <v>8551</v>
      </c>
      <c r="C367" s="13">
        <v>2112</v>
      </c>
      <c r="D367" s="10">
        <v>20.5</v>
      </c>
    </row>
    <row r="368" spans="1:4" x14ac:dyDescent="0.25">
      <c r="A368" t="s">
        <v>664</v>
      </c>
      <c r="B368" s="13">
        <v>8628</v>
      </c>
      <c r="C368" s="13">
        <v>2127</v>
      </c>
      <c r="D368" s="10">
        <v>20.7</v>
      </c>
    </row>
    <row r="369" spans="1:4" x14ac:dyDescent="0.25">
      <c r="A369" t="s">
        <v>665</v>
      </c>
      <c r="B369" s="13">
        <v>8749</v>
      </c>
      <c r="C369" s="13">
        <v>2148</v>
      </c>
      <c r="D369" s="10">
        <v>21</v>
      </c>
    </row>
    <row r="370" spans="1:4" x14ac:dyDescent="0.25">
      <c r="A370" t="s">
        <v>666</v>
      </c>
      <c r="B370" s="13">
        <v>8779</v>
      </c>
      <c r="C370" s="13">
        <v>2126</v>
      </c>
      <c r="D370" s="10">
        <v>21.1</v>
      </c>
    </row>
    <row r="371" spans="1:4" x14ac:dyDescent="0.25">
      <c r="A371" t="s">
        <v>667</v>
      </c>
      <c r="B371" s="13">
        <v>8847</v>
      </c>
      <c r="C371" s="13">
        <v>2123</v>
      </c>
      <c r="D371" s="10">
        <v>21.3</v>
      </c>
    </row>
    <row r="372" spans="1:4" x14ac:dyDescent="0.25">
      <c r="A372" t="s">
        <v>668</v>
      </c>
      <c r="B372" s="13">
        <v>8841</v>
      </c>
      <c r="C372" s="13">
        <v>2148</v>
      </c>
      <c r="D372" s="10">
        <v>21.2</v>
      </c>
    </row>
    <row r="373" spans="1:4" x14ac:dyDescent="0.25">
      <c r="A373" t="s">
        <v>669</v>
      </c>
      <c r="B373" s="13">
        <v>8890</v>
      </c>
      <c r="C373" s="13">
        <v>2176</v>
      </c>
      <c r="D373" s="10">
        <v>21.3</v>
      </c>
    </row>
    <row r="374" spans="1:4" x14ac:dyDescent="0.25">
      <c r="A374" t="s">
        <v>670</v>
      </c>
      <c r="B374" s="13">
        <v>8947</v>
      </c>
      <c r="C374" s="13">
        <v>2220</v>
      </c>
      <c r="D374" s="10">
        <v>21.5</v>
      </c>
    </row>
    <row r="375" spans="1:4" x14ac:dyDescent="0.25">
      <c r="A375" t="s">
        <v>671</v>
      </c>
      <c r="B375" s="13">
        <v>8918</v>
      </c>
      <c r="C375" s="13">
        <v>2218</v>
      </c>
      <c r="D375" s="10">
        <v>21.4</v>
      </c>
    </row>
    <row r="376" spans="1:4" x14ac:dyDescent="0.25">
      <c r="A376" t="s">
        <v>672</v>
      </c>
      <c r="B376" s="13">
        <v>8892</v>
      </c>
      <c r="C376" s="13">
        <v>2194</v>
      </c>
      <c r="D376" s="10">
        <v>21.3</v>
      </c>
    </row>
    <row r="377" spans="1:4" x14ac:dyDescent="0.25">
      <c r="A377" t="s">
        <v>673</v>
      </c>
      <c r="B377" s="13">
        <v>8980</v>
      </c>
      <c r="C377" s="13">
        <v>2233</v>
      </c>
      <c r="D377" s="10">
        <v>21.5</v>
      </c>
    </row>
    <row r="378" spans="1:4" x14ac:dyDescent="0.25">
      <c r="A378" t="s">
        <v>674</v>
      </c>
      <c r="B378" s="13">
        <v>9019</v>
      </c>
      <c r="C378" s="13">
        <v>2204</v>
      </c>
      <c r="D378" s="10">
        <v>21.6</v>
      </c>
    </row>
    <row r="379" spans="1:4" x14ac:dyDescent="0.25">
      <c r="A379" t="s">
        <v>675</v>
      </c>
      <c r="B379" s="13">
        <v>8996</v>
      </c>
      <c r="C379" s="13">
        <v>2180</v>
      </c>
      <c r="D379" s="10">
        <v>21.6</v>
      </c>
    </row>
    <row r="380" spans="1:4" x14ac:dyDescent="0.25">
      <c r="A380" t="s">
        <v>676</v>
      </c>
      <c r="B380" s="13">
        <v>9048</v>
      </c>
      <c r="C380" s="13">
        <v>2208</v>
      </c>
      <c r="D380" s="10">
        <v>21.7</v>
      </c>
    </row>
    <row r="381" spans="1:4" x14ac:dyDescent="0.25">
      <c r="A381" t="s">
        <v>677</v>
      </c>
      <c r="B381" s="13">
        <v>9062</v>
      </c>
      <c r="C381" s="13">
        <v>2197</v>
      </c>
      <c r="D381" s="10">
        <v>21.7</v>
      </c>
    </row>
    <row r="382" spans="1:4" x14ac:dyDescent="0.25">
      <c r="A382" t="s">
        <v>678</v>
      </c>
      <c r="B382" s="13">
        <v>9056</v>
      </c>
      <c r="C382" s="13">
        <v>2213</v>
      </c>
      <c r="D382" s="10">
        <v>21.7</v>
      </c>
    </row>
    <row r="383" spans="1:4" x14ac:dyDescent="0.25">
      <c r="A383" t="s">
        <v>679</v>
      </c>
      <c r="B383" s="13">
        <v>8993</v>
      </c>
      <c r="C383" s="13">
        <v>2182</v>
      </c>
      <c r="D383" s="10">
        <v>21.6</v>
      </c>
    </row>
    <row r="384" spans="1:4" x14ac:dyDescent="0.25">
      <c r="A384" t="s">
        <v>680</v>
      </c>
      <c r="B384" s="13">
        <v>8998</v>
      </c>
      <c r="C384" s="13">
        <v>2222</v>
      </c>
      <c r="D384" s="10">
        <v>21.5</v>
      </c>
    </row>
    <row r="385" spans="1:4" x14ac:dyDescent="0.25">
      <c r="A385" t="s">
        <v>681</v>
      </c>
      <c r="B385" s="13">
        <v>9010</v>
      </c>
      <c r="C385" s="13">
        <v>2262</v>
      </c>
      <c r="D385" s="10">
        <v>21.5</v>
      </c>
    </row>
    <row r="386" spans="1:4" x14ac:dyDescent="0.25">
      <c r="A386" t="s">
        <v>682</v>
      </c>
      <c r="B386" s="13">
        <v>9042</v>
      </c>
      <c r="C386" s="13">
        <v>2287</v>
      </c>
      <c r="D386" s="10">
        <v>21.6</v>
      </c>
    </row>
    <row r="387" spans="1:4" x14ac:dyDescent="0.25">
      <c r="A387" t="s">
        <v>683</v>
      </c>
      <c r="B387" s="13">
        <v>9058</v>
      </c>
      <c r="C387" s="13">
        <v>2294</v>
      </c>
      <c r="D387" s="10">
        <v>21.6</v>
      </c>
    </row>
    <row r="388" spans="1:4" x14ac:dyDescent="0.25">
      <c r="A388" t="s">
        <v>684</v>
      </c>
      <c r="B388" s="13">
        <v>9083</v>
      </c>
      <c r="C388" s="13">
        <v>2340</v>
      </c>
      <c r="D388" s="10">
        <v>21.7</v>
      </c>
    </row>
    <row r="389" spans="1:4" x14ac:dyDescent="0.25">
      <c r="A389" t="s">
        <v>685</v>
      </c>
      <c r="B389" s="13">
        <v>9071</v>
      </c>
      <c r="C389" s="13">
        <v>2327</v>
      </c>
      <c r="D389" s="10">
        <v>21.7</v>
      </c>
    </row>
    <row r="390" spans="1:4" x14ac:dyDescent="0.25">
      <c r="A390" t="s">
        <v>686</v>
      </c>
      <c r="B390" s="13">
        <v>9114</v>
      </c>
      <c r="C390" s="13">
        <v>2336</v>
      </c>
      <c r="D390" s="10">
        <v>21.8</v>
      </c>
    </row>
    <row r="391" spans="1:4" x14ac:dyDescent="0.25">
      <c r="A391" t="s">
        <v>687</v>
      </c>
      <c r="B391" s="13">
        <v>9154</v>
      </c>
      <c r="C391" s="13">
        <v>2350</v>
      </c>
      <c r="D391" s="10">
        <v>21.8</v>
      </c>
    </row>
    <row r="392" spans="1:4" x14ac:dyDescent="0.25">
      <c r="A392" t="s">
        <v>688</v>
      </c>
      <c r="B392" s="13">
        <v>9130</v>
      </c>
      <c r="C392" s="13">
        <v>2315</v>
      </c>
      <c r="D392" s="10">
        <v>21.8</v>
      </c>
    </row>
    <row r="393" spans="1:4" x14ac:dyDescent="0.25">
      <c r="A393" t="s">
        <v>689</v>
      </c>
      <c r="B393" s="13">
        <v>9087</v>
      </c>
      <c r="C393" s="13">
        <v>2337</v>
      </c>
      <c r="D393" s="10">
        <v>21.7</v>
      </c>
    </row>
    <row r="394" spans="1:4" x14ac:dyDescent="0.25">
      <c r="A394" t="s">
        <v>690</v>
      </c>
      <c r="B394" s="13">
        <v>9022</v>
      </c>
      <c r="C394" s="13">
        <v>2321</v>
      </c>
      <c r="D394" s="10">
        <v>21.5</v>
      </c>
    </row>
    <row r="395" spans="1:4" x14ac:dyDescent="0.25">
      <c r="A395" t="s">
        <v>691</v>
      </c>
      <c r="B395" s="13">
        <v>9169</v>
      </c>
      <c r="C395" s="13">
        <v>2386</v>
      </c>
      <c r="D395" s="10">
        <v>21.8</v>
      </c>
    </row>
    <row r="396" spans="1:4" x14ac:dyDescent="0.25">
      <c r="A396" t="s">
        <v>692</v>
      </c>
      <c r="B396" s="13">
        <v>9294</v>
      </c>
      <c r="C396" s="13">
        <v>2464</v>
      </c>
      <c r="D396" s="10">
        <v>22.1</v>
      </c>
    </row>
    <row r="397" spans="1:4" x14ac:dyDescent="0.25">
      <c r="A397" t="s">
        <v>693</v>
      </c>
      <c r="B397" s="13">
        <v>9284</v>
      </c>
      <c r="C397" s="13">
        <v>2490</v>
      </c>
      <c r="D397" s="10">
        <v>22.1</v>
      </c>
    </row>
    <row r="398" spans="1:4" x14ac:dyDescent="0.25">
      <c r="A398" t="s">
        <v>694</v>
      </c>
      <c r="B398" s="13">
        <v>9285</v>
      </c>
      <c r="C398" s="13">
        <v>2639</v>
      </c>
      <c r="D398" s="10">
        <v>22</v>
      </c>
    </row>
    <row r="399" spans="1:4" x14ac:dyDescent="0.25">
      <c r="A399" t="s">
        <v>695</v>
      </c>
      <c r="B399" s="13">
        <v>9225</v>
      </c>
      <c r="C399" s="13">
        <v>2589</v>
      </c>
      <c r="D399" s="10">
        <v>21.9</v>
      </c>
    </row>
    <row r="400" spans="1:4" x14ac:dyDescent="0.25">
      <c r="A400" t="s">
        <v>696</v>
      </c>
      <c r="B400" s="13">
        <v>9162</v>
      </c>
      <c r="C400" s="13">
        <v>2534</v>
      </c>
      <c r="D400" s="10">
        <v>21.7</v>
      </c>
    </row>
    <row r="401" spans="1:4" x14ac:dyDescent="0.25">
      <c r="A401" t="s">
        <v>697</v>
      </c>
      <c r="B401" s="13">
        <v>9158</v>
      </c>
      <c r="C401" s="13">
        <v>2583</v>
      </c>
      <c r="D401" s="10">
        <v>21.7</v>
      </c>
    </row>
    <row r="402" spans="1:4" x14ac:dyDescent="0.25">
      <c r="A402" t="s">
        <v>698</v>
      </c>
      <c r="B402" s="13">
        <v>9151</v>
      </c>
      <c r="C402" s="13">
        <v>2656</v>
      </c>
      <c r="D402" s="10">
        <v>21.7</v>
      </c>
    </row>
    <row r="403" spans="1:4" x14ac:dyDescent="0.25">
      <c r="A403" t="s">
        <v>699</v>
      </c>
      <c r="B403" s="13">
        <v>9129</v>
      </c>
      <c r="C403" s="13">
        <v>2668</v>
      </c>
      <c r="D403" s="10">
        <v>21.6</v>
      </c>
    </row>
    <row r="404" spans="1:4" x14ac:dyDescent="0.25">
      <c r="A404" t="s">
        <v>700</v>
      </c>
      <c r="B404" s="13">
        <v>9081</v>
      </c>
      <c r="C404" s="13">
        <v>2712</v>
      </c>
      <c r="D404" s="10">
        <v>21.5</v>
      </c>
    </row>
    <row r="405" spans="1:4" x14ac:dyDescent="0.25">
      <c r="A405" t="s">
        <v>701</v>
      </c>
      <c r="B405" s="13">
        <v>9049</v>
      </c>
      <c r="C405" s="13">
        <v>2703</v>
      </c>
      <c r="D405" s="10">
        <v>21.4</v>
      </c>
    </row>
    <row r="406" spans="1:4" x14ac:dyDescent="0.25">
      <c r="A406" t="s">
        <v>702</v>
      </c>
      <c r="B406" s="13">
        <v>8994</v>
      </c>
      <c r="C406" s="13">
        <v>2660</v>
      </c>
      <c r="D406" s="10">
        <v>21.3</v>
      </c>
    </row>
    <row r="407" spans="1:4" x14ac:dyDescent="0.25">
      <c r="A407" t="s">
        <v>703</v>
      </c>
      <c r="B407" s="13">
        <v>9060</v>
      </c>
      <c r="C407" s="13">
        <v>2697</v>
      </c>
      <c r="D407" s="10">
        <v>21.4</v>
      </c>
    </row>
    <row r="408" spans="1:4" x14ac:dyDescent="0.25">
      <c r="A408" t="s">
        <v>704</v>
      </c>
      <c r="B408" s="13">
        <v>9138</v>
      </c>
      <c r="C408" s="13">
        <v>2712</v>
      </c>
      <c r="D408" s="10">
        <v>21.6</v>
      </c>
    </row>
    <row r="409" spans="1:4" x14ac:dyDescent="0.25">
      <c r="A409" t="s">
        <v>705</v>
      </c>
      <c r="B409" s="13">
        <v>9249</v>
      </c>
      <c r="C409" s="13">
        <v>2713</v>
      </c>
      <c r="D409" s="10">
        <v>21.9</v>
      </c>
    </row>
    <row r="410" spans="1:4" x14ac:dyDescent="0.25">
      <c r="A410" t="s">
        <v>706</v>
      </c>
      <c r="B410" s="13">
        <v>9255</v>
      </c>
      <c r="C410" s="13">
        <v>2736</v>
      </c>
      <c r="D410" s="10">
        <v>21.9</v>
      </c>
    </row>
    <row r="411" spans="1:4" x14ac:dyDescent="0.25">
      <c r="A411" t="s">
        <v>707</v>
      </c>
      <c r="B411" s="13">
        <v>9206</v>
      </c>
      <c r="C411" s="13">
        <v>2768</v>
      </c>
      <c r="D411" s="10">
        <v>21.8</v>
      </c>
    </row>
    <row r="412" spans="1:4" x14ac:dyDescent="0.25">
      <c r="A412" t="s">
        <v>708</v>
      </c>
      <c r="B412" s="13">
        <v>9254</v>
      </c>
      <c r="C412" s="13">
        <v>2813</v>
      </c>
      <c r="D412" s="10">
        <v>21.9</v>
      </c>
    </row>
    <row r="413" spans="1:4" x14ac:dyDescent="0.25">
      <c r="A413" t="s">
        <v>944</v>
      </c>
      <c r="B413" s="13">
        <v>9278</v>
      </c>
      <c r="C413" s="13">
        <v>2800</v>
      </c>
      <c r="D413" s="10">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FDBE-CA6A-4565-956D-C3A728DFC135}">
  <dimension ref="A1:P84"/>
  <sheetViews>
    <sheetView workbookViewId="0">
      <pane xSplit="1" ySplit="6" topLeftCell="B46" activePane="bottomRight" state="frozen"/>
      <selection pane="topRight" activeCell="B1" sqref="B1"/>
      <selection pane="bottomLeft" activeCell="A7" sqref="A7"/>
      <selection pane="bottomRight" activeCell="J74" sqref="J74"/>
    </sheetView>
  </sheetViews>
  <sheetFormatPr defaultColWidth="9.140625" defaultRowHeight="15" x14ac:dyDescent="0.25"/>
  <cols>
    <col min="1" max="1" width="9.140625" style="7"/>
    <col min="2" max="16" width="17.5703125" style="7" bestFit="1" customWidth="1"/>
    <col min="17" max="16384" width="9.140625" style="7"/>
  </cols>
  <sheetData>
    <row r="1" spans="1:16" x14ac:dyDescent="0.25">
      <c r="B1" s="8" t="str">
        <f>GMWA!$CR$2</f>
        <v>FEB019C.db</v>
      </c>
      <c r="C1" s="7" t="str">
        <f>$B$1</f>
        <v>FEB019C.db</v>
      </c>
      <c r="D1" s="7" t="str">
        <f>$B$1</f>
        <v>FEB019C.db</v>
      </c>
      <c r="E1" s="7" t="str">
        <f>$B$1</f>
        <v>FEB019C.db</v>
      </c>
      <c r="F1" s="7" t="str">
        <f>$B$1</f>
        <v>FEB019C.db</v>
      </c>
      <c r="G1" s="7" t="str">
        <f>$B$1</f>
        <v>FEB019C.db</v>
      </c>
      <c r="H1" s="7" t="str">
        <f t="shared" ref="H1:P1" si="0">$B$1</f>
        <v>FEB019C.db</v>
      </c>
      <c r="I1" s="7" t="str">
        <f t="shared" si="0"/>
        <v>FEB019C.db</v>
      </c>
      <c r="J1" s="7" t="str">
        <f t="shared" si="0"/>
        <v>FEB019C.db</v>
      </c>
      <c r="K1" s="7" t="str">
        <f t="shared" si="0"/>
        <v>FEB019C.db</v>
      </c>
      <c r="L1" s="7" t="str">
        <f t="shared" si="0"/>
        <v>FEB019C.db</v>
      </c>
      <c r="M1" s="7" t="str">
        <f t="shared" si="0"/>
        <v>FEB019C.db</v>
      </c>
      <c r="N1" s="7" t="str">
        <f t="shared" si="0"/>
        <v>FEB019C.db</v>
      </c>
      <c r="O1" s="7" t="str">
        <f t="shared" si="0"/>
        <v>FEB019C.db</v>
      </c>
      <c r="P1" s="7" t="str">
        <f t="shared" si="0"/>
        <v>FEB019C.db</v>
      </c>
    </row>
    <row r="2" spans="1:16" x14ac:dyDescent="0.25">
      <c r="B2" s="7" t="s">
        <v>178</v>
      </c>
      <c r="C2" s="7" t="s">
        <v>178</v>
      </c>
      <c r="D2" s="7" t="s">
        <v>178</v>
      </c>
      <c r="E2" s="7" t="s">
        <v>178</v>
      </c>
      <c r="F2" s="7" t="s">
        <v>178</v>
      </c>
      <c r="G2" s="7" t="s">
        <v>178</v>
      </c>
      <c r="H2" s="7" t="s">
        <v>178</v>
      </c>
      <c r="I2" s="7" t="s">
        <v>178</v>
      </c>
      <c r="J2" s="7" t="s">
        <v>178</v>
      </c>
      <c r="K2" s="7" t="s">
        <v>178</v>
      </c>
      <c r="L2" s="7" t="s">
        <v>178</v>
      </c>
      <c r="M2" s="7" t="s">
        <v>178</v>
      </c>
      <c r="N2" s="7" t="s">
        <v>178</v>
      </c>
      <c r="O2" s="7" t="s">
        <v>178</v>
      </c>
      <c r="P2" s="7" t="s">
        <v>178</v>
      </c>
    </row>
    <row r="3" spans="1:16" x14ac:dyDescent="0.25">
      <c r="B3" s="7" t="s">
        <v>109</v>
      </c>
      <c r="C3" s="7" t="s">
        <v>114</v>
      </c>
      <c r="D3" s="7" t="s">
        <v>132</v>
      </c>
      <c r="E3" s="7" t="s">
        <v>145</v>
      </c>
      <c r="F3" s="7" t="s">
        <v>140</v>
      </c>
      <c r="G3" s="8" t="s">
        <v>138</v>
      </c>
      <c r="H3" s="8" t="s">
        <v>150</v>
      </c>
      <c r="I3" s="8" t="s">
        <v>154</v>
      </c>
      <c r="J3" s="8" t="s">
        <v>159</v>
      </c>
      <c r="K3" s="8" t="s">
        <v>165</v>
      </c>
      <c r="L3" s="8" t="s">
        <v>121</v>
      </c>
      <c r="M3" s="8" t="s">
        <v>125</v>
      </c>
      <c r="N3" s="8" t="s">
        <v>169</v>
      </c>
      <c r="O3" s="8" t="s">
        <v>173</v>
      </c>
      <c r="P3" s="8" t="s">
        <v>177</v>
      </c>
    </row>
    <row r="4" spans="1:16" x14ac:dyDescent="0.25">
      <c r="B4" s="7" t="s">
        <v>108</v>
      </c>
      <c r="C4" s="7" t="s">
        <v>108</v>
      </c>
      <c r="D4" s="7" t="s">
        <v>108</v>
      </c>
      <c r="E4" s="7" t="s">
        <v>108</v>
      </c>
      <c r="F4" s="7" t="s">
        <v>108</v>
      </c>
      <c r="G4" s="7" t="s">
        <v>108</v>
      </c>
      <c r="H4" s="7" t="s">
        <v>108</v>
      </c>
      <c r="I4" s="7" t="s">
        <v>108</v>
      </c>
      <c r="J4" s="7" t="s">
        <v>108</v>
      </c>
      <c r="K4" s="7" t="s">
        <v>108</v>
      </c>
      <c r="L4" s="7" t="s">
        <v>108</v>
      </c>
      <c r="M4" s="7" t="s">
        <v>108</v>
      </c>
      <c r="N4" s="7" t="s">
        <v>108</v>
      </c>
      <c r="O4" s="7" t="s">
        <v>108</v>
      </c>
      <c r="P4" s="7" t="s">
        <v>108</v>
      </c>
    </row>
    <row r="5" spans="1:16" x14ac:dyDescent="0.25">
      <c r="B5" s="7" t="s">
        <v>179</v>
      </c>
      <c r="C5" s="7" t="s">
        <v>179</v>
      </c>
      <c r="D5" s="7" t="s">
        <v>179</v>
      </c>
      <c r="E5" s="7" t="s">
        <v>179</v>
      </c>
      <c r="F5" s="7" t="s">
        <v>179</v>
      </c>
      <c r="G5" s="7" t="s">
        <v>179</v>
      </c>
      <c r="H5" s="7" t="s">
        <v>179</v>
      </c>
      <c r="I5" s="7" t="s">
        <v>179</v>
      </c>
      <c r="J5" s="7" t="s">
        <v>179</v>
      </c>
      <c r="K5" s="7" t="s">
        <v>179</v>
      </c>
      <c r="L5" s="7" t="s">
        <v>179</v>
      </c>
      <c r="M5" s="7" t="s">
        <v>179</v>
      </c>
      <c r="N5" s="7" t="s">
        <v>179</v>
      </c>
      <c r="O5" s="7" t="s">
        <v>179</v>
      </c>
      <c r="P5" s="7" t="s">
        <v>179</v>
      </c>
    </row>
    <row r="6" spans="1:16" x14ac:dyDescent="0.25">
      <c r="A6" s="7">
        <f>A84+5</f>
        <v>2055</v>
      </c>
      <c r="B6" s="9" t="str" cm="1">
        <f t="array" ref="B6">_xlfn.CONCAT(INDEX(GMWA!$A$2:$CR$60,MATCH(1,(GMWA!$CQ$2:$CQ$60=B$3)*(GMWA!$CR$2:$CR$60=B$1),0),$A6-1966),"0",(INDEX(GMWA!$A$2:$CR$60,MATCH(1,(GMWA!$CQ$2:$CQ$60=B$3)*(GMWA!$CR$2:$CR$60=B$1),0),$A6-1965)))</f>
        <v>202304</v>
      </c>
      <c r="C6" s="9" t="str" cm="1">
        <f t="array" ref="C6">_xlfn.CONCAT(INDEX(GMWA!$A$2:$CR$60,MATCH(1,(GMWA!$CQ$2:$CQ$60=C$3)*(GMWA!$CR$2:$CR$60=C$1),0),$A6-1966),"0",(INDEX(GMWA!$A$2:$CR$60,MATCH(1,(GMWA!$CQ$2:$CQ$60=C$3)*(GMWA!$CR$2:$CR$60=C$1),0),$A6-1965)))</f>
        <v>202304</v>
      </c>
      <c r="D6" s="9" t="str" cm="1">
        <f t="array" ref="D6">_xlfn.CONCAT(INDEX(GMWA!$A$2:$CR$60,MATCH(1,(GMWA!$CQ$2:$CQ$60=D$3)*(GMWA!$CR$2:$CR$60=D$1),0),$A6-1966),"0",(INDEX(GMWA!$A$2:$CR$60,MATCH(1,(GMWA!$CQ$2:$CQ$60=D$3)*(GMWA!$CR$2:$CR$60=D$1),0),$A6-1965)))</f>
        <v>202102</v>
      </c>
      <c r="E6" s="9" t="str" cm="1">
        <f t="array" ref="E6">_xlfn.CONCAT(INDEX(GMWA!$A$2:$CR$60,MATCH(1,(GMWA!$CQ$2:$CQ$60=E$3)*(GMWA!$CR$2:$CR$60=E$1),0),$A6-1966),"0",(INDEX(GMWA!$A$2:$CR$60,MATCH(1,(GMWA!$CQ$2:$CQ$60=E$3)*(GMWA!$CR$2:$CR$60=E$1),0),$A6-1965)))</f>
        <v>202204</v>
      </c>
      <c r="F6" s="9" t="str" cm="1">
        <f t="array" ref="F6">_xlfn.CONCAT(INDEX(GMWA!$A$2:$CR$60,MATCH(1,(GMWA!$CQ$2:$CQ$60=F$3)*(GMWA!$CR$2:$CR$60=F$1),0),$A6-1966),"0",(INDEX(GMWA!$A$2:$CR$60,MATCH(1,(GMWA!$CQ$2:$CQ$60=F$3)*(GMWA!$CR$2:$CR$60=F$1),0),$A6-1965)))</f>
        <v>202102</v>
      </c>
      <c r="G6" s="9" t="str" cm="1">
        <f t="array" ref="G6">_xlfn.CONCAT(INDEX(GMWA!$A$2:$CR$60,MATCH(1,(GMWA!$CQ$2:$CQ$60=G$3)*(GMWA!$CR$2:$CR$60=G$1),0),$A6-1966),"0",(INDEX(GMWA!$A$2:$CR$60,MATCH(1,(GMWA!$CQ$2:$CQ$60=G$3)*(GMWA!$CR$2:$CR$60=G$1),0),$A6-1965)))</f>
        <v>202304</v>
      </c>
      <c r="H6" s="9" t="str" cm="1">
        <f t="array" ref="H6">_xlfn.CONCAT(INDEX(GMWA!$A$2:$CR$60,MATCH(1,(GMWA!$CQ$2:$CQ$60=H$3)*(GMWA!$CR$2:$CR$60=H$1),0),$A6-1966),"0",(INDEX(GMWA!$A$2:$CR$60,MATCH(1,(GMWA!$CQ$2:$CQ$60=H$3)*(GMWA!$CR$2:$CR$60=H$1),0),$A6-1965)))</f>
        <v>201004</v>
      </c>
      <c r="I6" s="9" t="str" cm="1">
        <f t="array" ref="I6">_xlfn.CONCAT(INDEX(GMWA!$A$2:$CR$60,MATCH(1,(GMWA!$CQ$2:$CQ$60=I$3)*(GMWA!$CR$2:$CR$60=I$1),0),$A6-1966),"0",(INDEX(GMWA!$A$2:$CR$60,MATCH(1,(GMWA!$CQ$2:$CQ$60=I$3)*(GMWA!$CR$2:$CR$60=I$1),0),$A6-1965)))</f>
        <v>202102</v>
      </c>
      <c r="J6" s="9" t="str" cm="1">
        <f t="array" ref="J6">_xlfn.CONCAT(INDEX(GMWA!$A$2:$CR$60,MATCH(1,(GMWA!$CQ$2:$CQ$60=J$3)*(GMWA!$CR$2:$CR$60=J$1),0),$A6-1966),"0",(INDEX(GMWA!$A$2:$CR$60,MATCH(1,(GMWA!$CQ$2:$CQ$60=J$3)*(GMWA!$CR$2:$CR$60=J$1),0),$A6-1965)))</f>
        <v>202102</v>
      </c>
      <c r="K6" s="9" t="str" cm="1">
        <f t="array" ref="K6">_xlfn.CONCAT(INDEX(GMWA!$A$2:$CR$60,MATCH(1,(GMWA!$CQ$2:$CQ$60=K$3)*(GMWA!$CR$2:$CR$60=K$1),0),$A6-1966),"0",(INDEX(GMWA!$A$2:$CR$60,MATCH(1,(GMWA!$CQ$2:$CQ$60=K$3)*(GMWA!$CR$2:$CR$60=K$1),0),$A6-1965)))</f>
        <v>202304</v>
      </c>
      <c r="L6" s="9" t="str" cm="1">
        <f t="array" ref="L6">_xlfn.CONCAT(INDEX(GMWA!$A$2:$CR$60,MATCH(1,(GMWA!$CQ$2:$CQ$60=L$3)*(GMWA!$CR$2:$CR$60=L$1),0),$A6-1966),"0",(INDEX(GMWA!$A$2:$CR$60,MATCH(1,(GMWA!$CQ$2:$CQ$60=L$3)*(GMWA!$CR$2:$CR$60=L$1),0),$A6-1965)))</f>
        <v>202102</v>
      </c>
      <c r="M6" s="9" t="str" cm="1">
        <f t="array" ref="M6">_xlfn.CONCAT(INDEX(GMWA!$A$2:$CR$60,MATCH(1,(GMWA!$CQ$2:$CQ$60=M$3)*(GMWA!$CR$2:$CR$60=M$1),0),$A6-1966),"0",(INDEX(GMWA!$A$2:$CR$60,MATCH(1,(GMWA!$CQ$2:$CQ$60=M$3)*(GMWA!$CR$2:$CR$60=M$1),0),$A6-1965)))</f>
        <v>202102</v>
      </c>
      <c r="N6" s="9" t="str" cm="1">
        <f t="array" ref="N6">_xlfn.CONCAT(INDEX(GMWA!$A$2:$CR$60,MATCH(1,(GMWA!$CQ$2:$CQ$60=N$3)*(GMWA!$CR$2:$CR$60=N$1),0),$A6-1966),"0",(INDEX(GMWA!$A$2:$CR$60,MATCH(1,(GMWA!$CQ$2:$CQ$60=N$3)*(GMWA!$CR$2:$CR$60=N$1),0),$A6-1965)))</f>
        <v>202304</v>
      </c>
      <c r="O6" s="9" t="str" cm="1">
        <f t="array" ref="O6">_xlfn.CONCAT(INDEX(GMWA!$A$2:$CR$60,MATCH(1,(GMWA!$CQ$2:$CQ$60=O$3)*(GMWA!$CR$2:$CR$60=O$1),0),$A6-1966),"0",(INDEX(GMWA!$A$2:$CR$60,MATCH(1,(GMWA!$CQ$2:$CQ$60=O$3)*(GMWA!$CR$2:$CR$60=O$1),0),$A6-1965)))</f>
        <v>202304</v>
      </c>
      <c r="P6" s="9" t="str" cm="1">
        <f t="array" ref="P6">_xlfn.CONCAT(INDEX(GMWA!$A$2:$CR$60,MATCH(1,(GMWA!$CQ$2:$CQ$60=P$3)*(GMWA!$CR$2:$CR$60=P$1),0),$A6-1966),"0",(INDEX(GMWA!$A$2:$CR$60,MATCH(1,(GMWA!$CQ$2:$CQ$60=P$3)*(GMWA!$CR$2:$CR$60=P$1),0),$A6-1965)))</f>
        <v>202304</v>
      </c>
    </row>
    <row r="7" spans="1:16" x14ac:dyDescent="0.25">
      <c r="A7" s="7">
        <v>1973</v>
      </c>
      <c r="B7" s="7" cm="1">
        <f t="array" ref="B7">INDEX(GMWA!$A$2:$CR$60,MATCH(1,(GMWA!$CQ$2:$CQ$60=B$3)*(GMWA!$CR$2:$CR$60=B$1),0),$A7-1966)</f>
        <v>891381</v>
      </c>
      <c r="C7" s="7" cm="1">
        <f t="array" ref="C7">INDEX(GMWA!$A$2:$CR$60,MATCH(1,(GMWA!$CQ$2:$CQ$60=C$3)*(GMWA!$CR$2:$CR$60=C$1),0),$A7-1966)</f>
        <v>3.65</v>
      </c>
      <c r="D7" s="7" cm="1">
        <f t="array" ref="D7">INDEX(GMWA!$A$2:$CR$60,MATCH(1,(GMWA!$CQ$2:$CQ$60=D$3)*(GMWA!$CR$2:$CR$60=D$1),0),$A7-1966)</f>
        <v>898803.19999999995</v>
      </c>
      <c r="E7" s="7" cm="1">
        <f t="array" ref="E7">INDEX(GMWA!$A$2:$CR$60,MATCH(1,(GMWA!$CQ$2:$CQ$60=E$3)*(GMWA!$CR$2:$CR$60=E$1),0),$A7-1966)</f>
        <v>983736.3</v>
      </c>
      <c r="F7" s="7" cm="1">
        <f t="array" ref="F7">INDEX(GMWA!$A$2:$CR$60,MATCH(1,(GMWA!$CQ$2:$CQ$60=F$3)*(GMWA!$CR$2:$CR$60=F$1),0),$A7-1966)</f>
        <v>24874.799999999999</v>
      </c>
      <c r="G7" s="7" cm="1">
        <f t="array" ref="G7">INDEX(GMWA!$A$2:$CR$60,MATCH(1,(GMWA!$CQ$2:$CQ$60=G$3)*(GMWA!$CR$2:$CR$60=G$1),0),$A7-1966)</f>
        <v>1E-3</v>
      </c>
      <c r="H7" s="7" cm="1">
        <f t="array" ref="H7">INDEX(GMWA!$A$2:$CR$60,MATCH(1,(GMWA!$CQ$2:$CQ$60=H$3)*(GMWA!$CR$2:$CR$60=H$1),0),$A7-1966)</f>
        <v>286021.40000000002</v>
      </c>
      <c r="I7" s="7" cm="1">
        <f t="array" ref="I7">INDEX(GMWA!$A$2:$CR$60,MATCH(1,(GMWA!$CQ$2:$CQ$60=I$3)*(GMWA!$CR$2:$CR$60=I$1),0),$A7-1966)</f>
        <v>35322.81</v>
      </c>
      <c r="J7" s="7" cm="1">
        <f t="array" ref="J7">INDEX(GMWA!$A$2:$CR$60,MATCH(1,(GMWA!$CQ$2:$CQ$60=J$3)*(GMWA!$CR$2:$CR$60=J$1),0),$A7-1966)</f>
        <v>-1.9894879999999999</v>
      </c>
      <c r="K7" s="7" cm="1">
        <f t="array" ref="K7">INDEX(GMWA!$A$2:$CR$60,MATCH(1,(GMWA!$CQ$2:$CQ$60=K$3)*(GMWA!$CR$2:$CR$60=K$1),0),$A7-1966)</f>
        <v>24965</v>
      </c>
      <c r="L7" s="7" cm="1">
        <f t="array" ref="L7">INDEX(GMWA!$A$2:$CR$60,MATCH(1,(GMWA!$CQ$2:$CQ$60=L$3)*(GMWA!$CR$2:$CR$60=L$1),0),$A7-1966)</f>
        <v>56217.56</v>
      </c>
      <c r="M7" s="7" cm="1">
        <f t="array" ref="M7">INDEX(GMWA!$A$2:$CR$60,MATCH(1,(GMWA!$CQ$2:$CQ$60=M$3)*(GMWA!$CR$2:$CR$60=M$1),0),$A7-1966)</f>
        <v>32757.89</v>
      </c>
      <c r="N7" s="7" cm="1">
        <f t="array" ref="N7">INDEX(GMWA!$A$2:$CR$60,MATCH(1,(GMWA!$CQ$2:$CQ$60=N$3)*(GMWA!$CR$2:$CR$60=N$1),0),$A7-1966)</f>
        <v>2740</v>
      </c>
      <c r="O7" s="7" cm="1">
        <f t="array" ref="O7">INDEX(GMWA!$A$2:$CR$60,MATCH(1,(GMWA!$CQ$2:$CQ$60=O$3)*(GMWA!$CR$2:$CR$60=O$1),0),$A7-1966)</f>
        <v>31563.38</v>
      </c>
      <c r="P7" s="7" cm="1">
        <f t="array" ref="P7">INDEX(GMWA!$A$2:$CR$60,MATCH(1,(GMWA!$CQ$2:$CQ$60=P$3)*(GMWA!$CR$2:$CR$60=P$1),0),$A7-1966)</f>
        <v>81793</v>
      </c>
    </row>
    <row r="8" spans="1:16" x14ac:dyDescent="0.25">
      <c r="A8" s="7">
        <f>+A7+1</f>
        <v>1974</v>
      </c>
      <c r="B8" s="7" cm="1">
        <f t="array" ref="B8">INDEX(GMWA!$A$2:$CR$60,MATCH(1,(GMWA!$CQ$2:$CQ$60=B$3)*(GMWA!$CR$2:$CR$60=B$1),0),$A8-1966)</f>
        <v>869155</v>
      </c>
      <c r="C8" s="7" cm="1">
        <f t="array" ref="C8">INDEX(GMWA!$A$2:$CR$60,MATCH(1,(GMWA!$CQ$2:$CQ$60=C$3)*(GMWA!$CR$2:$CR$60=C$1),0),$A8-1966)</f>
        <v>3.65</v>
      </c>
      <c r="D8" s="7" cm="1">
        <f t="array" ref="D8">INDEX(GMWA!$A$2:$CR$60,MATCH(1,(GMWA!$CQ$2:$CQ$60=D$3)*(GMWA!$CR$2:$CR$60=D$1),0),$A8-1966)</f>
        <v>909717.9</v>
      </c>
      <c r="E8" s="7" cm="1">
        <f t="array" ref="E8">INDEX(GMWA!$A$2:$CR$60,MATCH(1,(GMWA!$CQ$2:$CQ$60=E$3)*(GMWA!$CR$2:$CR$60=E$1),0),$A8-1966)</f>
        <v>1010781</v>
      </c>
      <c r="F8" s="7" cm="1">
        <f t="array" ref="F8">INDEX(GMWA!$A$2:$CR$60,MATCH(1,(GMWA!$CQ$2:$CQ$60=F$3)*(GMWA!$CR$2:$CR$60=F$1),0),$A8-1966)</f>
        <v>24938.639999999999</v>
      </c>
      <c r="G8" s="7" cm="1">
        <f t="array" ref="G8">INDEX(GMWA!$A$2:$CR$60,MATCH(1,(GMWA!$CQ$2:$CQ$60=G$3)*(GMWA!$CR$2:$CR$60=G$1),0),$A8-1966)</f>
        <v>1E-3</v>
      </c>
      <c r="H8" s="7" cm="1">
        <f t="array" ref="H8">INDEX(GMWA!$A$2:$CR$60,MATCH(1,(GMWA!$CQ$2:$CQ$60=H$3)*(GMWA!$CR$2:$CR$60=H$1),0),$A8-1966)</f>
        <v>288869</v>
      </c>
      <c r="I8" s="7" cm="1">
        <f t="array" ref="I8">INDEX(GMWA!$A$2:$CR$60,MATCH(1,(GMWA!$CQ$2:$CQ$60=I$3)*(GMWA!$CR$2:$CR$60=I$1),0),$A8-1966)</f>
        <v>35332.71</v>
      </c>
      <c r="J8" s="7" cm="1">
        <f t="array" ref="J8">INDEX(GMWA!$A$2:$CR$60,MATCH(1,(GMWA!$CQ$2:$CQ$60=J$3)*(GMWA!$CR$2:$CR$60=J$1),0),$A8-1966)</f>
        <v>-1.993417</v>
      </c>
      <c r="K8" s="7" cm="1">
        <f t="array" ref="K8">INDEX(GMWA!$A$2:$CR$60,MATCH(1,(GMWA!$CQ$2:$CQ$60=K$3)*(GMWA!$CR$2:$CR$60=K$1),0),$A8-1966)</f>
        <v>25029.25</v>
      </c>
      <c r="L8" s="7" cm="1">
        <f t="array" ref="L8">INDEX(GMWA!$A$2:$CR$60,MATCH(1,(GMWA!$CQ$2:$CQ$60=L$3)*(GMWA!$CR$2:$CR$60=L$1),0),$A8-1966)</f>
        <v>56233.31</v>
      </c>
      <c r="M8" s="7" cm="1">
        <f t="array" ref="M8">INDEX(GMWA!$A$2:$CR$60,MATCH(1,(GMWA!$CQ$2:$CQ$60=M$3)*(GMWA!$CR$2:$CR$60=M$1),0),$A8-1966)</f>
        <v>32767.07</v>
      </c>
      <c r="N8" s="7" cm="1">
        <f t="array" ref="N8">INDEX(GMWA!$A$2:$CR$60,MATCH(1,(GMWA!$CQ$2:$CQ$60=N$3)*(GMWA!$CR$2:$CR$60=N$1),0),$A8-1966)</f>
        <v>4310</v>
      </c>
      <c r="O8" s="7" cm="1">
        <f t="array" ref="O8">INDEX(GMWA!$A$2:$CR$60,MATCH(1,(GMWA!$CQ$2:$CQ$60=O$3)*(GMWA!$CR$2:$CR$60=O$1),0),$A8-1966)</f>
        <v>37800.67</v>
      </c>
      <c r="P8" s="7" cm="1">
        <f t="array" ref="P8">INDEX(GMWA!$A$2:$CR$60,MATCH(1,(GMWA!$CQ$2:$CQ$60=P$3)*(GMWA!$CR$2:$CR$60=P$1),0),$A8-1966)</f>
        <v>92673</v>
      </c>
    </row>
    <row r="9" spans="1:16" x14ac:dyDescent="0.25">
      <c r="A9" s="7">
        <f t="shared" ref="A9:A47" si="1">+A8+1</f>
        <v>1975</v>
      </c>
      <c r="B9" s="7" cm="1">
        <f t="array" ref="B9">INDEX(GMWA!$A$2:$CR$60,MATCH(1,(GMWA!$CQ$2:$CQ$60=B$3)*(GMWA!$CR$2:$CR$60=B$1),0),$A9-1966)</f>
        <v>856049</v>
      </c>
      <c r="C9" s="7" cm="1">
        <f t="array" ref="C9">INDEX(GMWA!$A$2:$CR$60,MATCH(1,(GMWA!$CQ$2:$CQ$60=C$3)*(GMWA!$CR$2:$CR$60=C$1),0),$A9-1966)</f>
        <v>4.5</v>
      </c>
      <c r="D9" s="7" cm="1">
        <f t="array" ref="D9">INDEX(GMWA!$A$2:$CR$60,MATCH(1,(GMWA!$CQ$2:$CQ$60=D$3)*(GMWA!$CR$2:$CR$60=D$1),0),$A9-1966)</f>
        <v>917020.3</v>
      </c>
      <c r="E9" s="7" cm="1">
        <f t="array" ref="E9">INDEX(GMWA!$A$2:$CR$60,MATCH(1,(GMWA!$CQ$2:$CQ$60=E$3)*(GMWA!$CR$2:$CR$60=E$1),0),$A9-1966)</f>
        <v>1037121</v>
      </c>
      <c r="F9" s="7" cm="1">
        <f t="array" ref="F9">INDEX(GMWA!$A$2:$CR$60,MATCH(1,(GMWA!$CQ$2:$CQ$60=F$3)*(GMWA!$CR$2:$CR$60=F$1),0),$A9-1966)</f>
        <v>24932.05</v>
      </c>
      <c r="G9" s="7" cm="1">
        <f t="array" ref="G9">INDEX(GMWA!$A$2:$CR$60,MATCH(1,(GMWA!$CQ$2:$CQ$60=G$3)*(GMWA!$CR$2:$CR$60=G$1),0),$A9-1966)</f>
        <v>1E-3</v>
      </c>
      <c r="H9" s="7" cm="1">
        <f t="array" ref="H9">INDEX(GMWA!$A$2:$CR$60,MATCH(1,(GMWA!$CQ$2:$CQ$60=H$3)*(GMWA!$CR$2:$CR$60=H$1),0),$A9-1966)</f>
        <v>291532.5</v>
      </c>
      <c r="I9" s="7" cm="1">
        <f t="array" ref="I9">INDEX(GMWA!$A$2:$CR$60,MATCH(1,(GMWA!$CQ$2:$CQ$60=I$3)*(GMWA!$CR$2:$CR$60=I$1),0),$A9-1966)</f>
        <v>35327.33</v>
      </c>
      <c r="J9" s="7" cm="1">
        <f t="array" ref="J9">INDEX(GMWA!$A$2:$CR$60,MATCH(1,(GMWA!$CQ$2:$CQ$60=J$3)*(GMWA!$CR$2:$CR$60=J$1),0),$A9-1966)</f>
        <v>-1.9973529999999999</v>
      </c>
      <c r="K9" s="7" cm="1">
        <f t="array" ref="K9">INDEX(GMWA!$A$2:$CR$60,MATCH(1,(GMWA!$CQ$2:$CQ$60=K$3)*(GMWA!$CR$2:$CR$60=K$1),0),$A9-1966)</f>
        <v>24933.25</v>
      </c>
      <c r="L9" s="7" cm="1">
        <f t="array" ref="L9">INDEX(GMWA!$A$2:$CR$60,MATCH(1,(GMWA!$CQ$2:$CQ$60=L$3)*(GMWA!$CR$2:$CR$60=L$1),0),$A9-1966)</f>
        <v>56224.75</v>
      </c>
      <c r="M9" s="7" cm="1">
        <f t="array" ref="M9">INDEX(GMWA!$A$2:$CR$60,MATCH(1,(GMWA!$CQ$2:$CQ$60=M$3)*(GMWA!$CR$2:$CR$60=M$1),0),$A9-1966)</f>
        <v>32762.080000000002</v>
      </c>
      <c r="N9" s="7" cm="1">
        <f t="array" ref="N9">INDEX(GMWA!$A$2:$CR$60,MATCH(1,(GMWA!$CQ$2:$CQ$60=N$3)*(GMWA!$CR$2:$CR$60=N$1),0),$A9-1966)</f>
        <v>7211</v>
      </c>
      <c r="O9" s="7" cm="1">
        <f t="array" ref="O9">INDEX(GMWA!$A$2:$CR$60,MATCH(1,(GMWA!$CQ$2:$CQ$60=O$3)*(GMWA!$CR$2:$CR$60=O$1),0),$A9-1966)</f>
        <v>46452.6</v>
      </c>
      <c r="P9" s="7" cm="1">
        <f t="array" ref="P9">INDEX(GMWA!$A$2:$CR$60,MATCH(1,(GMWA!$CQ$2:$CQ$60=P$3)*(GMWA!$CR$2:$CR$60=P$1),0),$A9-1966)</f>
        <v>115093</v>
      </c>
    </row>
    <row r="10" spans="1:16" x14ac:dyDescent="0.25">
      <c r="A10" s="7">
        <f t="shared" si="1"/>
        <v>1976</v>
      </c>
      <c r="B10" s="7" cm="1">
        <f t="array" ref="B10">INDEX(GMWA!$A$2:$CR$60,MATCH(1,(GMWA!$CQ$2:$CQ$60=B$3)*(GMWA!$CR$2:$CR$60=B$1),0),$A10-1966)</f>
        <v>881878</v>
      </c>
      <c r="C10" s="7" cm="1">
        <f t="array" ref="C10">INDEX(GMWA!$A$2:$CR$60,MATCH(1,(GMWA!$CQ$2:$CQ$60=C$3)*(GMWA!$CR$2:$CR$60=C$1),0),$A10-1966)</f>
        <v>5.4249999999999998</v>
      </c>
      <c r="D10" s="7" cm="1">
        <f t="array" ref="D10">INDEX(GMWA!$A$2:$CR$60,MATCH(1,(GMWA!$CQ$2:$CQ$60=D$3)*(GMWA!$CR$2:$CR$60=D$1),0),$A10-1966)</f>
        <v>921384.1</v>
      </c>
      <c r="E10" s="7" cm="1">
        <f t="array" ref="E10">INDEX(GMWA!$A$2:$CR$60,MATCH(1,(GMWA!$CQ$2:$CQ$60=E$3)*(GMWA!$CR$2:$CR$60=E$1),0),$A10-1966)</f>
        <v>1061489</v>
      </c>
      <c r="F10" s="7" cm="1">
        <f t="array" ref="F10">INDEX(GMWA!$A$2:$CR$60,MATCH(1,(GMWA!$CQ$2:$CQ$60=F$3)*(GMWA!$CR$2:$CR$60=F$1),0),$A10-1966)</f>
        <v>24850.21</v>
      </c>
      <c r="G10" s="7" cm="1">
        <f t="array" ref="G10">INDEX(GMWA!$A$2:$CR$60,MATCH(1,(GMWA!$CQ$2:$CQ$60=G$3)*(GMWA!$CR$2:$CR$60=G$1),0),$A10-1966)</f>
        <v>1E-3</v>
      </c>
      <c r="H10" s="7" cm="1">
        <f t="array" ref="H10">INDEX(GMWA!$A$2:$CR$60,MATCH(1,(GMWA!$CQ$2:$CQ$60=H$3)*(GMWA!$CR$2:$CR$60=H$1),0),$A10-1966)</f>
        <v>293842.90000000002</v>
      </c>
      <c r="I10" s="7" cm="1">
        <f t="array" ref="I10">INDEX(GMWA!$A$2:$CR$60,MATCH(1,(GMWA!$CQ$2:$CQ$60=I$3)*(GMWA!$CR$2:$CR$60=I$1),0),$A10-1966)</f>
        <v>35352.080000000002</v>
      </c>
      <c r="J10" s="7" cm="1">
        <f t="array" ref="J10">INDEX(GMWA!$A$2:$CR$60,MATCH(1,(GMWA!$CQ$2:$CQ$60=J$3)*(GMWA!$CR$2:$CR$60=J$1),0),$A10-1966)</f>
        <v>-2.0012970000000001</v>
      </c>
      <c r="K10" s="7" cm="1">
        <f t="array" ref="K10">INDEX(GMWA!$A$2:$CR$60,MATCH(1,(GMWA!$CQ$2:$CQ$60=K$3)*(GMWA!$CR$2:$CR$60=K$1),0),$A10-1966)</f>
        <v>24786</v>
      </c>
      <c r="L10" s="7" cm="1">
        <f t="array" ref="L10">INDEX(GMWA!$A$2:$CR$60,MATCH(1,(GMWA!$CQ$2:$CQ$60=L$3)*(GMWA!$CR$2:$CR$60=L$1),0),$A10-1966)</f>
        <v>56211.75</v>
      </c>
      <c r="M10" s="7" cm="1">
        <f t="array" ref="M10">INDEX(GMWA!$A$2:$CR$60,MATCH(1,(GMWA!$CQ$2:$CQ$60=M$3)*(GMWA!$CR$2:$CR$60=M$1),0),$A10-1966)</f>
        <v>32795.71</v>
      </c>
      <c r="N10" s="7" cm="1">
        <f t="array" ref="N10">INDEX(GMWA!$A$2:$CR$60,MATCH(1,(GMWA!$CQ$2:$CQ$60=N$3)*(GMWA!$CR$2:$CR$60=N$1),0),$A10-1966)</f>
        <v>7961</v>
      </c>
      <c r="O10" s="7" cm="1">
        <f t="array" ref="O10">INDEX(GMWA!$A$2:$CR$60,MATCH(1,(GMWA!$CQ$2:$CQ$60=O$3)*(GMWA!$CR$2:$CR$60=O$1),0),$A10-1966)</f>
        <v>53375.519999999997</v>
      </c>
      <c r="P10" s="7" cm="1">
        <f t="array" ref="P10">INDEX(GMWA!$A$2:$CR$60,MATCH(1,(GMWA!$CQ$2:$CQ$60=P$3)*(GMWA!$CR$2:$CR$60=P$1),0),$A10-1966)</f>
        <v>136999</v>
      </c>
    </row>
    <row r="11" spans="1:16" x14ac:dyDescent="0.25">
      <c r="A11" s="7">
        <f t="shared" si="1"/>
        <v>1977</v>
      </c>
      <c r="B11" s="7" cm="1">
        <f t="array" ref="B11">INDEX(GMWA!$A$2:$CR$60,MATCH(1,(GMWA!$CQ$2:$CQ$60=B$3)*(GMWA!$CR$2:$CR$60=B$1),0),$A11-1966)</f>
        <v>903587</v>
      </c>
      <c r="C11" s="7" cm="1">
        <f t="array" ref="C11">INDEX(GMWA!$A$2:$CR$60,MATCH(1,(GMWA!$CQ$2:$CQ$60=C$3)*(GMWA!$CR$2:$CR$60=C$1),0),$A11-1966)</f>
        <v>5.6</v>
      </c>
      <c r="D11" s="7" cm="1">
        <f t="array" ref="D11">INDEX(GMWA!$A$2:$CR$60,MATCH(1,(GMWA!$CQ$2:$CQ$60=D$3)*(GMWA!$CR$2:$CR$60=D$1),0),$A11-1966)</f>
        <v>924484.8</v>
      </c>
      <c r="E11" s="7" cm="1">
        <f t="array" ref="E11">INDEX(GMWA!$A$2:$CR$60,MATCH(1,(GMWA!$CQ$2:$CQ$60=E$3)*(GMWA!$CR$2:$CR$60=E$1),0),$A11-1966)</f>
        <v>1083744</v>
      </c>
      <c r="F11" s="7" cm="1">
        <f t="array" ref="F11">INDEX(GMWA!$A$2:$CR$60,MATCH(1,(GMWA!$CQ$2:$CQ$60=F$3)*(GMWA!$CR$2:$CR$60=F$1),0),$A11-1966)</f>
        <v>24800.74</v>
      </c>
      <c r="G11" s="7" cm="1">
        <f t="array" ref="G11">INDEX(GMWA!$A$2:$CR$60,MATCH(1,(GMWA!$CQ$2:$CQ$60=G$3)*(GMWA!$CR$2:$CR$60=G$1),0),$A11-1966)</f>
        <v>1E-3</v>
      </c>
      <c r="H11" s="7" cm="1">
        <f t="array" ref="H11">INDEX(GMWA!$A$2:$CR$60,MATCH(1,(GMWA!$CQ$2:$CQ$60=H$3)*(GMWA!$CR$2:$CR$60=H$1),0),$A11-1966)</f>
        <v>295875.20000000001</v>
      </c>
      <c r="I11" s="7" cm="1">
        <f t="array" ref="I11">INDEX(GMWA!$A$2:$CR$60,MATCH(1,(GMWA!$CQ$2:$CQ$60=I$3)*(GMWA!$CR$2:$CR$60=I$1),0),$A11-1966)</f>
        <v>35501.050000000003</v>
      </c>
      <c r="J11" s="7" cm="1">
        <f t="array" ref="J11">INDEX(GMWA!$A$2:$CR$60,MATCH(1,(GMWA!$CQ$2:$CQ$60=J$3)*(GMWA!$CR$2:$CR$60=J$1),0),$A11-1966)</f>
        <v>-2.0052490000000001</v>
      </c>
      <c r="K11" s="7" cm="1">
        <f t="array" ref="K11">INDEX(GMWA!$A$2:$CR$60,MATCH(1,(GMWA!$CQ$2:$CQ$60=K$3)*(GMWA!$CR$2:$CR$60=K$1),0),$A11-1966)</f>
        <v>24809</v>
      </c>
      <c r="L11" s="7" cm="1">
        <f t="array" ref="L11">INDEX(GMWA!$A$2:$CR$60,MATCH(1,(GMWA!$CQ$2:$CQ$60=L$3)*(GMWA!$CR$2:$CR$60=L$1),0),$A11-1966)</f>
        <v>56189.38</v>
      </c>
      <c r="M11" s="7" cm="1">
        <f t="array" ref="M11">INDEX(GMWA!$A$2:$CR$60,MATCH(1,(GMWA!$CQ$2:$CQ$60=M$3)*(GMWA!$CR$2:$CR$60=M$1),0),$A11-1966)</f>
        <v>32987.17</v>
      </c>
      <c r="N11" s="7" cm="1">
        <f t="array" ref="N11">INDEX(GMWA!$A$2:$CR$60,MATCH(1,(GMWA!$CQ$2:$CQ$60=N$3)*(GMWA!$CR$2:$CR$60=N$1),0),$A11-1966)</f>
        <v>5836</v>
      </c>
      <c r="O11" s="7" cm="1">
        <f t="array" ref="O11">INDEX(GMWA!$A$2:$CR$60,MATCH(1,(GMWA!$CQ$2:$CQ$60=O$3)*(GMWA!$CR$2:$CR$60=O$1),0),$A11-1966)</f>
        <v>58825.45</v>
      </c>
      <c r="P11" s="7" cm="1">
        <f t="array" ref="P11">INDEX(GMWA!$A$2:$CR$60,MATCH(1,(GMWA!$CQ$2:$CQ$60=P$3)*(GMWA!$CR$2:$CR$60=P$1),0),$A11-1966)</f>
        <v>159786</v>
      </c>
    </row>
    <row r="12" spans="1:16" x14ac:dyDescent="0.25">
      <c r="A12" s="7">
        <f t="shared" si="1"/>
        <v>1978</v>
      </c>
      <c r="B12" s="7" cm="1">
        <f t="array" ref="B12">INDEX(GMWA!$A$2:$CR$60,MATCH(1,(GMWA!$CQ$2:$CQ$60=B$3)*(GMWA!$CR$2:$CR$60=B$1),0),$A12-1966)</f>
        <v>941461</v>
      </c>
      <c r="C12" s="7" cm="1">
        <f t="array" ref="C12">INDEX(GMWA!$A$2:$CR$60,MATCH(1,(GMWA!$CQ$2:$CQ$60=C$3)*(GMWA!$CR$2:$CR$60=C$1),0),$A12-1966)</f>
        <v>5.5250000000000004</v>
      </c>
      <c r="D12" s="7" cm="1">
        <f t="array" ref="D12">INDEX(GMWA!$A$2:$CR$60,MATCH(1,(GMWA!$CQ$2:$CQ$60=D$3)*(GMWA!$CR$2:$CR$60=D$1),0),$A12-1966)</f>
        <v>932047.9</v>
      </c>
      <c r="E12" s="7" cm="1">
        <f t="array" ref="E12">INDEX(GMWA!$A$2:$CR$60,MATCH(1,(GMWA!$CQ$2:$CQ$60=E$3)*(GMWA!$CR$2:$CR$60=E$1),0),$A12-1966)</f>
        <v>1111352</v>
      </c>
      <c r="F12" s="7" cm="1">
        <f t="array" ref="F12">INDEX(GMWA!$A$2:$CR$60,MATCH(1,(GMWA!$CQ$2:$CQ$60=F$3)*(GMWA!$CR$2:$CR$60=F$1),0),$A12-1966)</f>
        <v>24703.73</v>
      </c>
      <c r="G12" s="7" cm="1">
        <f t="array" ref="G12">INDEX(GMWA!$A$2:$CR$60,MATCH(1,(GMWA!$CQ$2:$CQ$60=G$3)*(GMWA!$CR$2:$CR$60=G$1),0),$A12-1966)</f>
        <v>1E-3</v>
      </c>
      <c r="H12" s="7" cm="1">
        <f t="array" ref="H12">INDEX(GMWA!$A$2:$CR$60,MATCH(1,(GMWA!$CQ$2:$CQ$60=H$3)*(GMWA!$CR$2:$CR$60=H$1),0),$A12-1966)</f>
        <v>297883.09999999998</v>
      </c>
      <c r="I12" s="7" cm="1">
        <f t="array" ref="I12">INDEX(GMWA!$A$2:$CR$60,MATCH(1,(GMWA!$CQ$2:$CQ$60=I$3)*(GMWA!$CR$2:$CR$60=I$1),0),$A12-1966)</f>
        <v>35670.839999999997</v>
      </c>
      <c r="J12" s="7" cm="1">
        <f t="array" ref="J12">INDEX(GMWA!$A$2:$CR$60,MATCH(1,(GMWA!$CQ$2:$CQ$60=J$3)*(GMWA!$CR$2:$CR$60=J$1),0),$A12-1966)</f>
        <v>-2.003015</v>
      </c>
      <c r="K12" s="7" cm="1">
        <f t="array" ref="K12">INDEX(GMWA!$A$2:$CR$60,MATCH(1,(GMWA!$CQ$2:$CQ$60=K$3)*(GMWA!$CR$2:$CR$60=K$1),0),$A12-1966)</f>
        <v>24939.75</v>
      </c>
      <c r="L12" s="7" cm="1">
        <f t="array" ref="L12">INDEX(GMWA!$A$2:$CR$60,MATCH(1,(GMWA!$CQ$2:$CQ$60=L$3)*(GMWA!$CR$2:$CR$60=L$1),0),$A12-1966)</f>
        <v>56190.38</v>
      </c>
      <c r="M12" s="7" cm="1">
        <f t="array" ref="M12">INDEX(GMWA!$A$2:$CR$60,MATCH(1,(GMWA!$CQ$2:$CQ$60=M$3)*(GMWA!$CR$2:$CR$60=M$1),0),$A12-1966)</f>
        <v>33191.79</v>
      </c>
      <c r="N12" s="7" cm="1">
        <f t="array" ref="N12">INDEX(GMWA!$A$2:$CR$60,MATCH(1,(GMWA!$CQ$2:$CQ$60=N$3)*(GMWA!$CR$2:$CR$60=N$1),0),$A12-1966)</f>
        <v>8334</v>
      </c>
      <c r="O12" s="7" cm="1">
        <f t="array" ref="O12">INDEX(GMWA!$A$2:$CR$60,MATCH(1,(GMWA!$CQ$2:$CQ$60=O$3)*(GMWA!$CR$2:$CR$60=O$1),0),$A12-1966)</f>
        <v>64877.93</v>
      </c>
      <c r="P12" s="7" cm="1">
        <f t="array" ref="P12">INDEX(GMWA!$A$2:$CR$60,MATCH(1,(GMWA!$CQ$2:$CQ$60=P$3)*(GMWA!$CR$2:$CR$60=P$1),0),$A12-1966)</f>
        <v>186158</v>
      </c>
    </row>
    <row r="13" spans="1:16" x14ac:dyDescent="0.25">
      <c r="A13" s="7">
        <f t="shared" si="1"/>
        <v>1979</v>
      </c>
      <c r="B13" s="7" cm="1">
        <f t="array" ref="B13">INDEX(GMWA!$A$2:$CR$60,MATCH(1,(GMWA!$CQ$2:$CQ$60=B$3)*(GMWA!$CR$2:$CR$60=B$1),0),$A13-1966)</f>
        <v>976566</v>
      </c>
      <c r="C13" s="7" cm="1">
        <f t="array" ref="C13">INDEX(GMWA!$A$2:$CR$60,MATCH(1,(GMWA!$CQ$2:$CQ$60=C$3)*(GMWA!$CR$2:$CR$60=C$1),0),$A13-1966)</f>
        <v>5.4</v>
      </c>
      <c r="D13" s="7" cm="1">
        <f t="array" ref="D13">INDEX(GMWA!$A$2:$CR$60,MATCH(1,(GMWA!$CQ$2:$CQ$60=D$3)*(GMWA!$CR$2:$CR$60=D$1),0),$A13-1966)</f>
        <v>951947.9</v>
      </c>
      <c r="E13" s="7" cm="1">
        <f t="array" ref="E13">INDEX(GMWA!$A$2:$CR$60,MATCH(1,(GMWA!$CQ$2:$CQ$60=E$3)*(GMWA!$CR$2:$CR$60=E$1),0),$A13-1966)</f>
        <v>1132762</v>
      </c>
      <c r="F13" s="7" cm="1">
        <f t="array" ref="F13">INDEX(GMWA!$A$2:$CR$60,MATCH(1,(GMWA!$CQ$2:$CQ$60=F$3)*(GMWA!$CR$2:$CR$60=F$1),0),$A13-1966)</f>
        <v>24709.439999999999</v>
      </c>
      <c r="G13" s="7" cm="1">
        <f t="array" ref="G13">INDEX(GMWA!$A$2:$CR$60,MATCH(1,(GMWA!$CQ$2:$CQ$60=G$3)*(GMWA!$CR$2:$CR$60=G$1),0),$A13-1966)</f>
        <v>1E-3</v>
      </c>
      <c r="H13" s="7" cm="1">
        <f t="array" ref="H13">INDEX(GMWA!$A$2:$CR$60,MATCH(1,(GMWA!$CQ$2:$CQ$60=H$3)*(GMWA!$CR$2:$CR$60=H$1),0),$A13-1966)</f>
        <v>300120.3</v>
      </c>
      <c r="I13" s="7" cm="1">
        <f t="array" ref="I13">INDEX(GMWA!$A$2:$CR$60,MATCH(1,(GMWA!$CQ$2:$CQ$60=I$3)*(GMWA!$CR$2:$CR$60=I$1),0),$A13-1966)</f>
        <v>35882.959999999999</v>
      </c>
      <c r="J13" s="7" cm="1">
        <f t="array" ref="J13">INDEX(GMWA!$A$2:$CR$60,MATCH(1,(GMWA!$CQ$2:$CQ$60=J$3)*(GMWA!$CR$2:$CR$60=J$1),0),$A13-1966)</f>
        <v>-1.990505</v>
      </c>
      <c r="K13" s="7" cm="1">
        <f t="array" ref="K13">INDEX(GMWA!$A$2:$CR$60,MATCH(1,(GMWA!$CQ$2:$CQ$60=K$3)*(GMWA!$CR$2:$CR$60=K$1),0),$A13-1966)</f>
        <v>25195.25</v>
      </c>
      <c r="L13" s="7" cm="1">
        <f t="array" ref="L13">INDEX(GMWA!$A$2:$CR$60,MATCH(1,(GMWA!$CQ$2:$CQ$60=L$3)*(GMWA!$CR$2:$CR$60=L$1),0),$A13-1966)</f>
        <v>56253</v>
      </c>
      <c r="M13" s="7" cm="1">
        <f t="array" ref="M13">INDEX(GMWA!$A$2:$CR$60,MATCH(1,(GMWA!$CQ$2:$CQ$60=M$3)*(GMWA!$CR$2:$CR$60=M$1),0),$A13-1966)</f>
        <v>33396.400000000001</v>
      </c>
      <c r="N13" s="7" cm="1">
        <f t="array" ref="N13">INDEX(GMWA!$A$2:$CR$60,MATCH(1,(GMWA!$CQ$2:$CQ$60=N$3)*(GMWA!$CR$2:$CR$60=N$1),0),$A13-1966)</f>
        <v>9364</v>
      </c>
      <c r="O13" s="7" cm="1">
        <f t="array" ref="O13">INDEX(GMWA!$A$2:$CR$60,MATCH(1,(GMWA!$CQ$2:$CQ$60=O$3)*(GMWA!$CR$2:$CR$60=O$1),0),$A13-1966)</f>
        <v>72490.47</v>
      </c>
      <c r="P13" s="7" cm="1">
        <f t="array" ref="P13">INDEX(GMWA!$A$2:$CR$60,MATCH(1,(GMWA!$CQ$2:$CQ$60=P$3)*(GMWA!$CR$2:$CR$60=P$1),0),$A13-1966)</f>
        <v>220981</v>
      </c>
    </row>
    <row r="14" spans="1:16" x14ac:dyDescent="0.25">
      <c r="A14" s="7">
        <f t="shared" si="1"/>
        <v>1980</v>
      </c>
      <c r="B14" s="7" cm="1">
        <f t="array" ref="B14">INDEX(GMWA!$A$2:$CR$60,MATCH(1,(GMWA!$CQ$2:$CQ$60=B$3)*(GMWA!$CR$2:$CR$60=B$1),0),$A14-1966)</f>
        <v>956533</v>
      </c>
      <c r="C14" s="7" cm="1">
        <f t="array" ref="C14">INDEX(GMWA!$A$2:$CR$60,MATCH(1,(GMWA!$CQ$2:$CQ$60=C$3)*(GMWA!$CR$2:$CR$60=C$1),0),$A14-1966)</f>
        <v>6.8</v>
      </c>
      <c r="D14" s="7" cm="1">
        <f t="array" ref="D14">INDEX(GMWA!$A$2:$CR$60,MATCH(1,(GMWA!$CQ$2:$CQ$60=D$3)*(GMWA!$CR$2:$CR$60=D$1),0),$A14-1966)</f>
        <v>975762</v>
      </c>
      <c r="E14" s="7" cm="1">
        <f t="array" ref="E14">INDEX(GMWA!$A$2:$CR$60,MATCH(1,(GMWA!$CQ$2:$CQ$60=E$3)*(GMWA!$CR$2:$CR$60=E$1),0),$A14-1966)</f>
        <v>1149523</v>
      </c>
      <c r="F14" s="7" cm="1">
        <f t="array" ref="F14">INDEX(GMWA!$A$2:$CR$60,MATCH(1,(GMWA!$CQ$2:$CQ$60=F$3)*(GMWA!$CR$2:$CR$60=F$1),0),$A14-1966)</f>
        <v>24765.53</v>
      </c>
      <c r="G14" s="7" cm="1">
        <f t="array" ref="G14">INDEX(GMWA!$A$2:$CR$60,MATCH(1,(GMWA!$CQ$2:$CQ$60=G$3)*(GMWA!$CR$2:$CR$60=G$1),0),$A14-1966)</f>
        <v>1E-3</v>
      </c>
      <c r="H14" s="7" cm="1">
        <f t="array" ref="H14">INDEX(GMWA!$A$2:$CR$60,MATCH(1,(GMWA!$CQ$2:$CQ$60=H$3)*(GMWA!$CR$2:$CR$60=H$1),0),$A14-1966)</f>
        <v>306731.3</v>
      </c>
      <c r="I14" s="7" cm="1">
        <f t="array" ref="I14">INDEX(GMWA!$A$2:$CR$60,MATCH(1,(GMWA!$CQ$2:$CQ$60=I$3)*(GMWA!$CR$2:$CR$60=I$1),0),$A14-1966)</f>
        <v>36102.32</v>
      </c>
      <c r="J14" s="7" cm="1">
        <f t="array" ref="J14">INDEX(GMWA!$A$2:$CR$60,MATCH(1,(GMWA!$CQ$2:$CQ$60=J$3)*(GMWA!$CR$2:$CR$60=J$1),0),$A14-1966)</f>
        <v>-1.9780740000000001</v>
      </c>
      <c r="K14" s="7" cm="1">
        <f t="array" ref="K14">INDEX(GMWA!$A$2:$CR$60,MATCH(1,(GMWA!$CQ$2:$CQ$60=K$3)*(GMWA!$CR$2:$CR$60=K$1),0),$A14-1966)</f>
        <v>25086.25</v>
      </c>
      <c r="L14" s="7" cm="1">
        <f t="array" ref="L14">INDEX(GMWA!$A$2:$CR$60,MATCH(1,(GMWA!$CQ$2:$CQ$60=L$3)*(GMWA!$CR$2:$CR$60=L$1),0),$A14-1966)</f>
        <v>56329.63</v>
      </c>
      <c r="M14" s="7" cm="1">
        <f t="array" ref="M14">INDEX(GMWA!$A$2:$CR$60,MATCH(1,(GMWA!$CQ$2:$CQ$60=M$3)*(GMWA!$CR$2:$CR$60=M$1),0),$A14-1966)</f>
        <v>33601.01</v>
      </c>
      <c r="N14" s="7" cm="1">
        <f t="array" ref="N14">INDEX(GMWA!$A$2:$CR$60,MATCH(1,(GMWA!$CQ$2:$CQ$60=N$3)*(GMWA!$CR$2:$CR$60=N$1),0),$A14-1966)</f>
        <v>10041</v>
      </c>
      <c r="O14" s="7" cm="1">
        <f t="array" ref="O14">INDEX(GMWA!$A$2:$CR$60,MATCH(1,(GMWA!$CQ$2:$CQ$60=O$3)*(GMWA!$CR$2:$CR$60=O$1),0),$A14-1966)</f>
        <v>84954.26</v>
      </c>
      <c r="P14" s="7" cm="1">
        <f t="array" ref="P14">INDEX(GMWA!$A$2:$CR$60,MATCH(1,(GMWA!$CQ$2:$CQ$60=P$3)*(GMWA!$CR$2:$CR$60=P$1),0),$A14-1966)</f>
        <v>259970</v>
      </c>
    </row>
    <row r="15" spans="1:16" x14ac:dyDescent="0.25">
      <c r="A15" s="7">
        <f t="shared" si="1"/>
        <v>1981</v>
      </c>
      <c r="B15" s="7" cm="1">
        <f t="array" ref="B15">INDEX(GMWA!$A$2:$CR$60,MATCH(1,(GMWA!$CQ$2:$CQ$60=B$3)*(GMWA!$CR$2:$CR$60=B$1),0),$A15-1966)</f>
        <v>949961</v>
      </c>
      <c r="C15" s="7" cm="1">
        <f t="array" ref="C15">INDEX(GMWA!$A$2:$CR$60,MATCH(1,(GMWA!$CQ$2:$CQ$60=C$3)*(GMWA!$CR$2:$CR$60=C$1),0),$A15-1966)</f>
        <v>9.65</v>
      </c>
      <c r="D15" s="7" cm="1">
        <f t="array" ref="D15">INDEX(GMWA!$A$2:$CR$60,MATCH(1,(GMWA!$CQ$2:$CQ$60=D$3)*(GMWA!$CR$2:$CR$60=D$1),0),$A15-1966)</f>
        <v>990112</v>
      </c>
      <c r="E15" s="7" cm="1">
        <f t="array" ref="E15">INDEX(GMWA!$A$2:$CR$60,MATCH(1,(GMWA!$CQ$2:$CQ$60=E$3)*(GMWA!$CR$2:$CR$60=E$1),0),$A15-1966)</f>
        <v>1157411</v>
      </c>
      <c r="F15" s="7" cm="1">
        <f t="array" ref="F15">INDEX(GMWA!$A$2:$CR$60,MATCH(1,(GMWA!$CQ$2:$CQ$60=F$3)*(GMWA!$CR$2:$CR$60=F$1),0),$A15-1966)</f>
        <v>24659.65</v>
      </c>
      <c r="G15" s="7" cm="1">
        <f t="array" ref="G15">INDEX(GMWA!$A$2:$CR$60,MATCH(1,(GMWA!$CQ$2:$CQ$60=G$3)*(GMWA!$CR$2:$CR$60=G$1),0),$A15-1966)</f>
        <v>1E-3</v>
      </c>
      <c r="H15" s="7" cm="1">
        <f t="array" ref="H15">INDEX(GMWA!$A$2:$CR$60,MATCH(1,(GMWA!$CQ$2:$CQ$60=H$3)*(GMWA!$CR$2:$CR$60=H$1),0),$A15-1966)</f>
        <v>309382.7</v>
      </c>
      <c r="I15" s="7" cm="1">
        <f t="array" ref="I15">INDEX(GMWA!$A$2:$CR$60,MATCH(1,(GMWA!$CQ$2:$CQ$60=I$3)*(GMWA!$CR$2:$CR$60=I$1),0),$A15-1966)</f>
        <v>36300.18</v>
      </c>
      <c r="J15" s="7" cm="1">
        <f t="array" ref="J15">INDEX(GMWA!$A$2:$CR$60,MATCH(1,(GMWA!$CQ$2:$CQ$60=J$3)*(GMWA!$CR$2:$CR$60=J$1),0),$A15-1966)</f>
        <v>-1.9657210000000001</v>
      </c>
      <c r="K15" s="7" cm="1">
        <f t="array" ref="K15">INDEX(GMWA!$A$2:$CR$60,MATCH(1,(GMWA!$CQ$2:$CQ$60=K$3)*(GMWA!$CR$2:$CR$60=K$1),0),$A15-1966)</f>
        <v>24430</v>
      </c>
      <c r="L15" s="7" cm="1">
        <f t="array" ref="L15">INDEX(GMWA!$A$2:$CR$60,MATCH(1,(GMWA!$CQ$2:$CQ$60=L$3)*(GMWA!$CR$2:$CR$60=L$1),0),$A15-1966)</f>
        <v>56343.69</v>
      </c>
      <c r="M15" s="7" cm="1">
        <f t="array" ref="M15">INDEX(GMWA!$A$2:$CR$60,MATCH(1,(GMWA!$CQ$2:$CQ$60=M$3)*(GMWA!$CR$2:$CR$60=M$1),0),$A15-1966)</f>
        <v>33792.79</v>
      </c>
      <c r="N15" s="7" cm="1">
        <f t="array" ref="N15">INDEX(GMWA!$A$2:$CR$60,MATCH(1,(GMWA!$CQ$2:$CQ$60=N$3)*(GMWA!$CR$2:$CR$60=N$1),0),$A15-1966)</f>
        <v>8825</v>
      </c>
      <c r="O15" s="7" cm="1">
        <f t="array" ref="O15">INDEX(GMWA!$A$2:$CR$60,MATCH(1,(GMWA!$CQ$2:$CQ$60=O$3)*(GMWA!$CR$2:$CR$60=O$1),0),$A15-1966)</f>
        <v>95587.21</v>
      </c>
      <c r="P15" s="7" cm="1">
        <f t="array" ref="P15">INDEX(GMWA!$A$2:$CR$60,MATCH(1,(GMWA!$CQ$2:$CQ$60=P$3)*(GMWA!$CR$2:$CR$60=P$1),0),$A15-1966)</f>
        <v>290180</v>
      </c>
    </row>
    <row r="16" spans="1:16" x14ac:dyDescent="0.25">
      <c r="A16" s="7">
        <f t="shared" si="1"/>
        <v>1982</v>
      </c>
      <c r="B16" s="7" cm="1">
        <f t="array" ref="B16">INDEX(GMWA!$A$2:$CR$60,MATCH(1,(GMWA!$CQ$2:$CQ$60=B$3)*(GMWA!$CR$2:$CR$60=B$1),0),$A16-1966)</f>
        <v>968629</v>
      </c>
      <c r="C16" s="7" cm="1">
        <f t="array" ref="C16">INDEX(GMWA!$A$2:$CR$60,MATCH(1,(GMWA!$CQ$2:$CQ$60=C$3)*(GMWA!$CR$2:$CR$60=C$1),0),$A16-1966)</f>
        <v>10.725</v>
      </c>
      <c r="D16" s="7" cm="1">
        <f t="array" ref="D16">INDEX(GMWA!$A$2:$CR$60,MATCH(1,(GMWA!$CQ$2:$CQ$60=D$3)*(GMWA!$CR$2:$CR$60=D$1),0),$A16-1966)</f>
        <v>996004.9</v>
      </c>
      <c r="E16" s="7" cm="1">
        <f t="array" ref="E16">INDEX(GMWA!$A$2:$CR$60,MATCH(1,(GMWA!$CQ$2:$CQ$60=E$3)*(GMWA!$CR$2:$CR$60=E$1),0),$A16-1966)</f>
        <v>1167835</v>
      </c>
      <c r="F16" s="7" cm="1">
        <f t="array" ref="F16">INDEX(GMWA!$A$2:$CR$60,MATCH(1,(GMWA!$CQ$2:$CQ$60=F$3)*(GMWA!$CR$2:$CR$60=F$1),0),$A16-1966)</f>
        <v>24297.71</v>
      </c>
      <c r="G16" s="7" cm="1">
        <f t="array" ref="G16">INDEX(GMWA!$A$2:$CR$60,MATCH(1,(GMWA!$CQ$2:$CQ$60=G$3)*(GMWA!$CR$2:$CR$60=G$1),0),$A16-1966)</f>
        <v>1E-3</v>
      </c>
      <c r="H16" s="7" cm="1">
        <f t="array" ref="H16">INDEX(GMWA!$A$2:$CR$60,MATCH(1,(GMWA!$CQ$2:$CQ$60=H$3)*(GMWA!$CR$2:$CR$60=H$1),0),$A16-1966)</f>
        <v>311708.90000000002</v>
      </c>
      <c r="I16" s="7" cm="1">
        <f t="array" ref="I16">INDEX(GMWA!$A$2:$CR$60,MATCH(1,(GMWA!$CQ$2:$CQ$60=I$3)*(GMWA!$CR$2:$CR$60=I$1),0),$A16-1966)</f>
        <v>36500.68</v>
      </c>
      <c r="J16" s="7" cm="1">
        <f t="array" ref="J16">INDEX(GMWA!$A$2:$CR$60,MATCH(1,(GMWA!$CQ$2:$CQ$60=J$3)*(GMWA!$CR$2:$CR$60=J$1),0),$A16-1966)</f>
        <v>-1.953444</v>
      </c>
      <c r="K16" s="7" cm="1">
        <f t="array" ref="K16">INDEX(GMWA!$A$2:$CR$60,MATCH(1,(GMWA!$CQ$2:$CQ$60=K$3)*(GMWA!$CR$2:$CR$60=K$1),0),$A16-1966)</f>
        <v>23950.75</v>
      </c>
      <c r="L16" s="7" cm="1">
        <f t="array" ref="L16">INDEX(GMWA!$A$2:$CR$60,MATCH(1,(GMWA!$CQ$2:$CQ$60=L$3)*(GMWA!$CR$2:$CR$60=L$1),0),$A16-1966)</f>
        <v>56299.88</v>
      </c>
      <c r="M16" s="7" cm="1">
        <f t="array" ref="M16">INDEX(GMWA!$A$2:$CR$60,MATCH(1,(GMWA!$CQ$2:$CQ$60=M$3)*(GMWA!$CR$2:$CR$60=M$1),0),$A16-1966)</f>
        <v>33953.4</v>
      </c>
      <c r="N16" s="7" cm="1">
        <f t="array" ref="N16">INDEX(GMWA!$A$2:$CR$60,MATCH(1,(GMWA!$CQ$2:$CQ$60=N$3)*(GMWA!$CR$2:$CR$60=N$1),0),$A16-1966)</f>
        <v>7359</v>
      </c>
      <c r="O16" s="7" cm="1">
        <f t="array" ref="O16">INDEX(GMWA!$A$2:$CR$60,MATCH(1,(GMWA!$CQ$2:$CQ$60=O$3)*(GMWA!$CR$2:$CR$60=O$1),0),$A16-1966)</f>
        <v>103194.7</v>
      </c>
      <c r="P16" s="7" cm="1">
        <f t="array" ref="P16">INDEX(GMWA!$A$2:$CR$60,MATCH(1,(GMWA!$CQ$2:$CQ$60=P$3)*(GMWA!$CR$2:$CR$60=P$1),0),$A16-1966)</f>
        <v>319558</v>
      </c>
    </row>
    <row r="17" spans="1:16" x14ac:dyDescent="0.25">
      <c r="A17" s="7">
        <f t="shared" si="1"/>
        <v>1983</v>
      </c>
      <c r="B17" s="7" cm="1">
        <f t="array" ref="B17">INDEX(GMWA!$A$2:$CR$60,MATCH(1,(GMWA!$CQ$2:$CQ$60=B$3)*(GMWA!$CR$2:$CR$60=B$1),0),$A17-1966)</f>
        <v>1008981</v>
      </c>
      <c r="C17" s="7" cm="1">
        <f t="array" ref="C17">INDEX(GMWA!$A$2:$CR$60,MATCH(1,(GMWA!$CQ$2:$CQ$60=C$3)*(GMWA!$CR$2:$CR$60=C$1),0),$A17-1966)</f>
        <v>11.475</v>
      </c>
      <c r="D17" s="7" cm="1">
        <f t="array" ref="D17">INDEX(GMWA!$A$2:$CR$60,MATCH(1,(GMWA!$CQ$2:$CQ$60=D$3)*(GMWA!$CR$2:$CR$60=D$1),0),$A17-1966)</f>
        <v>1012416</v>
      </c>
      <c r="E17" s="7" cm="1">
        <f t="array" ref="E17">INDEX(GMWA!$A$2:$CR$60,MATCH(1,(GMWA!$CQ$2:$CQ$60=E$3)*(GMWA!$CR$2:$CR$60=E$1),0),$A17-1966)</f>
        <v>1180230</v>
      </c>
      <c r="F17" s="7" cm="1">
        <f t="array" ref="F17">INDEX(GMWA!$A$2:$CR$60,MATCH(1,(GMWA!$CQ$2:$CQ$60=F$3)*(GMWA!$CR$2:$CR$60=F$1),0),$A17-1966)</f>
        <v>24304.68</v>
      </c>
      <c r="G17" s="7" cm="1">
        <f t="array" ref="G17">INDEX(GMWA!$A$2:$CR$60,MATCH(1,(GMWA!$CQ$2:$CQ$60=G$3)*(GMWA!$CR$2:$CR$60=G$1),0),$A17-1966)</f>
        <v>1E-3</v>
      </c>
      <c r="H17" s="7" cm="1">
        <f t="array" ref="H17">INDEX(GMWA!$A$2:$CR$60,MATCH(1,(GMWA!$CQ$2:$CQ$60=H$3)*(GMWA!$CR$2:$CR$60=H$1),0),$A17-1966)</f>
        <v>314668.79999999999</v>
      </c>
      <c r="I17" s="7" cm="1">
        <f t="array" ref="I17">INDEX(GMWA!$A$2:$CR$60,MATCH(1,(GMWA!$CQ$2:$CQ$60=I$3)*(GMWA!$CR$2:$CR$60=I$1),0),$A17-1966)</f>
        <v>36776.19</v>
      </c>
      <c r="J17" s="7" cm="1">
        <f t="array" ref="J17">INDEX(GMWA!$A$2:$CR$60,MATCH(1,(GMWA!$CQ$2:$CQ$60=J$3)*(GMWA!$CR$2:$CR$60=J$1),0),$A17-1966)</f>
        <v>-1.941244</v>
      </c>
      <c r="K17" s="7" cm="1">
        <f t="array" ref="K17">INDEX(GMWA!$A$2:$CR$60,MATCH(1,(GMWA!$CQ$2:$CQ$60=K$3)*(GMWA!$CR$2:$CR$60=K$1),0),$A17-1966)</f>
        <v>23775.25</v>
      </c>
      <c r="L17" s="7" cm="1">
        <f t="array" ref="L17">INDEX(GMWA!$A$2:$CR$60,MATCH(1,(GMWA!$CQ$2:$CQ$60=L$3)*(GMWA!$CR$2:$CR$60=L$1),0),$A17-1966)</f>
        <v>56331.88</v>
      </c>
      <c r="M17" s="7" cm="1">
        <f t="array" ref="M17">INDEX(GMWA!$A$2:$CR$60,MATCH(1,(GMWA!$CQ$2:$CQ$60=M$3)*(GMWA!$CR$2:$CR$60=M$1),0),$A17-1966)</f>
        <v>34192.699999999997</v>
      </c>
      <c r="N17" s="7" cm="1">
        <f t="array" ref="N17">INDEX(GMWA!$A$2:$CR$60,MATCH(1,(GMWA!$CQ$2:$CQ$60=N$3)*(GMWA!$CR$2:$CR$60=N$1),0),$A17-1966)</f>
        <v>10582</v>
      </c>
      <c r="O17" s="7" cm="1">
        <f t="array" ref="O17">INDEX(GMWA!$A$2:$CR$60,MATCH(1,(GMWA!$CQ$2:$CQ$60=O$3)*(GMWA!$CR$2:$CR$60=O$1),0),$A17-1966)</f>
        <v>105693.5</v>
      </c>
      <c r="P17" s="7" cm="1">
        <f t="array" ref="P17">INDEX(GMWA!$A$2:$CR$60,MATCH(1,(GMWA!$CQ$2:$CQ$60=P$3)*(GMWA!$CR$2:$CR$60=P$1),0),$A17-1966)</f>
        <v>351347</v>
      </c>
    </row>
    <row r="18" spans="1:16" x14ac:dyDescent="0.25">
      <c r="A18" s="7">
        <f t="shared" si="1"/>
        <v>1984</v>
      </c>
      <c r="B18" s="7" cm="1">
        <f t="array" ref="B18">INDEX(GMWA!$A$2:$CR$60,MATCH(1,(GMWA!$CQ$2:$CQ$60=B$3)*(GMWA!$CR$2:$CR$60=B$1),0),$A18-1966)</f>
        <v>1031385</v>
      </c>
      <c r="C18" s="7" cm="1">
        <f t="array" ref="C18">INDEX(GMWA!$A$2:$CR$60,MATCH(1,(GMWA!$CQ$2:$CQ$60=C$3)*(GMWA!$CR$2:$CR$60=C$1),0),$A18-1966)</f>
        <v>11.75</v>
      </c>
      <c r="D18" s="7" cm="1">
        <f t="array" ref="D18">INDEX(GMWA!$A$2:$CR$60,MATCH(1,(GMWA!$CQ$2:$CQ$60=D$3)*(GMWA!$CR$2:$CR$60=D$1),0),$A18-1966)</f>
        <v>1047849</v>
      </c>
      <c r="E18" s="7" cm="1">
        <f t="array" ref="E18">INDEX(GMWA!$A$2:$CR$60,MATCH(1,(GMWA!$CQ$2:$CQ$60=E$3)*(GMWA!$CR$2:$CR$60=E$1),0),$A18-1966)</f>
        <v>1202767</v>
      </c>
      <c r="F18" s="7" cm="1">
        <f t="array" ref="F18">INDEX(GMWA!$A$2:$CR$60,MATCH(1,(GMWA!$CQ$2:$CQ$60=F$3)*(GMWA!$CR$2:$CR$60=F$1),0),$A18-1966)</f>
        <v>24910.799999999999</v>
      </c>
      <c r="G18" s="7" cm="1">
        <f t="array" ref="G18">INDEX(GMWA!$A$2:$CR$60,MATCH(1,(GMWA!$CQ$2:$CQ$60=G$3)*(GMWA!$CR$2:$CR$60=G$1),0),$A18-1966)</f>
        <v>1E-3</v>
      </c>
      <c r="H18" s="7" cm="1">
        <f t="array" ref="H18">INDEX(GMWA!$A$2:$CR$60,MATCH(1,(GMWA!$CQ$2:$CQ$60=H$3)*(GMWA!$CR$2:$CR$60=H$1),0),$A18-1966)</f>
        <v>318382.59999999998</v>
      </c>
      <c r="I18" s="7" cm="1">
        <f t="array" ref="I18">INDEX(GMWA!$A$2:$CR$60,MATCH(1,(GMWA!$CQ$2:$CQ$60=I$3)*(GMWA!$CR$2:$CR$60=I$1),0),$A18-1966)</f>
        <v>37029.129999999997</v>
      </c>
      <c r="J18" s="7" cm="1">
        <f t="array" ref="J18">INDEX(GMWA!$A$2:$CR$60,MATCH(1,(GMWA!$CQ$2:$CQ$60=J$3)*(GMWA!$CR$2:$CR$60=J$1),0),$A18-1966)</f>
        <v>-1.9291210000000001</v>
      </c>
      <c r="K18" s="7" cm="1">
        <f t="array" ref="K18">INDEX(GMWA!$A$2:$CR$60,MATCH(1,(GMWA!$CQ$2:$CQ$60=K$3)*(GMWA!$CR$2:$CR$60=K$1),0),$A18-1966)</f>
        <v>24285</v>
      </c>
      <c r="L18" s="7" cm="1">
        <f t="array" ref="L18">INDEX(GMWA!$A$2:$CR$60,MATCH(1,(GMWA!$CQ$2:$CQ$60=L$3)*(GMWA!$CR$2:$CR$60=L$1),0),$A18-1966)</f>
        <v>56430.38</v>
      </c>
      <c r="M18" s="7" cm="1">
        <f t="array" ref="M18">INDEX(GMWA!$A$2:$CR$60,MATCH(1,(GMWA!$CQ$2:$CQ$60=M$3)*(GMWA!$CR$2:$CR$60=M$1),0),$A18-1966)</f>
        <v>34431.35</v>
      </c>
      <c r="N18" s="7" cm="1">
        <f t="array" ref="N18">INDEX(GMWA!$A$2:$CR$60,MATCH(1,(GMWA!$CQ$2:$CQ$60=N$3)*(GMWA!$CR$2:$CR$60=N$1),0),$A18-1966)</f>
        <v>12423</v>
      </c>
      <c r="O18" s="7" cm="1">
        <f t="array" ref="O18">INDEX(GMWA!$A$2:$CR$60,MATCH(1,(GMWA!$CQ$2:$CQ$60=O$3)*(GMWA!$CR$2:$CR$60=O$1),0),$A18-1966)</f>
        <v>95829.01</v>
      </c>
      <c r="P18" s="7" cm="1">
        <f t="array" ref="P18">INDEX(GMWA!$A$2:$CR$60,MATCH(1,(GMWA!$CQ$2:$CQ$60=P$3)*(GMWA!$CR$2:$CR$60=P$1),0),$A18-1966)</f>
        <v>377920</v>
      </c>
    </row>
    <row r="19" spans="1:16" x14ac:dyDescent="0.25">
      <c r="A19" s="7">
        <f t="shared" si="1"/>
        <v>1985</v>
      </c>
      <c r="B19" s="7" cm="1">
        <f t="array" ref="B19">INDEX(GMWA!$A$2:$CR$60,MATCH(1,(GMWA!$CQ$2:$CQ$60=B$3)*(GMWA!$CR$2:$CR$60=B$1),0),$A19-1966)</f>
        <v>1073547</v>
      </c>
      <c r="C19" s="7" cm="1">
        <f t="array" ref="C19">INDEX(GMWA!$A$2:$CR$60,MATCH(1,(GMWA!$CQ$2:$CQ$60=C$3)*(GMWA!$CR$2:$CR$60=C$1),0),$A19-1966)</f>
        <v>11.375</v>
      </c>
      <c r="D19" s="7" cm="1">
        <f t="array" ref="D19">INDEX(GMWA!$A$2:$CR$60,MATCH(1,(GMWA!$CQ$2:$CQ$60=D$3)*(GMWA!$CR$2:$CR$60=D$1),0),$A19-1966)</f>
        <v>1076968</v>
      </c>
      <c r="E19" s="7" cm="1">
        <f t="array" ref="E19">INDEX(GMWA!$A$2:$CR$60,MATCH(1,(GMWA!$CQ$2:$CQ$60=E$3)*(GMWA!$CR$2:$CR$60=E$1),0),$A19-1966)</f>
        <v>1226994</v>
      </c>
      <c r="F19" s="7" cm="1">
        <f t="array" ref="F19">INDEX(GMWA!$A$2:$CR$60,MATCH(1,(GMWA!$CQ$2:$CQ$60=F$3)*(GMWA!$CR$2:$CR$60=F$1),0),$A19-1966)</f>
        <v>25107.87</v>
      </c>
      <c r="G19" s="7" cm="1">
        <f t="array" ref="G19">INDEX(GMWA!$A$2:$CR$60,MATCH(1,(GMWA!$CQ$2:$CQ$60=G$3)*(GMWA!$CR$2:$CR$60=G$1),0),$A19-1966)</f>
        <v>1E-3</v>
      </c>
      <c r="H19" s="7" cm="1">
        <f t="array" ref="H19">INDEX(GMWA!$A$2:$CR$60,MATCH(1,(GMWA!$CQ$2:$CQ$60=H$3)*(GMWA!$CR$2:$CR$60=H$1),0),$A19-1966)</f>
        <v>322872.09999999998</v>
      </c>
      <c r="I19" s="7" cm="1">
        <f t="array" ref="I19">INDEX(GMWA!$A$2:$CR$60,MATCH(1,(GMWA!$CQ$2:$CQ$60=I$3)*(GMWA!$CR$2:$CR$60=I$1),0),$A19-1966)</f>
        <v>37116.959999999999</v>
      </c>
      <c r="J19" s="7" cm="1">
        <f t="array" ref="J19">INDEX(GMWA!$A$2:$CR$60,MATCH(1,(GMWA!$CQ$2:$CQ$60=J$3)*(GMWA!$CR$2:$CR$60=J$1),0),$A19-1966)</f>
        <v>-1.917073</v>
      </c>
      <c r="K19" s="7" cm="1">
        <f t="array" ref="K19">INDEX(GMWA!$A$2:$CR$60,MATCH(1,(GMWA!$CQ$2:$CQ$60=K$3)*(GMWA!$CR$2:$CR$60=K$1),0),$A19-1966)</f>
        <v>24592.5</v>
      </c>
      <c r="L19" s="7" cm="1">
        <f t="array" ref="L19">INDEX(GMWA!$A$2:$CR$60,MATCH(1,(GMWA!$CQ$2:$CQ$60=L$3)*(GMWA!$CR$2:$CR$60=L$1),0),$A19-1966)</f>
        <v>56569.31</v>
      </c>
      <c r="M19" s="7" cm="1">
        <f t="array" ref="M19">INDEX(GMWA!$A$2:$CR$60,MATCH(1,(GMWA!$CQ$2:$CQ$60=M$3)*(GMWA!$CR$2:$CR$60=M$1),0),$A19-1966)</f>
        <v>34601.24</v>
      </c>
      <c r="N19" s="7" cm="1">
        <f t="array" ref="N19">INDEX(GMWA!$A$2:$CR$60,MATCH(1,(GMWA!$CQ$2:$CQ$60=N$3)*(GMWA!$CR$2:$CR$60=N$1),0),$A19-1966)</f>
        <v>10563</v>
      </c>
      <c r="O19" s="7" cm="1">
        <f t="array" ref="O19">INDEX(GMWA!$A$2:$CR$60,MATCH(1,(GMWA!$CQ$2:$CQ$60=O$3)*(GMWA!$CR$2:$CR$60=O$1),0),$A19-1966)</f>
        <v>108612.9</v>
      </c>
      <c r="P19" s="7" cm="1">
        <f t="array" ref="P19">INDEX(GMWA!$A$2:$CR$60,MATCH(1,(GMWA!$CQ$2:$CQ$60=P$3)*(GMWA!$CR$2:$CR$60=P$1),0),$A19-1966)</f>
        <v>414630</v>
      </c>
    </row>
    <row r="20" spans="1:16" x14ac:dyDescent="0.25">
      <c r="A20" s="7">
        <f t="shared" si="1"/>
        <v>1986</v>
      </c>
      <c r="B20" s="7" cm="1">
        <f t="array" ref="B20">INDEX(GMWA!$A$2:$CR$60,MATCH(1,(GMWA!$CQ$2:$CQ$60=B$3)*(GMWA!$CR$2:$CR$60=B$1),0),$A20-1966)</f>
        <v>1106912</v>
      </c>
      <c r="C20" s="7" cm="1">
        <f t="array" ref="C20">INDEX(GMWA!$A$2:$CR$60,MATCH(1,(GMWA!$CQ$2:$CQ$60=C$3)*(GMWA!$CR$2:$CR$60=C$1),0),$A20-1966)</f>
        <v>11.324999999999999</v>
      </c>
      <c r="D20" s="7" cm="1">
        <f t="array" ref="D20">INDEX(GMWA!$A$2:$CR$60,MATCH(1,(GMWA!$CQ$2:$CQ$60=D$3)*(GMWA!$CR$2:$CR$60=D$1),0),$A20-1966)</f>
        <v>1104492</v>
      </c>
      <c r="E20" s="7" cm="1">
        <f t="array" ref="E20">INDEX(GMWA!$A$2:$CR$60,MATCH(1,(GMWA!$CQ$2:$CQ$60=E$3)*(GMWA!$CR$2:$CR$60=E$1),0),$A20-1966)</f>
        <v>1246573</v>
      </c>
      <c r="F20" s="7" cm="1">
        <f t="array" ref="F20">INDEX(GMWA!$A$2:$CR$60,MATCH(1,(GMWA!$CQ$2:$CQ$60=F$3)*(GMWA!$CR$2:$CR$60=F$1),0),$A20-1966)</f>
        <v>25255.61</v>
      </c>
      <c r="G20" s="7" cm="1">
        <f t="array" ref="G20">INDEX(GMWA!$A$2:$CR$60,MATCH(1,(GMWA!$CQ$2:$CQ$60=G$3)*(GMWA!$CR$2:$CR$60=G$1),0),$A20-1966)</f>
        <v>33.524140000000003</v>
      </c>
      <c r="H20" s="7" cm="1">
        <f t="array" ref="H20">INDEX(GMWA!$A$2:$CR$60,MATCH(1,(GMWA!$CQ$2:$CQ$60=H$3)*(GMWA!$CR$2:$CR$60=H$1),0),$A20-1966)</f>
        <v>327826.40000000002</v>
      </c>
      <c r="I20" s="7" cm="1">
        <f t="array" ref="I20">INDEX(GMWA!$A$2:$CR$60,MATCH(1,(GMWA!$CQ$2:$CQ$60=I$3)*(GMWA!$CR$2:$CR$60=I$1),0),$A20-1966)</f>
        <v>37205.480000000003</v>
      </c>
      <c r="J20" s="7" cm="1">
        <f t="array" ref="J20">INDEX(GMWA!$A$2:$CR$60,MATCH(1,(GMWA!$CQ$2:$CQ$60=J$3)*(GMWA!$CR$2:$CR$60=J$1),0),$A20-1966)</f>
        <v>-1.9052340000000001</v>
      </c>
      <c r="K20" s="7" cm="1">
        <f t="array" ref="K20">INDEX(GMWA!$A$2:$CR$60,MATCH(1,(GMWA!$CQ$2:$CQ$60=K$3)*(GMWA!$CR$2:$CR$60=K$1),0),$A20-1966)</f>
        <v>24746.25</v>
      </c>
      <c r="L20" s="7" cm="1">
        <f t="array" ref="L20">INDEX(GMWA!$A$2:$CR$60,MATCH(1,(GMWA!$CQ$2:$CQ$60=L$3)*(GMWA!$CR$2:$CR$60=L$1),0),$A20-1966)</f>
        <v>56698.38</v>
      </c>
      <c r="M20" s="7" cm="1">
        <f t="array" ref="M20">INDEX(GMWA!$A$2:$CR$60,MATCH(1,(GMWA!$CQ$2:$CQ$60=M$3)*(GMWA!$CR$2:$CR$60=M$1),0),$A20-1966)</f>
        <v>34744.76</v>
      </c>
      <c r="N20" s="7" cm="1">
        <f t="array" ref="N20">INDEX(GMWA!$A$2:$CR$60,MATCH(1,(GMWA!$CQ$2:$CQ$60=N$3)*(GMWA!$CR$2:$CR$60=N$1),0),$A20-1966)</f>
        <v>9215</v>
      </c>
      <c r="O20" s="7" cm="1">
        <f t="array" ref="O20">INDEX(GMWA!$A$2:$CR$60,MATCH(1,(GMWA!$CQ$2:$CQ$60=O$3)*(GMWA!$CR$2:$CR$60=O$1),0),$A20-1966)</f>
        <v>116453.6</v>
      </c>
      <c r="P20" s="7" cm="1">
        <f t="array" ref="P20">INDEX(GMWA!$A$2:$CR$60,MATCH(1,(GMWA!$CQ$2:$CQ$60=P$3)*(GMWA!$CR$2:$CR$60=P$1),0),$A20-1966)</f>
        <v>446600</v>
      </c>
    </row>
    <row r="21" spans="1:16" x14ac:dyDescent="0.25">
      <c r="A21" s="7">
        <f t="shared" si="1"/>
        <v>1987</v>
      </c>
      <c r="B21" s="7" cm="1">
        <f t="array" ref="B21">INDEX(GMWA!$A$2:$CR$60,MATCH(1,(GMWA!$CQ$2:$CQ$60=B$3)*(GMWA!$CR$2:$CR$60=B$1),0),$A21-1966)</f>
        <v>1166905</v>
      </c>
      <c r="C21" s="7" cm="1">
        <f t="array" ref="C21">INDEX(GMWA!$A$2:$CR$60,MATCH(1,(GMWA!$CQ$2:$CQ$60=C$3)*(GMWA!$CR$2:$CR$60=C$1),0),$A21-1966)</f>
        <v>10.425000000000001</v>
      </c>
      <c r="D21" s="7" cm="1">
        <f t="array" ref="D21">INDEX(GMWA!$A$2:$CR$60,MATCH(1,(GMWA!$CQ$2:$CQ$60=D$3)*(GMWA!$CR$2:$CR$60=D$1),0),$A21-1966)</f>
        <v>1135284</v>
      </c>
      <c r="E21" s="7" cm="1">
        <f t="array" ref="E21">INDEX(GMWA!$A$2:$CR$60,MATCH(1,(GMWA!$CQ$2:$CQ$60=E$3)*(GMWA!$CR$2:$CR$60=E$1),0),$A21-1966)</f>
        <v>1274603</v>
      </c>
      <c r="F21" s="7" cm="1">
        <f t="array" ref="F21">INDEX(GMWA!$A$2:$CR$60,MATCH(1,(GMWA!$CQ$2:$CQ$60=F$3)*(GMWA!$CR$2:$CR$60=F$1),0),$A21-1966)</f>
        <v>25501.77</v>
      </c>
      <c r="G21" s="7" cm="1">
        <f t="array" ref="G21">INDEX(GMWA!$A$2:$CR$60,MATCH(1,(GMWA!$CQ$2:$CQ$60=G$3)*(GMWA!$CR$2:$CR$60=G$1),0),$A21-1966)</f>
        <v>33.524140000000003</v>
      </c>
      <c r="H21" s="7" cm="1">
        <f t="array" ref="H21">INDEX(GMWA!$A$2:$CR$60,MATCH(1,(GMWA!$CQ$2:$CQ$60=H$3)*(GMWA!$CR$2:$CR$60=H$1),0),$A21-1966)</f>
        <v>332272.40000000002</v>
      </c>
      <c r="I21" s="7" cm="1">
        <f t="array" ref="I21">INDEX(GMWA!$A$2:$CR$60,MATCH(1,(GMWA!$CQ$2:$CQ$60=I$3)*(GMWA!$CR$2:$CR$60=I$1),0),$A21-1966)</f>
        <v>37265.83</v>
      </c>
      <c r="J21" s="7" cm="1">
        <f t="array" ref="J21">INDEX(GMWA!$A$2:$CR$60,MATCH(1,(GMWA!$CQ$2:$CQ$60=J$3)*(GMWA!$CR$2:$CR$60=J$1),0),$A21-1966)</f>
        <v>-1.8939999999999999</v>
      </c>
      <c r="K21" s="7" cm="1">
        <f t="array" ref="K21">INDEX(GMWA!$A$2:$CR$60,MATCH(1,(GMWA!$CQ$2:$CQ$60=K$3)*(GMWA!$CR$2:$CR$60=K$1),0),$A21-1966)</f>
        <v>25238.75</v>
      </c>
      <c r="L21" s="7" cm="1">
        <f t="array" ref="L21">INDEX(GMWA!$A$2:$CR$60,MATCH(1,(GMWA!$CQ$2:$CQ$60=L$3)*(GMWA!$CR$2:$CR$60=L$1),0),$A21-1966)</f>
        <v>56817.5</v>
      </c>
      <c r="M21" s="7" cm="1">
        <f t="array" ref="M21">INDEX(GMWA!$A$2:$CR$60,MATCH(1,(GMWA!$CQ$2:$CQ$60=M$3)*(GMWA!$CR$2:$CR$60=M$1),0),$A21-1966)</f>
        <v>34886.879999999997</v>
      </c>
      <c r="N21" s="7" cm="1">
        <f t="array" ref="N21">INDEX(GMWA!$A$2:$CR$60,MATCH(1,(GMWA!$CQ$2:$CQ$60=N$3)*(GMWA!$CR$2:$CR$60=N$1),0),$A21-1966)</f>
        <v>6930</v>
      </c>
      <c r="O21" s="7" cm="1">
        <f t="array" ref="O21">INDEX(GMWA!$A$2:$CR$60,MATCH(1,(GMWA!$CQ$2:$CQ$60=O$3)*(GMWA!$CR$2:$CR$60=O$1),0),$A21-1966)</f>
        <v>115805.7</v>
      </c>
      <c r="P21" s="7" cm="1">
        <f t="array" ref="P21">INDEX(GMWA!$A$2:$CR$60,MATCH(1,(GMWA!$CQ$2:$CQ$60=P$3)*(GMWA!$CR$2:$CR$60=P$1),0),$A21-1966)</f>
        <v>496809</v>
      </c>
    </row>
    <row r="22" spans="1:16" x14ac:dyDescent="0.25">
      <c r="A22" s="7">
        <f t="shared" si="1"/>
        <v>1988</v>
      </c>
      <c r="B22" s="7" cm="1">
        <f t="array" ref="B22">INDEX(GMWA!$A$2:$CR$60,MATCH(1,(GMWA!$CQ$2:$CQ$60=B$3)*(GMWA!$CR$2:$CR$60=B$1),0),$A22-1966)</f>
        <v>1229650</v>
      </c>
      <c r="C22" s="7" cm="1">
        <f t="array" ref="C22">INDEX(GMWA!$A$2:$CR$60,MATCH(1,(GMWA!$CQ$2:$CQ$60=C$3)*(GMWA!$CR$2:$CR$60=C$1),0),$A22-1966)</f>
        <v>8.5749999999999993</v>
      </c>
      <c r="D22" s="7" cm="1">
        <f t="array" ref="D22">INDEX(GMWA!$A$2:$CR$60,MATCH(1,(GMWA!$CQ$2:$CQ$60=D$3)*(GMWA!$CR$2:$CR$60=D$1),0),$A22-1966)</f>
        <v>1175653</v>
      </c>
      <c r="E22" s="7" cm="1">
        <f t="array" ref="E22">INDEX(GMWA!$A$2:$CR$60,MATCH(1,(GMWA!$CQ$2:$CQ$60=E$3)*(GMWA!$CR$2:$CR$60=E$1),0),$A22-1966)</f>
        <v>1314888</v>
      </c>
      <c r="F22" s="7" cm="1">
        <f t="array" ref="F22">INDEX(GMWA!$A$2:$CR$60,MATCH(1,(GMWA!$CQ$2:$CQ$60=F$3)*(GMWA!$CR$2:$CR$60=F$1),0),$A22-1966)</f>
        <v>25806.3</v>
      </c>
      <c r="G22" s="7" cm="1">
        <f t="array" ref="G22">INDEX(GMWA!$A$2:$CR$60,MATCH(1,(GMWA!$CQ$2:$CQ$60=G$3)*(GMWA!$CR$2:$CR$60=G$1),0),$A22-1966)</f>
        <v>33.690100000000001</v>
      </c>
      <c r="H22" s="7" cm="1">
        <f t="array" ref="H22">INDEX(GMWA!$A$2:$CR$60,MATCH(1,(GMWA!$CQ$2:$CQ$60=H$3)*(GMWA!$CR$2:$CR$60=H$1),0),$A22-1966)</f>
        <v>336945.5</v>
      </c>
      <c r="I22" s="7" cm="1">
        <f t="array" ref="I22">INDEX(GMWA!$A$2:$CR$60,MATCH(1,(GMWA!$CQ$2:$CQ$60=I$3)*(GMWA!$CR$2:$CR$60=I$1),0),$A22-1966)</f>
        <v>37299.199999999997</v>
      </c>
      <c r="J22" s="7" cm="1">
        <f t="array" ref="J22">INDEX(GMWA!$A$2:$CR$60,MATCH(1,(GMWA!$CQ$2:$CQ$60=J$3)*(GMWA!$CR$2:$CR$60=J$1),0),$A22-1966)</f>
        <v>-1.882876</v>
      </c>
      <c r="K22" s="7" cm="1">
        <f t="array" ref="K22">INDEX(GMWA!$A$2:$CR$60,MATCH(1,(GMWA!$CQ$2:$CQ$60=K$3)*(GMWA!$CR$2:$CR$60=K$1),0),$A22-1966)</f>
        <v>26070</v>
      </c>
      <c r="L22" s="7" cm="1">
        <f t="array" ref="L22">INDEX(GMWA!$A$2:$CR$60,MATCH(1,(GMWA!$CQ$2:$CQ$60=L$3)*(GMWA!$CR$2:$CR$60=L$1),0),$A22-1966)</f>
        <v>56939.19</v>
      </c>
      <c r="M22" s="7" cm="1">
        <f t="array" ref="M22">INDEX(GMWA!$A$2:$CR$60,MATCH(1,(GMWA!$CQ$2:$CQ$60=M$3)*(GMWA!$CR$2:$CR$60=M$1),0),$A22-1966)</f>
        <v>34994.559999999998</v>
      </c>
      <c r="N22" s="7" cm="1">
        <f t="array" ref="N22">INDEX(GMWA!$A$2:$CR$60,MATCH(1,(GMWA!$CQ$2:$CQ$60=N$3)*(GMWA!$CR$2:$CR$60=N$1),0),$A22-1966)</f>
        <v>-3133</v>
      </c>
      <c r="O22" s="7" cm="1">
        <f t="array" ref="O22">INDEX(GMWA!$A$2:$CR$60,MATCH(1,(GMWA!$CQ$2:$CQ$60=O$3)*(GMWA!$CR$2:$CR$60=O$1),0),$A22-1966)</f>
        <v>102356.9</v>
      </c>
      <c r="P22" s="7" cm="1">
        <f t="array" ref="P22">INDEX(GMWA!$A$2:$CR$60,MATCH(1,(GMWA!$CQ$2:$CQ$60=P$3)*(GMWA!$CR$2:$CR$60=P$1),0),$A22-1966)</f>
        <v>555683</v>
      </c>
    </row>
    <row r="23" spans="1:16" x14ac:dyDescent="0.25">
      <c r="A23" s="7">
        <f t="shared" si="1"/>
        <v>1989</v>
      </c>
      <c r="B23" s="7" cm="1">
        <f t="array" ref="B23">INDEX(GMWA!$A$2:$CR$60,MATCH(1,(GMWA!$CQ$2:$CQ$60=B$3)*(GMWA!$CR$2:$CR$60=B$1),0),$A23-1966)</f>
        <v>1259191</v>
      </c>
      <c r="C23" s="7" cm="1">
        <f t="array" ref="C23">INDEX(GMWA!$A$2:$CR$60,MATCH(1,(GMWA!$CQ$2:$CQ$60=C$3)*(GMWA!$CR$2:$CR$60=C$1),0),$A23-1966)</f>
        <v>7.2249999999999996</v>
      </c>
      <c r="D23" s="7" cm="1">
        <f t="array" ref="D23">INDEX(GMWA!$A$2:$CR$60,MATCH(1,(GMWA!$CQ$2:$CQ$60=D$3)*(GMWA!$CR$2:$CR$60=D$1),0),$A23-1966)</f>
        <v>1217964</v>
      </c>
      <c r="E23" s="7" cm="1">
        <f t="array" ref="E23">INDEX(GMWA!$A$2:$CR$60,MATCH(1,(GMWA!$CQ$2:$CQ$60=E$3)*(GMWA!$CR$2:$CR$60=E$1),0),$A23-1966)</f>
        <v>1362920</v>
      </c>
      <c r="F23" s="7" cm="1">
        <f t="array" ref="F23">INDEX(GMWA!$A$2:$CR$60,MATCH(1,(GMWA!$CQ$2:$CQ$60=F$3)*(GMWA!$CR$2:$CR$60=F$1),0),$A23-1966)</f>
        <v>26091.83</v>
      </c>
      <c r="G23" s="7" cm="1">
        <f t="array" ref="G23">INDEX(GMWA!$A$2:$CR$60,MATCH(1,(GMWA!$CQ$2:$CQ$60=G$3)*(GMWA!$CR$2:$CR$60=G$1),0),$A23-1966)</f>
        <v>33.77308</v>
      </c>
      <c r="H23" s="7" cm="1">
        <f t="array" ref="H23">INDEX(GMWA!$A$2:$CR$60,MATCH(1,(GMWA!$CQ$2:$CQ$60=H$3)*(GMWA!$CR$2:$CR$60=H$1),0),$A23-1966)</f>
        <v>341767.8</v>
      </c>
      <c r="I23" s="7" cm="1">
        <f t="array" ref="I23">INDEX(GMWA!$A$2:$CR$60,MATCH(1,(GMWA!$CQ$2:$CQ$60=I$3)*(GMWA!$CR$2:$CR$60=I$1),0),$A23-1966)</f>
        <v>37327.730000000003</v>
      </c>
      <c r="J23" s="7" cm="1">
        <f t="array" ref="J23">INDEX(GMWA!$A$2:$CR$60,MATCH(1,(GMWA!$CQ$2:$CQ$60=J$3)*(GMWA!$CR$2:$CR$60=J$1),0),$A23-1966)</f>
        <v>-1.871818</v>
      </c>
      <c r="K23" s="7" cm="1">
        <f t="array" ref="K23">INDEX(GMWA!$A$2:$CR$60,MATCH(1,(GMWA!$CQ$2:$CQ$60=K$3)*(GMWA!$CR$2:$CR$60=K$1),0),$A23-1966)</f>
        <v>26748.75</v>
      </c>
      <c r="L23" s="7" cm="1">
        <f t="array" ref="L23">INDEX(GMWA!$A$2:$CR$60,MATCH(1,(GMWA!$CQ$2:$CQ$60=L$3)*(GMWA!$CR$2:$CR$60=L$1),0),$A23-1966)</f>
        <v>57097.13</v>
      </c>
      <c r="M23" s="7" cm="1">
        <f t="array" ref="M23">INDEX(GMWA!$A$2:$CR$60,MATCH(1,(GMWA!$CQ$2:$CQ$60=M$3)*(GMWA!$CR$2:$CR$60=M$1),0),$A23-1966)</f>
        <v>35085.879999999997</v>
      </c>
      <c r="N23" s="7" cm="1">
        <f t="array" ref="N23">INDEX(GMWA!$A$2:$CR$60,MATCH(1,(GMWA!$CQ$2:$CQ$60=N$3)*(GMWA!$CR$2:$CR$60=N$1),0),$A23-1966)</f>
        <v>-3117</v>
      </c>
      <c r="O23" s="7" cm="1">
        <f t="array" ref="O23">INDEX(GMWA!$A$2:$CR$60,MATCH(1,(GMWA!$CQ$2:$CQ$60=O$3)*(GMWA!$CR$2:$CR$60=O$1),0),$A23-1966)</f>
        <v>94653.84</v>
      </c>
      <c r="P23" s="7" cm="1">
        <f t="array" ref="P23">INDEX(GMWA!$A$2:$CR$60,MATCH(1,(GMWA!$CQ$2:$CQ$60=P$3)*(GMWA!$CR$2:$CR$60=P$1),0),$A23-1966)</f>
        <v>614631</v>
      </c>
    </row>
    <row r="24" spans="1:16" x14ac:dyDescent="0.25">
      <c r="A24" s="7">
        <f t="shared" si="1"/>
        <v>1990</v>
      </c>
      <c r="B24" s="7" cm="1">
        <f t="array" ref="B24">INDEX(GMWA!$A$2:$CR$60,MATCH(1,(GMWA!$CQ$2:$CQ$60=B$3)*(GMWA!$CR$2:$CR$60=B$1),0),$A24-1966)</f>
        <v>1266248</v>
      </c>
      <c r="C24" s="7" cm="1">
        <f t="array" ref="C24">INDEX(GMWA!$A$2:$CR$60,MATCH(1,(GMWA!$CQ$2:$CQ$60=C$3)*(GMWA!$CR$2:$CR$60=C$1),0),$A24-1966)</f>
        <v>7.1</v>
      </c>
      <c r="D24" s="7" cm="1">
        <f t="array" ref="D24">INDEX(GMWA!$A$2:$CR$60,MATCH(1,(GMWA!$CQ$2:$CQ$60=D$3)*(GMWA!$CR$2:$CR$60=D$1),0),$A24-1966)</f>
        <v>1250609</v>
      </c>
      <c r="E24" s="7" cm="1">
        <f t="array" ref="E24">INDEX(GMWA!$A$2:$CR$60,MATCH(1,(GMWA!$CQ$2:$CQ$60=E$3)*(GMWA!$CR$2:$CR$60=E$1),0),$A24-1966)</f>
        <v>1416727</v>
      </c>
      <c r="F24" s="7" cm="1">
        <f t="array" ref="F24">INDEX(GMWA!$A$2:$CR$60,MATCH(1,(GMWA!$CQ$2:$CQ$60=F$3)*(GMWA!$CR$2:$CR$60=F$1),0),$A24-1966)</f>
        <v>26176.67</v>
      </c>
      <c r="G24" s="7" cm="1">
        <f t="array" ref="G24">INDEX(GMWA!$A$2:$CR$60,MATCH(1,(GMWA!$CQ$2:$CQ$60=G$3)*(GMWA!$CR$2:$CR$60=G$1),0),$A24-1966)</f>
        <v>33.607120000000002</v>
      </c>
      <c r="H24" s="7" cm="1">
        <f t="array" ref="H24">INDEX(GMWA!$A$2:$CR$60,MATCH(1,(GMWA!$CQ$2:$CQ$60=H$3)*(GMWA!$CR$2:$CR$60=H$1),0),$A24-1966)</f>
        <v>346213.4</v>
      </c>
      <c r="I24" s="7" cm="1">
        <f t="array" ref="I24">INDEX(GMWA!$A$2:$CR$60,MATCH(1,(GMWA!$CQ$2:$CQ$60=I$3)*(GMWA!$CR$2:$CR$60=I$1),0),$A24-1966)</f>
        <v>37358.559999999998</v>
      </c>
      <c r="J24" s="7" cm="1">
        <f t="array" ref="J24">INDEX(GMWA!$A$2:$CR$60,MATCH(1,(GMWA!$CQ$2:$CQ$60=J$3)*(GMWA!$CR$2:$CR$60=J$1),0),$A24-1966)</f>
        <v>-1.860825</v>
      </c>
      <c r="K24" s="7" cm="1">
        <f t="array" ref="K24">INDEX(GMWA!$A$2:$CR$60,MATCH(1,(GMWA!$CQ$2:$CQ$60=K$3)*(GMWA!$CR$2:$CR$60=K$1),0),$A24-1966)</f>
        <v>26871.25</v>
      </c>
      <c r="L24" s="7" cm="1">
        <f t="array" ref="L24">INDEX(GMWA!$A$2:$CR$60,MATCH(1,(GMWA!$CQ$2:$CQ$60=L$3)*(GMWA!$CR$2:$CR$60=L$1),0),$A24-1966)</f>
        <v>57265.63</v>
      </c>
      <c r="M24" s="7" cm="1">
        <f t="array" ref="M24">INDEX(GMWA!$A$2:$CR$60,MATCH(1,(GMWA!$CQ$2:$CQ$60=M$3)*(GMWA!$CR$2:$CR$60=M$1),0),$A24-1966)</f>
        <v>35152.129999999997</v>
      </c>
      <c r="N24" s="7" cm="1">
        <f t="array" ref="N24">INDEX(GMWA!$A$2:$CR$60,MATCH(1,(GMWA!$CQ$2:$CQ$60=N$3)*(GMWA!$CR$2:$CR$60=N$1),0),$A24-1966)</f>
        <v>5268</v>
      </c>
      <c r="O24" s="7" cm="1">
        <f t="array" ref="O24">INDEX(GMWA!$A$2:$CR$60,MATCH(1,(GMWA!$CQ$2:$CQ$60=O$3)*(GMWA!$CR$2:$CR$60=O$1),0),$A24-1966)</f>
        <v>101559.6</v>
      </c>
      <c r="P24" s="7" cm="1">
        <f t="array" ref="P24">INDEX(GMWA!$A$2:$CR$60,MATCH(1,(GMWA!$CQ$2:$CQ$60=P$3)*(GMWA!$CR$2:$CR$60=P$1),0),$A24-1966)</f>
        <v>670797</v>
      </c>
    </row>
    <row r="25" spans="1:16" x14ac:dyDescent="0.25">
      <c r="A25" s="7">
        <f t="shared" si="1"/>
        <v>1991</v>
      </c>
      <c r="B25" s="7" cm="1">
        <f t="array" ref="B25">INDEX(GMWA!$A$2:$CR$60,MATCH(1,(GMWA!$CQ$2:$CQ$60=B$3)*(GMWA!$CR$2:$CR$60=B$1),0),$A25-1966)</f>
        <v>1248461</v>
      </c>
      <c r="C25" s="7" cm="1">
        <f t="array" ref="C25">INDEX(GMWA!$A$2:$CR$60,MATCH(1,(GMWA!$CQ$2:$CQ$60=C$3)*(GMWA!$CR$2:$CR$60=C$1),0),$A25-1966)</f>
        <v>8.85</v>
      </c>
      <c r="D25" s="7" cm="1">
        <f t="array" ref="D25">INDEX(GMWA!$A$2:$CR$60,MATCH(1,(GMWA!$CQ$2:$CQ$60=D$3)*(GMWA!$CR$2:$CR$60=D$1),0),$A25-1966)</f>
        <v>1267882</v>
      </c>
      <c r="E25" s="7" cm="1">
        <f t="array" ref="E25">INDEX(GMWA!$A$2:$CR$60,MATCH(1,(GMWA!$CQ$2:$CQ$60=E$3)*(GMWA!$CR$2:$CR$60=E$1),0),$A25-1966)</f>
        <v>1462646</v>
      </c>
      <c r="F25" s="7" cm="1">
        <f t="array" ref="F25">INDEX(GMWA!$A$2:$CR$60,MATCH(1,(GMWA!$CQ$2:$CQ$60=F$3)*(GMWA!$CR$2:$CR$60=F$1),0),$A25-1966)</f>
        <v>25966.49</v>
      </c>
      <c r="G25" s="7" cm="1">
        <f t="array" ref="G25">INDEX(GMWA!$A$2:$CR$60,MATCH(1,(GMWA!$CQ$2:$CQ$60=G$3)*(GMWA!$CR$2:$CR$60=G$1),0),$A25-1966)</f>
        <v>33.192219999999999</v>
      </c>
      <c r="H25" s="7" cm="1">
        <f t="array" ref="H25">INDEX(GMWA!$A$2:$CR$60,MATCH(1,(GMWA!$CQ$2:$CQ$60=H$3)*(GMWA!$CR$2:$CR$60=H$1),0),$A25-1966)</f>
        <v>350307.5</v>
      </c>
      <c r="I25" s="7" cm="1">
        <f t="array" ref="I25">INDEX(GMWA!$A$2:$CR$60,MATCH(1,(GMWA!$CQ$2:$CQ$60=I$3)*(GMWA!$CR$2:$CR$60=I$1),0),$A25-1966)</f>
        <v>37364.49</v>
      </c>
      <c r="J25" s="7" cm="1">
        <f t="array" ref="J25">INDEX(GMWA!$A$2:$CR$60,MATCH(1,(GMWA!$CQ$2:$CQ$60=J$3)*(GMWA!$CR$2:$CR$60=J$1),0),$A25-1966)</f>
        <v>-1.849896</v>
      </c>
      <c r="K25" s="7" cm="1">
        <f t="array" ref="K25">INDEX(GMWA!$A$2:$CR$60,MATCH(1,(GMWA!$CQ$2:$CQ$60=K$3)*(GMWA!$CR$2:$CR$60=K$1),0),$A25-1966)</f>
        <v>26162.5</v>
      </c>
      <c r="L25" s="7" cm="1">
        <f t="array" ref="L25">INDEX(GMWA!$A$2:$CR$60,MATCH(1,(GMWA!$CQ$2:$CQ$60=L$3)*(GMWA!$CR$2:$CR$60=L$1),0),$A25-1966)</f>
        <v>57453.81</v>
      </c>
      <c r="M25" s="7" cm="1">
        <f t="array" ref="M25">INDEX(GMWA!$A$2:$CR$60,MATCH(1,(GMWA!$CQ$2:$CQ$60=M$3)*(GMWA!$CR$2:$CR$60=M$1),0),$A25-1966)</f>
        <v>35195.33</v>
      </c>
      <c r="N25" s="7" cm="1">
        <f t="array" ref="N25">INDEX(GMWA!$A$2:$CR$60,MATCH(1,(GMWA!$CQ$2:$CQ$60=N$3)*(GMWA!$CR$2:$CR$60=N$1),0),$A25-1966)</f>
        <v>19190</v>
      </c>
      <c r="O25" s="7" cm="1">
        <f t="array" ref="O25">INDEX(GMWA!$A$2:$CR$60,MATCH(1,(GMWA!$CQ$2:$CQ$60=O$3)*(GMWA!$CR$2:$CR$60=O$1),0),$A25-1966)</f>
        <v>119147.9</v>
      </c>
      <c r="P25" s="7" cm="1">
        <f t="array" ref="P25">INDEX(GMWA!$A$2:$CR$60,MATCH(1,(GMWA!$CQ$2:$CQ$60=P$3)*(GMWA!$CR$2:$CR$60=P$1),0),$A25-1966)</f>
        <v>705884</v>
      </c>
    </row>
    <row r="26" spans="1:16" x14ac:dyDescent="0.25">
      <c r="A26" s="7">
        <f t="shared" si="1"/>
        <v>1992</v>
      </c>
      <c r="B26" s="7" cm="1">
        <f t="array" ref="B26">INDEX(GMWA!$A$2:$CR$60,MATCH(1,(GMWA!$CQ$2:$CQ$60=B$3)*(GMWA!$CR$2:$CR$60=B$1),0),$A26-1966)</f>
        <v>1251525</v>
      </c>
      <c r="C26" s="7" cm="1">
        <f t="array" ref="C26">INDEX(GMWA!$A$2:$CR$60,MATCH(1,(GMWA!$CQ$2:$CQ$60=C$3)*(GMWA!$CR$2:$CR$60=C$1),0),$A26-1966)</f>
        <v>9.9499999999999993</v>
      </c>
      <c r="D26" s="7" cm="1">
        <f t="array" ref="D26">INDEX(GMWA!$A$2:$CR$60,MATCH(1,(GMWA!$CQ$2:$CQ$60=D$3)*(GMWA!$CR$2:$CR$60=D$1),0),$A26-1966)</f>
        <v>1285429</v>
      </c>
      <c r="E26" s="7" cm="1">
        <f t="array" ref="E26">INDEX(GMWA!$A$2:$CR$60,MATCH(1,(GMWA!$CQ$2:$CQ$60=E$3)*(GMWA!$CR$2:$CR$60=E$1),0),$A26-1966)</f>
        <v>1490253</v>
      </c>
      <c r="F26" s="7" cm="1">
        <f t="array" ref="F26">INDEX(GMWA!$A$2:$CR$60,MATCH(1,(GMWA!$CQ$2:$CQ$60=F$3)*(GMWA!$CR$2:$CR$60=F$1),0),$A26-1966)</f>
        <v>25667.16</v>
      </c>
      <c r="G26" s="7" cm="1">
        <f t="array" ref="G26">INDEX(GMWA!$A$2:$CR$60,MATCH(1,(GMWA!$CQ$2:$CQ$60=G$3)*(GMWA!$CR$2:$CR$60=G$1),0),$A26-1966)</f>
        <v>33.07629</v>
      </c>
      <c r="H26" s="7" cm="1">
        <f t="array" ref="H26">INDEX(GMWA!$A$2:$CR$60,MATCH(1,(GMWA!$CQ$2:$CQ$60=H$3)*(GMWA!$CR$2:$CR$60=H$1),0),$A26-1966)</f>
        <v>353919.6</v>
      </c>
      <c r="I26" s="7" cm="1">
        <f t="array" ref="I26">INDEX(GMWA!$A$2:$CR$60,MATCH(1,(GMWA!$CQ$2:$CQ$60=I$3)*(GMWA!$CR$2:$CR$60=I$1),0),$A26-1966)</f>
        <v>37339.07</v>
      </c>
      <c r="J26" s="7" cm="1">
        <f t="array" ref="J26">INDEX(GMWA!$A$2:$CR$60,MATCH(1,(GMWA!$CQ$2:$CQ$60=J$3)*(GMWA!$CR$2:$CR$60=J$1),0),$A26-1966)</f>
        <v>-1.839032</v>
      </c>
      <c r="K26" s="7" cm="1">
        <f t="array" ref="K26">INDEX(GMWA!$A$2:$CR$60,MATCH(1,(GMWA!$CQ$2:$CQ$60=K$3)*(GMWA!$CR$2:$CR$60=K$1),0),$A26-1966)</f>
        <v>25540</v>
      </c>
      <c r="L26" s="7" cm="1">
        <f t="array" ref="L26">INDEX(GMWA!$A$2:$CR$60,MATCH(1,(GMWA!$CQ$2:$CQ$60=L$3)*(GMWA!$CR$2:$CR$60=L$1),0),$A26-1966)</f>
        <v>57600.06</v>
      </c>
      <c r="M26" s="7" cm="1">
        <f t="array" ref="M26">INDEX(GMWA!$A$2:$CR$60,MATCH(1,(GMWA!$CQ$2:$CQ$60=M$3)*(GMWA!$CR$2:$CR$60=M$1),0),$A26-1966)</f>
        <v>35205.660000000003</v>
      </c>
      <c r="N26" s="7" cm="1">
        <f t="array" ref="N26">INDEX(GMWA!$A$2:$CR$60,MATCH(1,(GMWA!$CQ$2:$CQ$60=N$3)*(GMWA!$CR$2:$CR$60=N$1),0),$A26-1966)</f>
        <v>40168</v>
      </c>
      <c r="O26" s="7" cm="1">
        <f t="array" ref="O26">INDEX(GMWA!$A$2:$CR$60,MATCH(1,(GMWA!$CQ$2:$CQ$60=O$3)*(GMWA!$CR$2:$CR$60=O$1),0),$A26-1966)</f>
        <v>172439.8</v>
      </c>
      <c r="P26" s="7" cm="1">
        <f t="array" ref="P26">INDEX(GMWA!$A$2:$CR$60,MATCH(1,(GMWA!$CQ$2:$CQ$60=P$3)*(GMWA!$CR$2:$CR$60=P$1),0),$A26-1966)</f>
        <v>730874</v>
      </c>
    </row>
    <row r="27" spans="1:16" x14ac:dyDescent="0.25">
      <c r="A27" s="7">
        <f t="shared" si="1"/>
        <v>1993</v>
      </c>
      <c r="B27" s="7" cm="1">
        <f t="array" ref="B27">INDEX(GMWA!$A$2:$CR$60,MATCH(1,(GMWA!$CQ$2:$CQ$60=B$3)*(GMWA!$CR$2:$CR$60=B$1),0),$A27-1966)</f>
        <v>1279802</v>
      </c>
      <c r="C27" s="7" cm="1">
        <f t="array" ref="C27">INDEX(GMWA!$A$2:$CR$60,MATCH(1,(GMWA!$CQ$2:$CQ$60=C$3)*(GMWA!$CR$2:$CR$60=C$1),0),$A27-1966)</f>
        <v>10.375</v>
      </c>
      <c r="D27" s="7" cm="1">
        <f t="array" ref="D27">INDEX(GMWA!$A$2:$CR$60,MATCH(1,(GMWA!$CQ$2:$CQ$60=D$3)*(GMWA!$CR$2:$CR$60=D$1),0),$A27-1966)</f>
        <v>1306377</v>
      </c>
      <c r="E27" s="7" cm="1">
        <f t="array" ref="E27">INDEX(GMWA!$A$2:$CR$60,MATCH(1,(GMWA!$CQ$2:$CQ$60=E$3)*(GMWA!$CR$2:$CR$60=E$1),0),$A27-1966)</f>
        <v>1518284</v>
      </c>
      <c r="F27" s="7" cm="1">
        <f t="array" ref="F27">INDEX(GMWA!$A$2:$CR$60,MATCH(1,(GMWA!$CQ$2:$CQ$60=F$3)*(GMWA!$CR$2:$CR$60=F$1),0),$A27-1966)</f>
        <v>25571.119999999999</v>
      </c>
      <c r="G27" s="7" cm="1">
        <f t="array" ref="G27">INDEX(GMWA!$A$2:$CR$60,MATCH(1,(GMWA!$CQ$2:$CQ$60=G$3)*(GMWA!$CR$2:$CR$60=G$1),0),$A27-1966)</f>
        <v>33</v>
      </c>
      <c r="H27" s="7" cm="1">
        <f t="array" ref="H27">INDEX(GMWA!$A$2:$CR$60,MATCH(1,(GMWA!$CQ$2:$CQ$60=H$3)*(GMWA!$CR$2:$CR$60=H$1),0),$A27-1966)</f>
        <v>357272.1</v>
      </c>
      <c r="I27" s="7" cm="1">
        <f t="array" ref="I27">INDEX(GMWA!$A$2:$CR$60,MATCH(1,(GMWA!$CQ$2:$CQ$60=I$3)*(GMWA!$CR$2:$CR$60=I$1),0),$A27-1966)</f>
        <v>37349.410000000003</v>
      </c>
      <c r="J27" s="7" cm="1">
        <f t="array" ref="J27">INDEX(GMWA!$A$2:$CR$60,MATCH(1,(GMWA!$CQ$2:$CQ$60=J$3)*(GMWA!$CR$2:$CR$60=J$1),0),$A27-1966)</f>
        <v>-1.8282309999999999</v>
      </c>
      <c r="K27" s="7" cm="1">
        <f t="array" ref="K27">INDEX(GMWA!$A$2:$CR$60,MATCH(1,(GMWA!$CQ$2:$CQ$60=K$3)*(GMWA!$CR$2:$CR$60=K$1),0),$A27-1966)</f>
        <v>25302.75</v>
      </c>
      <c r="L27" s="7" cm="1">
        <f t="array" ref="L27">INDEX(GMWA!$A$2:$CR$60,MATCH(1,(GMWA!$CQ$2:$CQ$60=L$3)*(GMWA!$CR$2:$CR$60=L$1),0),$A27-1966)</f>
        <v>57733.69</v>
      </c>
      <c r="M27" s="7" cm="1">
        <f t="array" ref="M27">INDEX(GMWA!$A$2:$CR$60,MATCH(1,(GMWA!$CQ$2:$CQ$60=M$3)*(GMWA!$CR$2:$CR$60=M$1),0),$A27-1966)</f>
        <v>35216.769999999997</v>
      </c>
      <c r="N27" s="7" cm="1">
        <f t="array" ref="N27">INDEX(GMWA!$A$2:$CR$60,MATCH(1,(GMWA!$CQ$2:$CQ$60=N$3)*(GMWA!$CR$2:$CR$60=N$1),0),$A27-1966)</f>
        <v>51033</v>
      </c>
      <c r="O27" s="7" cm="1">
        <f t="array" ref="O27">INDEX(GMWA!$A$2:$CR$60,MATCH(1,(GMWA!$CQ$2:$CQ$60=O$3)*(GMWA!$CR$2:$CR$60=O$1),0),$A27-1966)</f>
        <v>234900</v>
      </c>
      <c r="P27" s="7" cm="1">
        <f t="array" ref="P27">INDEX(GMWA!$A$2:$CR$60,MATCH(1,(GMWA!$CQ$2:$CQ$60=P$3)*(GMWA!$CR$2:$CR$60=P$1),0),$A27-1966)</f>
        <v>769855</v>
      </c>
    </row>
    <row r="28" spans="1:16" x14ac:dyDescent="0.25">
      <c r="A28" s="7">
        <f t="shared" si="1"/>
        <v>1994</v>
      </c>
      <c r="B28" s="7" cm="1">
        <f t="array" ref="B28">INDEX(GMWA!$A$2:$CR$60,MATCH(1,(GMWA!$CQ$2:$CQ$60=B$3)*(GMWA!$CR$2:$CR$60=B$1),0),$A28-1966)</f>
        <v>1323443</v>
      </c>
      <c r="C28" s="7" cm="1">
        <f t="array" ref="C28">INDEX(GMWA!$A$2:$CR$60,MATCH(1,(GMWA!$CQ$2:$CQ$60=C$3)*(GMWA!$CR$2:$CR$60=C$1),0),$A28-1966)</f>
        <v>9.5</v>
      </c>
      <c r="D28" s="7" cm="1">
        <f t="array" ref="D28">INDEX(GMWA!$A$2:$CR$60,MATCH(1,(GMWA!$CQ$2:$CQ$60=D$3)*(GMWA!$CR$2:$CR$60=D$1),0),$A28-1966)</f>
        <v>1340362</v>
      </c>
      <c r="E28" s="7" cm="1">
        <f t="array" ref="E28">INDEX(GMWA!$A$2:$CR$60,MATCH(1,(GMWA!$CQ$2:$CQ$60=E$3)*(GMWA!$CR$2:$CR$60=E$1),0),$A28-1966)</f>
        <v>1551666</v>
      </c>
      <c r="F28" s="7" cm="1">
        <f t="array" ref="F28">INDEX(GMWA!$A$2:$CR$60,MATCH(1,(GMWA!$CQ$2:$CQ$60=F$3)*(GMWA!$CR$2:$CR$60=F$1),0),$A28-1966)</f>
        <v>25629.68</v>
      </c>
      <c r="G28" s="7" cm="1">
        <f t="array" ref="G28">INDEX(GMWA!$A$2:$CR$60,MATCH(1,(GMWA!$CQ$2:$CQ$60=G$3)*(GMWA!$CR$2:$CR$60=G$1),0),$A28-1966)</f>
        <v>33.225000000000001</v>
      </c>
      <c r="H28" s="7" cm="1">
        <f t="array" ref="H28">INDEX(GMWA!$A$2:$CR$60,MATCH(1,(GMWA!$CQ$2:$CQ$60=H$3)*(GMWA!$CR$2:$CR$60=H$1),0),$A28-1966)</f>
        <v>360583.8</v>
      </c>
      <c r="I28" s="7" cm="1">
        <f t="array" ref="I28">INDEX(GMWA!$A$2:$CR$60,MATCH(1,(GMWA!$CQ$2:$CQ$60=I$3)*(GMWA!$CR$2:$CR$60=I$1),0),$A28-1966)</f>
        <v>37433.699999999997</v>
      </c>
      <c r="J28" s="7" cm="1">
        <f t="array" ref="J28">INDEX(GMWA!$A$2:$CR$60,MATCH(1,(GMWA!$CQ$2:$CQ$60=J$3)*(GMWA!$CR$2:$CR$60=J$1),0),$A28-1966)</f>
        <v>-1.8174939999999999</v>
      </c>
      <c r="K28" s="7" cm="1">
        <f t="array" ref="K28">INDEX(GMWA!$A$2:$CR$60,MATCH(1,(GMWA!$CQ$2:$CQ$60=K$3)*(GMWA!$CR$2:$CR$60=K$1),0),$A28-1966)</f>
        <v>25504.5</v>
      </c>
      <c r="L28" s="7" cm="1">
        <f t="array" ref="L28">INDEX(GMWA!$A$2:$CR$60,MATCH(1,(GMWA!$CQ$2:$CQ$60=L$3)*(GMWA!$CR$2:$CR$60=L$1),0),$A28-1966)</f>
        <v>57883.31</v>
      </c>
      <c r="M28" s="7" cm="1">
        <f t="array" ref="M28">INDEX(GMWA!$A$2:$CR$60,MATCH(1,(GMWA!$CQ$2:$CQ$60=M$3)*(GMWA!$CR$2:$CR$60=M$1),0),$A28-1966)</f>
        <v>35273.269999999997</v>
      </c>
      <c r="N28" s="7" cm="1">
        <f t="array" ref="N28">INDEX(GMWA!$A$2:$CR$60,MATCH(1,(GMWA!$CQ$2:$CQ$60=N$3)*(GMWA!$CR$2:$CR$60=N$1),0),$A28-1966)</f>
        <v>46508</v>
      </c>
      <c r="O28" s="7" cm="1">
        <f t="array" ref="O28">INDEX(GMWA!$A$2:$CR$60,MATCH(1,(GMWA!$CQ$2:$CQ$60=O$3)*(GMWA!$CR$2:$CR$60=O$1),0),$A28-1966)</f>
        <v>278400</v>
      </c>
      <c r="P28" s="7" cm="1">
        <f t="array" ref="P28">INDEX(GMWA!$A$2:$CR$60,MATCH(1,(GMWA!$CQ$2:$CQ$60=P$3)*(GMWA!$CR$2:$CR$60=P$1),0),$A28-1966)</f>
        <v>810794</v>
      </c>
    </row>
    <row r="29" spans="1:16" x14ac:dyDescent="0.25">
      <c r="A29" s="7">
        <f t="shared" si="1"/>
        <v>1995</v>
      </c>
      <c r="B29" s="7" cm="1">
        <f t="array" ref="B29">INDEX(GMWA!$A$2:$CR$60,MATCH(1,(GMWA!$CQ$2:$CQ$60=B$3)*(GMWA!$CR$2:$CR$60=B$1),0),$A29-1966)</f>
        <v>1355023</v>
      </c>
      <c r="C29" s="7" cm="1">
        <f t="array" ref="C29">INDEX(GMWA!$A$2:$CR$60,MATCH(1,(GMWA!$CQ$2:$CQ$60=C$3)*(GMWA!$CR$2:$CR$60=C$1),0),$A29-1966)</f>
        <v>8.625</v>
      </c>
      <c r="D29" s="7" cm="1">
        <f t="array" ref="D29">INDEX(GMWA!$A$2:$CR$60,MATCH(1,(GMWA!$CQ$2:$CQ$60=D$3)*(GMWA!$CR$2:$CR$60=D$1),0),$A29-1966)</f>
        <v>1374846</v>
      </c>
      <c r="E29" s="7" cm="1">
        <f t="array" ref="E29">INDEX(GMWA!$A$2:$CR$60,MATCH(1,(GMWA!$CQ$2:$CQ$60=E$3)*(GMWA!$CR$2:$CR$60=E$1),0),$A29-1966)</f>
        <v>1589698</v>
      </c>
      <c r="F29" s="7" cm="1">
        <f t="array" ref="F29">INDEX(GMWA!$A$2:$CR$60,MATCH(1,(GMWA!$CQ$2:$CQ$60=F$3)*(GMWA!$CR$2:$CR$60=F$1),0),$A29-1966)</f>
        <v>25810.1</v>
      </c>
      <c r="G29" s="7" cm="1">
        <f t="array" ref="G29">INDEX(GMWA!$A$2:$CR$60,MATCH(1,(GMWA!$CQ$2:$CQ$60=G$3)*(GMWA!$CR$2:$CR$60=G$1),0),$A29-1966)</f>
        <v>33.25</v>
      </c>
      <c r="H29" s="7" cm="1">
        <f t="array" ref="H29">INDEX(GMWA!$A$2:$CR$60,MATCH(1,(GMWA!$CQ$2:$CQ$60=H$3)*(GMWA!$CR$2:$CR$60=H$1),0),$A29-1966)</f>
        <v>363847.5</v>
      </c>
      <c r="I29" s="7" cm="1">
        <f t="array" ref="I29">INDEX(GMWA!$A$2:$CR$60,MATCH(1,(GMWA!$CQ$2:$CQ$60=I$3)*(GMWA!$CR$2:$CR$60=I$1),0),$A29-1966)</f>
        <v>37553</v>
      </c>
      <c r="J29" s="7" cm="1">
        <f t="array" ref="J29">INDEX(GMWA!$A$2:$CR$60,MATCH(1,(GMWA!$CQ$2:$CQ$60=J$3)*(GMWA!$CR$2:$CR$60=J$1),0),$A29-1966)</f>
        <v>-1.806819</v>
      </c>
      <c r="K29" s="7" cm="1">
        <f t="array" ref="K29">INDEX(GMWA!$A$2:$CR$60,MATCH(1,(GMWA!$CQ$2:$CQ$60=K$3)*(GMWA!$CR$2:$CR$60=K$1),0),$A29-1966)</f>
        <v>25818.5</v>
      </c>
      <c r="L29" s="7" cm="1">
        <f t="array" ref="L29">INDEX(GMWA!$A$2:$CR$60,MATCH(1,(GMWA!$CQ$2:$CQ$60=L$3)*(GMWA!$CR$2:$CR$60=L$1),0),$A29-1966)</f>
        <v>58040.88</v>
      </c>
      <c r="M29" s="7" cm="1">
        <f t="array" ref="M29">INDEX(GMWA!$A$2:$CR$60,MATCH(1,(GMWA!$CQ$2:$CQ$60=M$3)*(GMWA!$CR$2:$CR$60=M$1),0),$A29-1966)</f>
        <v>35383.339999999997</v>
      </c>
      <c r="N29" s="7" cm="1">
        <f t="array" ref="N29">INDEX(GMWA!$A$2:$CR$60,MATCH(1,(GMWA!$CQ$2:$CQ$60=N$3)*(GMWA!$CR$2:$CR$60=N$1),0),$A29-1966)</f>
        <v>39357</v>
      </c>
      <c r="O29" s="7" cm="1">
        <f t="array" ref="O29">INDEX(GMWA!$A$2:$CR$60,MATCH(1,(GMWA!$CQ$2:$CQ$60=O$3)*(GMWA!$CR$2:$CR$60=O$1),0),$A29-1966)</f>
        <v>313600</v>
      </c>
      <c r="P29" s="7" cm="1">
        <f t="array" ref="P29">INDEX(GMWA!$A$2:$CR$60,MATCH(1,(GMWA!$CQ$2:$CQ$60=P$3)*(GMWA!$CR$2:$CR$60=P$1),0),$A29-1966)</f>
        <v>851845</v>
      </c>
    </row>
    <row r="30" spans="1:16" x14ac:dyDescent="0.25">
      <c r="A30" s="7">
        <f t="shared" si="1"/>
        <v>1996</v>
      </c>
      <c r="B30" s="7" cm="1">
        <f t="array" ref="B30">INDEX(GMWA!$A$2:$CR$60,MATCH(1,(GMWA!$CQ$2:$CQ$60=B$3)*(GMWA!$CR$2:$CR$60=B$1),0),$A30-1966)</f>
        <v>1390010</v>
      </c>
      <c r="C30" s="7" cm="1">
        <f t="array" ref="C30">INDEX(GMWA!$A$2:$CR$60,MATCH(1,(GMWA!$CQ$2:$CQ$60=C$3)*(GMWA!$CR$2:$CR$60=C$1),0),$A30-1966)</f>
        <v>8.1</v>
      </c>
      <c r="D30" s="7" cm="1">
        <f t="array" ref="D30">INDEX(GMWA!$A$2:$CR$60,MATCH(1,(GMWA!$CQ$2:$CQ$60=D$3)*(GMWA!$CR$2:$CR$60=D$1),0),$A30-1966)</f>
        <v>1411804</v>
      </c>
      <c r="E30" s="7" cm="1">
        <f t="array" ref="E30">INDEX(GMWA!$A$2:$CR$60,MATCH(1,(GMWA!$CQ$2:$CQ$60=E$3)*(GMWA!$CR$2:$CR$60=E$1),0),$A30-1966)</f>
        <v>1628714</v>
      </c>
      <c r="F30" s="7" cm="1">
        <f t="array" ref="F30">INDEX(GMWA!$A$2:$CR$60,MATCH(1,(GMWA!$CQ$2:$CQ$60=F$3)*(GMWA!$CR$2:$CR$60=F$1),0),$A30-1966)</f>
        <v>26087.38</v>
      </c>
      <c r="G30" s="7" cm="1">
        <f t="array" ref="G30">INDEX(GMWA!$A$2:$CR$60,MATCH(1,(GMWA!$CQ$2:$CQ$60=G$3)*(GMWA!$CR$2:$CR$60=G$1),0),$A30-1966)</f>
        <v>33.225000000000001</v>
      </c>
      <c r="H30" s="7" cm="1">
        <f t="array" ref="H30">INDEX(GMWA!$A$2:$CR$60,MATCH(1,(GMWA!$CQ$2:$CQ$60=H$3)*(GMWA!$CR$2:$CR$60=H$1),0),$A30-1966)</f>
        <v>366199.2</v>
      </c>
      <c r="I30" s="7" cm="1">
        <f t="array" ref="I30">INDEX(GMWA!$A$2:$CR$60,MATCH(1,(GMWA!$CQ$2:$CQ$60=I$3)*(GMWA!$CR$2:$CR$60=I$1),0),$A30-1966)</f>
        <v>37673.279999999999</v>
      </c>
      <c r="J30" s="7" cm="1">
        <f t="array" ref="J30">INDEX(GMWA!$A$2:$CR$60,MATCH(1,(GMWA!$CQ$2:$CQ$60=J$3)*(GMWA!$CR$2:$CR$60=J$1),0),$A30-1966)</f>
        <v>-1.796208</v>
      </c>
      <c r="K30" s="7" cm="1">
        <f t="array" ref="K30">INDEX(GMWA!$A$2:$CR$60,MATCH(1,(GMWA!$CQ$2:$CQ$60=K$3)*(GMWA!$CR$2:$CR$60=K$1),0),$A30-1966)</f>
        <v>26059.75</v>
      </c>
      <c r="L30" s="7" cm="1">
        <f t="array" ref="L30">INDEX(GMWA!$A$2:$CR$60,MATCH(1,(GMWA!$CQ$2:$CQ$60=L$3)*(GMWA!$CR$2:$CR$60=L$1),0),$A30-1966)</f>
        <v>58183.44</v>
      </c>
      <c r="M30" s="7" cm="1">
        <f t="array" ref="M30">INDEX(GMWA!$A$2:$CR$60,MATCH(1,(GMWA!$CQ$2:$CQ$60=M$3)*(GMWA!$CR$2:$CR$60=M$1),0),$A30-1966)</f>
        <v>35513.120000000003</v>
      </c>
      <c r="N30" s="7" cm="1">
        <f t="array" ref="N30">INDEX(GMWA!$A$2:$CR$60,MATCH(1,(GMWA!$CQ$2:$CQ$60=N$3)*(GMWA!$CR$2:$CR$60=N$1),0),$A30-1966)</f>
        <v>30849</v>
      </c>
      <c r="O30" s="7" cm="1">
        <f t="array" ref="O30">INDEX(GMWA!$A$2:$CR$60,MATCH(1,(GMWA!$CQ$2:$CQ$60=O$3)*(GMWA!$CR$2:$CR$60=O$1),0),$A30-1966)</f>
        <v>341900</v>
      </c>
      <c r="P30" s="7" cm="1">
        <f t="array" ref="P30">INDEX(GMWA!$A$2:$CR$60,MATCH(1,(GMWA!$CQ$2:$CQ$60=P$3)*(GMWA!$CR$2:$CR$60=P$1),0),$A30-1966)</f>
        <v>909993</v>
      </c>
    </row>
    <row r="31" spans="1:16" x14ac:dyDescent="0.25">
      <c r="A31" s="7">
        <f t="shared" si="1"/>
        <v>1997</v>
      </c>
      <c r="B31" s="7" cm="1">
        <f t="array" ref="B31">INDEX(GMWA!$A$2:$CR$60,MATCH(1,(GMWA!$CQ$2:$CQ$60=B$3)*(GMWA!$CR$2:$CR$60=B$1),0),$A31-1966)</f>
        <v>1458467</v>
      </c>
      <c r="C31" s="7" cm="1">
        <f t="array" ref="C31">INDEX(GMWA!$A$2:$CR$60,MATCH(1,(GMWA!$CQ$2:$CQ$60=C$3)*(GMWA!$CR$2:$CR$60=C$1),0),$A31-1966)</f>
        <v>6.95</v>
      </c>
      <c r="D31" s="7" cm="1">
        <f t="array" ref="D31">INDEX(GMWA!$A$2:$CR$60,MATCH(1,(GMWA!$CQ$2:$CQ$60=D$3)*(GMWA!$CR$2:$CR$60=D$1),0),$A31-1966)</f>
        <v>1451153</v>
      </c>
      <c r="E31" s="7" cm="1">
        <f t="array" ref="E31">INDEX(GMWA!$A$2:$CR$60,MATCH(1,(GMWA!$CQ$2:$CQ$60=E$3)*(GMWA!$CR$2:$CR$60=E$1),0),$A31-1966)</f>
        <v>1679000</v>
      </c>
      <c r="F31" s="7" cm="1">
        <f t="array" ref="F31">INDEX(GMWA!$A$2:$CR$60,MATCH(1,(GMWA!$CQ$2:$CQ$60=F$3)*(GMWA!$CR$2:$CR$60=F$1),0),$A31-1966)</f>
        <v>26460.54</v>
      </c>
      <c r="G31" s="7" cm="1">
        <f t="array" ref="G31">INDEX(GMWA!$A$2:$CR$60,MATCH(1,(GMWA!$CQ$2:$CQ$60=G$3)*(GMWA!$CR$2:$CR$60=G$1),0),$A31-1966)</f>
        <v>33.174999999999997</v>
      </c>
      <c r="H31" s="7" cm="1">
        <f t="array" ref="H31">INDEX(GMWA!$A$2:$CR$60,MATCH(1,(GMWA!$CQ$2:$CQ$60=H$3)*(GMWA!$CR$2:$CR$60=H$1),0),$A31-1966)</f>
        <v>368101.4</v>
      </c>
      <c r="I31" s="7" cm="1">
        <f t="array" ref="I31">INDEX(GMWA!$A$2:$CR$60,MATCH(1,(GMWA!$CQ$2:$CQ$60=I$3)*(GMWA!$CR$2:$CR$60=I$1),0),$A31-1966)</f>
        <v>37794.410000000003</v>
      </c>
      <c r="J31" s="7" cm="1">
        <f t="array" ref="J31">INDEX(GMWA!$A$2:$CR$60,MATCH(1,(GMWA!$CQ$2:$CQ$60=J$3)*(GMWA!$CR$2:$CR$60=J$1),0),$A31-1966)</f>
        <v>-1.786856</v>
      </c>
      <c r="K31" s="7" cm="1">
        <f t="array" ref="K31">INDEX(GMWA!$A$2:$CR$60,MATCH(1,(GMWA!$CQ$2:$CQ$60=K$3)*(GMWA!$CR$2:$CR$60=K$1),0),$A31-1966)</f>
        <v>26525.75</v>
      </c>
      <c r="L31" s="7" cm="1">
        <f t="array" ref="L31">INDEX(GMWA!$A$2:$CR$60,MATCH(1,(GMWA!$CQ$2:$CQ$60=L$3)*(GMWA!$CR$2:$CR$60=L$1),0),$A31-1966)</f>
        <v>58334.81</v>
      </c>
      <c r="M31" s="7" cm="1">
        <f t="array" ref="M31">INDEX(GMWA!$A$2:$CR$60,MATCH(1,(GMWA!$CQ$2:$CQ$60=M$3)*(GMWA!$CR$2:$CR$60=M$1),0),$A31-1966)</f>
        <v>35638.800000000003</v>
      </c>
      <c r="N31" s="7" cm="1">
        <f t="array" ref="N31">INDEX(GMWA!$A$2:$CR$60,MATCH(1,(GMWA!$CQ$2:$CQ$60=N$3)*(GMWA!$CR$2:$CR$60=N$1),0),$A31-1966)</f>
        <v>19184</v>
      </c>
      <c r="O31" s="7" cm="1">
        <f t="array" ref="O31">INDEX(GMWA!$A$2:$CR$60,MATCH(1,(GMWA!$CQ$2:$CQ$60=O$3)*(GMWA!$CR$2:$CR$60=O$1),0),$A31-1966)</f>
        <v>365000</v>
      </c>
      <c r="P31" s="7" cm="1">
        <f t="array" ref="P31">INDEX(GMWA!$A$2:$CR$60,MATCH(1,(GMWA!$CQ$2:$CQ$60=P$3)*(GMWA!$CR$2:$CR$60=P$1),0),$A31-1966)</f>
        <v>953405</v>
      </c>
    </row>
    <row r="32" spans="1:16" x14ac:dyDescent="0.25">
      <c r="A32" s="7">
        <f t="shared" si="1"/>
        <v>1998</v>
      </c>
      <c r="B32" s="7" cm="1">
        <f t="array" ref="B32">INDEX(GMWA!$A$2:$CR$60,MATCH(1,(GMWA!$CQ$2:$CQ$60=B$3)*(GMWA!$CR$2:$CR$60=B$1),0),$A32-1966)</f>
        <v>1508263</v>
      </c>
      <c r="C32" s="7" cm="1">
        <f t="array" ref="C32">INDEX(GMWA!$A$2:$CR$60,MATCH(1,(GMWA!$CQ$2:$CQ$60=C$3)*(GMWA!$CR$2:$CR$60=C$1),0),$A32-1966)</f>
        <v>6.25</v>
      </c>
      <c r="D32" s="7" cm="1">
        <f t="array" ref="D32">INDEX(GMWA!$A$2:$CR$60,MATCH(1,(GMWA!$CQ$2:$CQ$60=D$3)*(GMWA!$CR$2:$CR$60=D$1),0),$A32-1966)</f>
        <v>1482073</v>
      </c>
      <c r="E32" s="7" cm="1">
        <f t="array" ref="E32">INDEX(GMWA!$A$2:$CR$60,MATCH(1,(GMWA!$CQ$2:$CQ$60=E$3)*(GMWA!$CR$2:$CR$60=E$1),0),$A32-1966)</f>
        <v>1730000</v>
      </c>
      <c r="F32" s="7" cm="1">
        <f t="array" ref="F32">INDEX(GMWA!$A$2:$CR$60,MATCH(1,(GMWA!$CQ$2:$CQ$60=F$3)*(GMWA!$CR$2:$CR$60=F$1),0),$A32-1966)</f>
        <v>26754.36</v>
      </c>
      <c r="G32" s="7" cm="1">
        <f t="array" ref="G32">INDEX(GMWA!$A$2:$CR$60,MATCH(1,(GMWA!$CQ$2:$CQ$60=G$3)*(GMWA!$CR$2:$CR$60=G$1),0),$A32-1966)</f>
        <v>33.075000000000003</v>
      </c>
      <c r="H32" s="7" cm="1">
        <f t="array" ref="H32">INDEX(GMWA!$A$2:$CR$60,MATCH(1,(GMWA!$CQ$2:$CQ$60=H$3)*(GMWA!$CR$2:$CR$60=H$1),0),$A32-1966)</f>
        <v>370531.5</v>
      </c>
      <c r="I32" s="7" cm="1">
        <f t="array" ref="I32">INDEX(GMWA!$A$2:$CR$60,MATCH(1,(GMWA!$CQ$2:$CQ$60=I$3)*(GMWA!$CR$2:$CR$60=I$1),0),$A32-1966)</f>
        <v>37944.26</v>
      </c>
      <c r="J32" s="7" cm="1">
        <f t="array" ref="J32">INDEX(GMWA!$A$2:$CR$60,MATCH(1,(GMWA!$CQ$2:$CQ$60=J$3)*(GMWA!$CR$2:$CR$60=J$1),0),$A32-1966)</f>
        <v>-1.7823329999999999</v>
      </c>
      <c r="K32" s="7" cm="1">
        <f t="array" ref="K32">INDEX(GMWA!$A$2:$CR$60,MATCH(1,(GMWA!$CQ$2:$CQ$60=K$3)*(GMWA!$CR$2:$CR$60=K$1),0),$A32-1966)</f>
        <v>26795</v>
      </c>
      <c r="L32" s="7" cm="1">
        <f t="array" ref="L32">INDEX(GMWA!$A$2:$CR$60,MATCH(1,(GMWA!$CQ$2:$CQ$60=L$3)*(GMWA!$CR$2:$CR$60=L$1),0),$A32-1966)</f>
        <v>58504.13</v>
      </c>
      <c r="M32" s="7" cm="1">
        <f t="array" ref="M32">INDEX(GMWA!$A$2:$CR$60,MATCH(1,(GMWA!$CQ$2:$CQ$60=M$3)*(GMWA!$CR$2:$CR$60=M$1),0),$A32-1966)</f>
        <v>35772.379999999997</v>
      </c>
      <c r="N32" s="7" cm="1">
        <f t="array" ref="N32">INDEX(GMWA!$A$2:$CR$60,MATCH(1,(GMWA!$CQ$2:$CQ$60=N$3)*(GMWA!$CR$2:$CR$60=N$1),0),$A32-1966)</f>
        <v>3554</v>
      </c>
      <c r="O32" s="7" cm="1">
        <f t="array" ref="O32">INDEX(GMWA!$A$2:$CR$60,MATCH(1,(GMWA!$CQ$2:$CQ$60=O$3)*(GMWA!$CR$2:$CR$60=O$1),0),$A32-1966)</f>
        <v>364300</v>
      </c>
      <c r="P32" s="7" cm="1">
        <f t="array" ref="P32">INDEX(GMWA!$A$2:$CR$60,MATCH(1,(GMWA!$CQ$2:$CQ$60=P$3)*(GMWA!$CR$2:$CR$60=P$1),0),$A32-1966)</f>
        <v>998501</v>
      </c>
    </row>
    <row r="33" spans="1:16" x14ac:dyDescent="0.25">
      <c r="A33" s="7">
        <f t="shared" si="1"/>
        <v>1999</v>
      </c>
      <c r="B33" s="7" cm="1">
        <f t="array" ref="B33">INDEX(GMWA!$A$2:$CR$60,MATCH(1,(GMWA!$CQ$2:$CQ$60=B$3)*(GMWA!$CR$2:$CR$60=B$1),0),$A33-1966)</f>
        <v>1554509</v>
      </c>
      <c r="C33" s="7" cm="1">
        <f t="array" ref="C33">INDEX(GMWA!$A$2:$CR$60,MATCH(1,(GMWA!$CQ$2:$CQ$60=C$3)*(GMWA!$CR$2:$CR$60=C$1),0),$A33-1966)</f>
        <v>5.9749999999999996</v>
      </c>
      <c r="D33" s="7" cm="1">
        <f t="array" ref="D33">INDEX(GMWA!$A$2:$CR$60,MATCH(1,(GMWA!$CQ$2:$CQ$60=D$3)*(GMWA!$CR$2:$CR$60=D$1),0),$A33-1966)</f>
        <v>1523159</v>
      </c>
      <c r="E33" s="7" cm="1">
        <f t="array" ref="E33">INDEX(GMWA!$A$2:$CR$60,MATCH(1,(GMWA!$CQ$2:$CQ$60=E$3)*(GMWA!$CR$2:$CR$60=E$1),0),$A33-1966)</f>
        <v>1817000</v>
      </c>
      <c r="F33" s="7" cm="1">
        <f t="array" ref="F33">INDEX(GMWA!$A$2:$CR$60,MATCH(1,(GMWA!$CQ$2:$CQ$60=F$3)*(GMWA!$CR$2:$CR$60=F$1),0),$A33-1966)</f>
        <v>27233.62</v>
      </c>
      <c r="G33" s="7" cm="1">
        <f t="array" ref="G33">INDEX(GMWA!$A$2:$CR$60,MATCH(1,(GMWA!$CQ$2:$CQ$60=G$3)*(GMWA!$CR$2:$CR$60=G$1),0),$A33-1966)</f>
        <v>32.9</v>
      </c>
      <c r="H33" s="7" cm="1">
        <f t="array" ref="H33">INDEX(GMWA!$A$2:$CR$60,MATCH(1,(GMWA!$CQ$2:$CQ$60=H$3)*(GMWA!$CR$2:$CR$60=H$1),0),$A33-1966)</f>
        <v>375183.3</v>
      </c>
      <c r="I33" s="7" cm="1">
        <f t="array" ref="I33">INDEX(GMWA!$A$2:$CR$60,MATCH(1,(GMWA!$CQ$2:$CQ$60=I$3)*(GMWA!$CR$2:$CR$60=I$1),0),$A33-1966)</f>
        <v>38156.28</v>
      </c>
      <c r="J33" s="7" cm="1">
        <f t="array" ref="J33">INDEX(GMWA!$A$2:$CR$60,MATCH(1,(GMWA!$CQ$2:$CQ$60=J$3)*(GMWA!$CR$2:$CR$60=J$1),0),$A33-1966)</f>
        <v>-1.778219</v>
      </c>
      <c r="K33" s="7" cm="1">
        <f t="array" ref="K33">INDEX(GMWA!$A$2:$CR$60,MATCH(1,(GMWA!$CQ$2:$CQ$60=K$3)*(GMWA!$CR$2:$CR$60=K$1),0),$A33-1966)</f>
        <v>27167.75</v>
      </c>
      <c r="L33" s="7" cm="1">
        <f t="array" ref="L33">INDEX(GMWA!$A$2:$CR$60,MATCH(1,(GMWA!$CQ$2:$CQ$60=L$3)*(GMWA!$CR$2:$CR$60=L$1),0),$A33-1966)</f>
        <v>58708.81</v>
      </c>
      <c r="M33" s="7" cm="1">
        <f t="array" ref="M33">INDEX(GMWA!$A$2:$CR$60,MATCH(1,(GMWA!$CQ$2:$CQ$60=M$3)*(GMWA!$CR$2:$CR$60=M$1),0),$A33-1966)</f>
        <v>35956.089999999997</v>
      </c>
      <c r="N33" s="7" cm="1">
        <f t="array" ref="N33">INDEX(GMWA!$A$2:$CR$60,MATCH(1,(GMWA!$CQ$2:$CQ$60=N$3)*(GMWA!$CR$2:$CR$60=N$1),0),$A33-1966)</f>
        <v>-8017</v>
      </c>
      <c r="O33" s="7" cm="1">
        <f t="array" ref="O33">INDEX(GMWA!$A$2:$CR$60,MATCH(1,(GMWA!$CQ$2:$CQ$60=O$3)*(GMWA!$CR$2:$CR$60=O$1),0),$A33-1966)</f>
        <v>368300</v>
      </c>
      <c r="P33" s="7" cm="1">
        <f t="array" ref="P33">INDEX(GMWA!$A$2:$CR$60,MATCH(1,(GMWA!$CQ$2:$CQ$60=P$3)*(GMWA!$CR$2:$CR$60=P$1),0),$A33-1966)</f>
        <v>1043248</v>
      </c>
    </row>
    <row r="34" spans="1:16" x14ac:dyDescent="0.25">
      <c r="A34" s="7">
        <f t="shared" si="1"/>
        <v>2000</v>
      </c>
      <c r="B34" s="7" cm="1">
        <f t="array" ref="B34">INDEX(GMWA!$A$2:$CR$60,MATCH(1,(GMWA!$CQ$2:$CQ$60=B$3)*(GMWA!$CR$2:$CR$60=B$1),0),$A34-1966)</f>
        <v>1621644</v>
      </c>
      <c r="C34" s="7" cm="1">
        <f t="array" ref="C34">INDEX(GMWA!$A$2:$CR$60,MATCH(1,(GMWA!$CQ$2:$CQ$60=C$3)*(GMWA!$CR$2:$CR$60=C$1),0),$A34-1966)</f>
        <v>5.45</v>
      </c>
      <c r="D34" s="7" cm="1">
        <f t="array" ref="D34">INDEX(GMWA!$A$2:$CR$60,MATCH(1,(GMWA!$CQ$2:$CQ$60=D$3)*(GMWA!$CR$2:$CR$60=D$1),0),$A34-1966)</f>
        <v>1561852</v>
      </c>
      <c r="E34" s="7" cm="1">
        <f t="array" ref="E34">INDEX(GMWA!$A$2:$CR$60,MATCH(1,(GMWA!$CQ$2:$CQ$60=E$3)*(GMWA!$CR$2:$CR$60=E$1),0),$A34-1966)</f>
        <v>1891000</v>
      </c>
      <c r="F34" s="7" cm="1">
        <f t="array" ref="F34">INDEX(GMWA!$A$2:$CR$60,MATCH(1,(GMWA!$CQ$2:$CQ$60=F$3)*(GMWA!$CR$2:$CR$60=F$1),0),$A34-1966)</f>
        <v>27515.48</v>
      </c>
      <c r="G34" s="7" cm="1">
        <f t="array" ref="G34">INDEX(GMWA!$A$2:$CR$60,MATCH(1,(GMWA!$CQ$2:$CQ$60=G$3)*(GMWA!$CR$2:$CR$60=G$1),0),$A34-1966)</f>
        <v>32.6</v>
      </c>
      <c r="H34" s="7" cm="1">
        <f t="array" ref="H34">INDEX(GMWA!$A$2:$CR$60,MATCH(1,(GMWA!$CQ$2:$CQ$60=H$3)*(GMWA!$CR$2:$CR$60=H$1),0),$A34-1966)</f>
        <v>383089.9</v>
      </c>
      <c r="I34" s="7" cm="1">
        <f t="array" ref="I34">INDEX(GMWA!$A$2:$CR$60,MATCH(1,(GMWA!$CQ$2:$CQ$60=I$3)*(GMWA!$CR$2:$CR$60=I$1),0),$A34-1966)</f>
        <v>38407.35</v>
      </c>
      <c r="J34" s="7" cm="1">
        <f t="array" ref="J34">INDEX(GMWA!$A$2:$CR$60,MATCH(1,(GMWA!$CQ$2:$CQ$60=J$3)*(GMWA!$CR$2:$CR$60=J$1),0),$A34-1966)</f>
        <v>-1.7741150000000001</v>
      </c>
      <c r="K34" s="7" cm="1">
        <f t="array" ref="K34">INDEX(GMWA!$A$2:$CR$60,MATCH(1,(GMWA!$CQ$2:$CQ$60=K$3)*(GMWA!$CR$2:$CR$60=K$1),0),$A34-1966)</f>
        <v>27483.5</v>
      </c>
      <c r="L34" s="7" cm="1">
        <f t="array" ref="L34">INDEX(GMWA!$A$2:$CR$60,MATCH(1,(GMWA!$CQ$2:$CQ$60=L$3)*(GMWA!$CR$2:$CR$60=L$1),0),$A34-1966)</f>
        <v>58915.94</v>
      </c>
      <c r="M34" s="7" cm="1">
        <f t="array" ref="M34">INDEX(GMWA!$A$2:$CR$60,MATCH(1,(GMWA!$CQ$2:$CQ$60=M$3)*(GMWA!$CR$2:$CR$60=M$1),0),$A34-1966)</f>
        <v>36175.06</v>
      </c>
      <c r="N34" s="7" cm="1">
        <f t="array" ref="N34">INDEX(GMWA!$A$2:$CR$60,MATCH(1,(GMWA!$CQ$2:$CQ$60=N$3)*(GMWA!$CR$2:$CR$60=N$1),0),$A34-1966)</f>
        <v>-15896</v>
      </c>
      <c r="O34" s="7" cm="1">
        <f t="array" ref="O34">INDEX(GMWA!$A$2:$CR$60,MATCH(1,(GMWA!$CQ$2:$CQ$60=O$3)*(GMWA!$CR$2:$CR$60=O$1),0),$A34-1966)</f>
        <v>333300</v>
      </c>
      <c r="P34" s="7" cm="1">
        <f t="array" ref="P34">INDEX(GMWA!$A$2:$CR$60,MATCH(1,(GMWA!$CQ$2:$CQ$60=P$3)*(GMWA!$CR$2:$CR$60=P$1),0),$A34-1966)</f>
        <v>1100752</v>
      </c>
    </row>
    <row r="35" spans="1:16" x14ac:dyDescent="0.25">
      <c r="A35" s="7">
        <f t="shared" si="1"/>
        <v>2001</v>
      </c>
      <c r="B35" s="7" cm="1">
        <f t="array" ref="B35">INDEX(GMWA!$A$2:$CR$60,MATCH(1,(GMWA!$CQ$2:$CQ$60=B$3)*(GMWA!$CR$2:$CR$60=B$1),0),$A35-1966)</f>
        <v>1663462</v>
      </c>
      <c r="C35" s="7" cm="1">
        <f t="array" ref="C35">INDEX(GMWA!$A$2:$CR$60,MATCH(1,(GMWA!$CQ$2:$CQ$60=C$3)*(GMWA!$CR$2:$CR$60=C$1),0),$A35-1966)</f>
        <v>5.0999999999999996</v>
      </c>
      <c r="D35" s="7" cm="1">
        <f t="array" ref="D35">INDEX(GMWA!$A$2:$CR$60,MATCH(1,(GMWA!$CQ$2:$CQ$60=D$3)*(GMWA!$CR$2:$CR$60=D$1),0),$A35-1966)</f>
        <v>1611689</v>
      </c>
      <c r="E35" s="7" cm="1">
        <f t="array" ref="E35">INDEX(GMWA!$A$2:$CR$60,MATCH(1,(GMWA!$CQ$2:$CQ$60=E$3)*(GMWA!$CR$2:$CR$60=E$1),0),$A35-1966)</f>
        <v>1959000</v>
      </c>
      <c r="F35" s="7" cm="1">
        <f t="array" ref="F35">INDEX(GMWA!$A$2:$CR$60,MATCH(1,(GMWA!$CQ$2:$CQ$60=F$3)*(GMWA!$CR$2:$CR$60=F$1),0),$A35-1966)</f>
        <v>27733.68</v>
      </c>
      <c r="G35" s="7" cm="1">
        <f t="array" ref="G35">INDEX(GMWA!$A$2:$CR$60,MATCH(1,(GMWA!$CQ$2:$CQ$60=G$3)*(GMWA!$CR$2:$CR$60=G$1),0),$A35-1966)</f>
        <v>32.674999999999997</v>
      </c>
      <c r="H35" s="7" cm="1">
        <f t="array" ref="H35">INDEX(GMWA!$A$2:$CR$60,MATCH(1,(GMWA!$CQ$2:$CQ$60=H$3)*(GMWA!$CR$2:$CR$60=H$1),0),$A35-1966)</f>
        <v>395262.5</v>
      </c>
      <c r="I35" s="7" cm="1">
        <f t="array" ref="I35">INDEX(GMWA!$A$2:$CR$60,MATCH(1,(GMWA!$CQ$2:$CQ$60=I$3)*(GMWA!$CR$2:$CR$60=I$1),0),$A35-1966)</f>
        <v>38667.29</v>
      </c>
      <c r="J35" s="7" cm="1">
        <f t="array" ref="J35">INDEX(GMWA!$A$2:$CR$60,MATCH(1,(GMWA!$CQ$2:$CQ$60=J$3)*(GMWA!$CR$2:$CR$60=J$1),0),$A35-1966)</f>
        <v>-1.7700199999999999</v>
      </c>
      <c r="K35" s="7" cm="1">
        <f t="array" ref="K35">INDEX(GMWA!$A$2:$CR$60,MATCH(1,(GMWA!$CQ$2:$CQ$60=K$3)*(GMWA!$CR$2:$CR$60=K$1),0),$A35-1966)</f>
        <v>27712</v>
      </c>
      <c r="L35" s="7" cm="1">
        <f t="array" ref="L35">INDEX(GMWA!$A$2:$CR$60,MATCH(1,(GMWA!$CQ$2:$CQ$60=L$3)*(GMWA!$CR$2:$CR$60=L$1),0),$A35-1966)</f>
        <v>59146.25</v>
      </c>
      <c r="M35" s="7" cm="1">
        <f t="array" ref="M35">INDEX(GMWA!$A$2:$CR$60,MATCH(1,(GMWA!$CQ$2:$CQ$60=M$3)*(GMWA!$CR$2:$CR$60=M$1),0),$A35-1966)</f>
        <v>36435.72</v>
      </c>
      <c r="N35" s="7" cm="1">
        <f t="array" ref="N35">INDEX(GMWA!$A$2:$CR$60,MATCH(1,(GMWA!$CQ$2:$CQ$60=N$3)*(GMWA!$CR$2:$CR$60=N$1),0),$A35-1966)</f>
        <v>-2219.9989999999998</v>
      </c>
      <c r="O35" s="7" cm="1">
        <f t="array" ref="O35">INDEX(GMWA!$A$2:$CR$60,MATCH(1,(GMWA!$CQ$2:$CQ$60=O$3)*(GMWA!$CR$2:$CR$60=O$1),0),$A35-1966)</f>
        <v>335500</v>
      </c>
      <c r="P35" s="7" cm="1">
        <f t="array" ref="P35">INDEX(GMWA!$A$2:$CR$60,MATCH(1,(GMWA!$CQ$2:$CQ$60=P$3)*(GMWA!$CR$2:$CR$60=P$1),0),$A35-1966)</f>
        <v>1146135</v>
      </c>
    </row>
    <row r="36" spans="1:16" x14ac:dyDescent="0.25">
      <c r="A36" s="7">
        <f t="shared" si="1"/>
        <v>2002</v>
      </c>
      <c r="B36" s="7" cm="1">
        <f t="array" ref="B36">INDEX(GMWA!$A$2:$CR$60,MATCH(1,(GMWA!$CQ$2:$CQ$60=B$3)*(GMWA!$CR$2:$CR$60=B$1),0),$A36-1966)</f>
        <v>1693271</v>
      </c>
      <c r="C36" s="7" cm="1">
        <f t="array" ref="C36">INDEX(GMWA!$A$2:$CR$60,MATCH(1,(GMWA!$CQ$2:$CQ$60=C$3)*(GMWA!$CR$2:$CR$60=C$1),0),$A36-1966)</f>
        <v>5.2</v>
      </c>
      <c r="D36" s="7" cm="1">
        <f t="array" ref="D36">INDEX(GMWA!$A$2:$CR$60,MATCH(1,(GMWA!$CQ$2:$CQ$60=D$3)*(GMWA!$CR$2:$CR$60=D$1),0),$A36-1966)</f>
        <v>1651285</v>
      </c>
      <c r="E36" s="7" cm="1">
        <f t="array" ref="E36">INDEX(GMWA!$A$2:$CR$60,MATCH(1,(GMWA!$CQ$2:$CQ$60=E$3)*(GMWA!$CR$2:$CR$60=E$1),0),$A36-1966)</f>
        <v>2015000</v>
      </c>
      <c r="F36" s="7" cm="1">
        <f t="array" ref="F36">INDEX(GMWA!$A$2:$CR$60,MATCH(1,(GMWA!$CQ$2:$CQ$60=F$3)*(GMWA!$CR$2:$CR$60=F$1),0),$A36-1966)</f>
        <v>27999.35</v>
      </c>
      <c r="G36" s="7" cm="1">
        <f t="array" ref="G36">INDEX(GMWA!$A$2:$CR$60,MATCH(1,(GMWA!$CQ$2:$CQ$60=G$3)*(GMWA!$CR$2:$CR$60=G$1),0),$A36-1966)</f>
        <v>32.325000000000003</v>
      </c>
      <c r="H36" s="7" cm="1">
        <f t="array" ref="H36">INDEX(GMWA!$A$2:$CR$60,MATCH(1,(GMWA!$CQ$2:$CQ$60=H$3)*(GMWA!$CR$2:$CR$60=H$1),0),$A36-1966)</f>
        <v>410903.6</v>
      </c>
      <c r="I36" s="7" cm="1">
        <f t="array" ref="I36">INDEX(GMWA!$A$2:$CR$60,MATCH(1,(GMWA!$CQ$2:$CQ$60=I$3)*(GMWA!$CR$2:$CR$60=I$1),0),$A36-1966)</f>
        <v>38934.07</v>
      </c>
      <c r="J36" s="7" cm="1">
        <f t="array" ref="J36">INDEX(GMWA!$A$2:$CR$60,MATCH(1,(GMWA!$CQ$2:$CQ$60=J$3)*(GMWA!$CR$2:$CR$60=J$1),0),$A36-1966)</f>
        <v>-1.765935</v>
      </c>
      <c r="K36" s="7" cm="1">
        <f t="array" ref="K36">INDEX(GMWA!$A$2:$CR$60,MATCH(1,(GMWA!$CQ$2:$CQ$60=K$3)*(GMWA!$CR$2:$CR$60=K$1),0),$A36-1966)</f>
        <v>27943.75</v>
      </c>
      <c r="L36" s="7" cm="1">
        <f t="array" ref="L36">INDEX(GMWA!$A$2:$CR$60,MATCH(1,(GMWA!$CQ$2:$CQ$60=L$3)*(GMWA!$CR$2:$CR$60=L$1),0),$A36-1966)</f>
        <v>59401</v>
      </c>
      <c r="M36" s="7" cm="1">
        <f t="array" ref="M36">INDEX(GMWA!$A$2:$CR$60,MATCH(1,(GMWA!$CQ$2:$CQ$60=M$3)*(GMWA!$CR$2:$CR$60=M$1),0),$A36-1966)</f>
        <v>36685.300000000003</v>
      </c>
      <c r="N36" s="7" cm="1">
        <f t="array" ref="N36">INDEX(GMWA!$A$2:$CR$60,MATCH(1,(GMWA!$CQ$2:$CQ$60=N$3)*(GMWA!$CR$2:$CR$60=N$1),0),$A36-1966)</f>
        <v>27293</v>
      </c>
      <c r="O36" s="7" cm="1">
        <f t="array" ref="O36">INDEX(GMWA!$A$2:$CR$60,MATCH(1,(GMWA!$CQ$2:$CQ$60=O$3)*(GMWA!$CR$2:$CR$60=O$1),0),$A36-1966)</f>
        <v>368700</v>
      </c>
      <c r="P36" s="7" cm="1">
        <f t="array" ref="P36">INDEX(GMWA!$A$2:$CR$60,MATCH(1,(GMWA!$CQ$2:$CQ$60=P$3)*(GMWA!$CR$2:$CR$60=P$1),0),$A36-1966)</f>
        <v>1191439</v>
      </c>
    </row>
    <row r="37" spans="1:16" x14ac:dyDescent="0.25">
      <c r="A37" s="7">
        <f t="shared" si="1"/>
        <v>2003</v>
      </c>
      <c r="B37" s="7" cm="1">
        <f t="array" ref="B37">INDEX(GMWA!$A$2:$CR$60,MATCH(1,(GMWA!$CQ$2:$CQ$60=B$3)*(GMWA!$CR$2:$CR$60=B$1),0),$A37-1966)</f>
        <v>1746551</v>
      </c>
      <c r="C37" s="7" cm="1">
        <f t="array" ref="C37">INDEX(GMWA!$A$2:$CR$60,MATCH(1,(GMWA!$CQ$2:$CQ$60=C$3)*(GMWA!$CR$2:$CR$60=C$1),0),$A37-1966)</f>
        <v>5</v>
      </c>
      <c r="D37" s="7" cm="1">
        <f t="array" ref="D37">INDEX(GMWA!$A$2:$CR$60,MATCH(1,(GMWA!$CQ$2:$CQ$60=D$3)*(GMWA!$CR$2:$CR$60=D$1),0),$A37-1966)</f>
        <v>1693448</v>
      </c>
      <c r="E37" s="7" cm="1">
        <f t="array" ref="E37">INDEX(GMWA!$A$2:$CR$60,MATCH(1,(GMWA!$CQ$2:$CQ$60=E$3)*(GMWA!$CR$2:$CR$60=E$1),0),$A37-1966)</f>
        <v>2062000</v>
      </c>
      <c r="F37" s="7" cm="1">
        <f t="array" ref="F37">INDEX(GMWA!$A$2:$CR$60,MATCH(1,(GMWA!$CQ$2:$CQ$60=F$3)*(GMWA!$CR$2:$CR$60=F$1),0),$A37-1966)</f>
        <v>28224.98</v>
      </c>
      <c r="G37" s="7" cm="1">
        <f t="array" ref="G37">INDEX(GMWA!$A$2:$CR$60,MATCH(1,(GMWA!$CQ$2:$CQ$60=G$3)*(GMWA!$CR$2:$CR$60=G$1),0),$A37-1966)</f>
        <v>32.15</v>
      </c>
      <c r="H37" s="7" cm="1">
        <f t="array" ref="H37">INDEX(GMWA!$A$2:$CR$60,MATCH(1,(GMWA!$CQ$2:$CQ$60=H$3)*(GMWA!$CR$2:$CR$60=H$1),0),$A37-1966)</f>
        <v>428210.7</v>
      </c>
      <c r="I37" s="7" cm="1">
        <f t="array" ref="I37">INDEX(GMWA!$A$2:$CR$60,MATCH(1,(GMWA!$CQ$2:$CQ$60=I$3)*(GMWA!$CR$2:$CR$60=I$1),0),$A37-1966)</f>
        <v>39208.639999999999</v>
      </c>
      <c r="J37" s="7" cm="1">
        <f t="array" ref="J37">INDEX(GMWA!$A$2:$CR$60,MATCH(1,(GMWA!$CQ$2:$CQ$60=J$3)*(GMWA!$CR$2:$CR$60=J$1),0),$A37-1966)</f>
        <v>-1.7618590000000001</v>
      </c>
      <c r="K37" s="7" cm="1">
        <f t="array" ref="K37">INDEX(GMWA!$A$2:$CR$60,MATCH(1,(GMWA!$CQ$2:$CQ$60=K$3)*(GMWA!$CR$2:$CR$60=K$1),0),$A37-1966)</f>
        <v>28221.25</v>
      </c>
      <c r="L37" s="7" cm="1">
        <f t="array" ref="L37">INDEX(GMWA!$A$2:$CR$60,MATCH(1,(GMWA!$CQ$2:$CQ$60=L$3)*(GMWA!$CR$2:$CR$60=L$1),0),$A37-1966)</f>
        <v>59678.75</v>
      </c>
      <c r="M37" s="7" cm="1">
        <f t="array" ref="M37">INDEX(GMWA!$A$2:$CR$60,MATCH(1,(GMWA!$CQ$2:$CQ$60=M$3)*(GMWA!$CR$2:$CR$60=M$1),0),$A37-1966)</f>
        <v>36916.480000000003</v>
      </c>
      <c r="N37" s="7" cm="1">
        <f t="array" ref="N37">INDEX(GMWA!$A$2:$CR$60,MATCH(1,(GMWA!$CQ$2:$CQ$60=N$3)*(GMWA!$CR$2:$CR$60=N$1),0),$A37-1966)</f>
        <v>46605</v>
      </c>
      <c r="O37" s="7" cm="1">
        <f t="array" ref="O37">INDEX(GMWA!$A$2:$CR$60,MATCH(1,(GMWA!$CQ$2:$CQ$60=O$3)*(GMWA!$CR$2:$CR$60=O$1),0),$A37-1966)</f>
        <v>404600</v>
      </c>
      <c r="P37" s="7" cm="1">
        <f t="array" ref="P37">INDEX(GMWA!$A$2:$CR$60,MATCH(1,(GMWA!$CQ$2:$CQ$60=P$3)*(GMWA!$CR$2:$CR$60=P$1),0),$A37-1966)</f>
        <v>1258334</v>
      </c>
    </row>
    <row r="38" spans="1:16" x14ac:dyDescent="0.25">
      <c r="A38" s="7">
        <f t="shared" si="1"/>
        <v>2004</v>
      </c>
      <c r="B38" s="7" cm="1">
        <f t="array" ref="B38">INDEX(GMWA!$A$2:$CR$60,MATCH(1,(GMWA!$CQ$2:$CQ$60=B$3)*(GMWA!$CR$2:$CR$60=B$1),0),$A38-1966)</f>
        <v>1788931</v>
      </c>
      <c r="C38" s="7" cm="1">
        <f t="array" ref="C38">INDEX(GMWA!$A$2:$CR$60,MATCH(1,(GMWA!$CQ$2:$CQ$60=C$3)*(GMWA!$CR$2:$CR$60=C$1),0),$A38-1966)</f>
        <v>4.75</v>
      </c>
      <c r="D38" s="7" cm="1">
        <f t="array" ref="D38">INDEX(GMWA!$A$2:$CR$60,MATCH(1,(GMWA!$CQ$2:$CQ$60=D$3)*(GMWA!$CR$2:$CR$60=D$1),0),$A38-1966)</f>
        <v>1737570</v>
      </c>
      <c r="E38" s="7" cm="1">
        <f t="array" ref="E38">INDEX(GMWA!$A$2:$CR$60,MATCH(1,(GMWA!$CQ$2:$CQ$60=E$3)*(GMWA!$CR$2:$CR$60=E$1),0),$A38-1966)</f>
        <v>2113000</v>
      </c>
      <c r="F38" s="7" cm="1">
        <f t="array" ref="F38">INDEX(GMWA!$A$2:$CR$60,MATCH(1,(GMWA!$CQ$2:$CQ$60=F$3)*(GMWA!$CR$2:$CR$60=F$1),0),$A38-1966)</f>
        <v>28456.06</v>
      </c>
      <c r="G38" s="7" cm="1">
        <f t="array" ref="G38">INDEX(GMWA!$A$2:$CR$60,MATCH(1,(GMWA!$CQ$2:$CQ$60=G$3)*(GMWA!$CR$2:$CR$60=G$1),0),$A38-1966)</f>
        <v>32.075000000000003</v>
      </c>
      <c r="H38" s="7" cm="1">
        <f t="array" ref="H38">INDEX(GMWA!$A$2:$CR$60,MATCH(1,(GMWA!$CQ$2:$CQ$60=H$3)*(GMWA!$CR$2:$CR$60=H$1),0),$A38-1966)</f>
        <v>445699.5</v>
      </c>
      <c r="I38" s="7" cm="1">
        <f t="array" ref="I38">INDEX(GMWA!$A$2:$CR$60,MATCH(1,(GMWA!$CQ$2:$CQ$60=I$3)*(GMWA!$CR$2:$CR$60=I$1),0),$A38-1966)</f>
        <v>39524.449999999997</v>
      </c>
      <c r="J38" s="7" cm="1">
        <f t="array" ref="J38">INDEX(GMWA!$A$2:$CR$60,MATCH(1,(GMWA!$CQ$2:$CQ$60=J$3)*(GMWA!$CR$2:$CR$60=J$1),0),$A38-1966)</f>
        <v>-1.7577929999999999</v>
      </c>
      <c r="K38" s="7" cm="1">
        <f t="array" ref="K38">INDEX(GMWA!$A$2:$CR$60,MATCH(1,(GMWA!$CQ$2:$CQ$60=K$3)*(GMWA!$CR$2:$CR$60=K$1),0),$A38-1966)</f>
        <v>28530</v>
      </c>
      <c r="L38" s="7" cm="1">
        <f t="array" ref="L38">INDEX(GMWA!$A$2:$CR$60,MATCH(1,(GMWA!$CQ$2:$CQ$60=L$3)*(GMWA!$CR$2:$CR$60=L$1),0),$A38-1966)</f>
        <v>60017.25</v>
      </c>
      <c r="M38" s="7" cm="1">
        <f t="array" ref="M38">INDEX(GMWA!$A$2:$CR$60,MATCH(1,(GMWA!$CQ$2:$CQ$60=M$3)*(GMWA!$CR$2:$CR$60=M$1),0),$A38-1966)</f>
        <v>37197</v>
      </c>
      <c r="N38" s="7" cm="1">
        <f t="array" ref="N38">INDEX(GMWA!$A$2:$CR$60,MATCH(1,(GMWA!$CQ$2:$CQ$60=N$3)*(GMWA!$CR$2:$CR$60=N$1),0),$A38-1966)</f>
        <v>48580</v>
      </c>
      <c r="O38" s="7" cm="1">
        <f t="array" ref="O38">INDEX(GMWA!$A$2:$CR$60,MATCH(1,(GMWA!$CQ$2:$CQ$60=O$3)*(GMWA!$CR$2:$CR$60=O$1),0),$A38-1966)</f>
        <v>463800</v>
      </c>
      <c r="P38" s="7" cm="1">
        <f t="array" ref="P38">INDEX(GMWA!$A$2:$CR$60,MATCH(1,(GMWA!$CQ$2:$CQ$60=P$3)*(GMWA!$CR$2:$CR$60=P$1),0),$A38-1966)</f>
        <v>1322637</v>
      </c>
    </row>
    <row r="39" spans="1:16" x14ac:dyDescent="0.25">
      <c r="A39" s="7">
        <f t="shared" si="1"/>
        <v>2005</v>
      </c>
      <c r="B39" s="7" cm="1">
        <f t="array" ref="B39">INDEX(GMWA!$A$2:$CR$60,MATCH(1,(GMWA!$CQ$2:$CQ$60=B$3)*(GMWA!$CR$2:$CR$60=B$1),0),$A39-1966)</f>
        <v>1837927</v>
      </c>
      <c r="C39" s="7" cm="1">
        <f t="array" ref="C39">INDEX(GMWA!$A$2:$CR$60,MATCH(1,(GMWA!$CQ$2:$CQ$60=C$3)*(GMWA!$CR$2:$CR$60=C$1),0),$A39-1966)</f>
        <v>4.8250000000000002</v>
      </c>
      <c r="D39" s="7" cm="1">
        <f t="array" ref="D39">INDEX(GMWA!$A$2:$CR$60,MATCH(1,(GMWA!$CQ$2:$CQ$60=D$3)*(GMWA!$CR$2:$CR$60=D$1),0),$A39-1966)</f>
        <v>1791043</v>
      </c>
      <c r="E39" s="7" cm="1">
        <f t="array" ref="E39">INDEX(GMWA!$A$2:$CR$60,MATCH(1,(GMWA!$CQ$2:$CQ$60=E$3)*(GMWA!$CR$2:$CR$60=E$1),0),$A39-1966)</f>
        <v>2168000</v>
      </c>
      <c r="F39" s="7" cm="1">
        <f t="array" ref="F39">INDEX(GMWA!$A$2:$CR$60,MATCH(1,(GMWA!$CQ$2:$CQ$60=F$3)*(GMWA!$CR$2:$CR$60=F$1),0),$A39-1966)</f>
        <v>28798.3</v>
      </c>
      <c r="G39" s="7" cm="1">
        <f t="array" ref="G39">INDEX(GMWA!$A$2:$CR$60,MATCH(1,(GMWA!$CQ$2:$CQ$60=G$3)*(GMWA!$CR$2:$CR$60=G$1),0),$A39-1966)</f>
        <v>32.174999999999997</v>
      </c>
      <c r="H39" s="7" cm="1">
        <f t="array" ref="H39">INDEX(GMWA!$A$2:$CR$60,MATCH(1,(GMWA!$CQ$2:$CQ$60=H$3)*(GMWA!$CR$2:$CR$60=H$1),0),$A39-1966)</f>
        <v>462180.4</v>
      </c>
      <c r="I39" s="7" cm="1">
        <f t="array" ref="I39">INDEX(GMWA!$A$2:$CR$60,MATCH(1,(GMWA!$CQ$2:$CQ$60=I$3)*(GMWA!$CR$2:$CR$60=I$1),0),$A39-1966)</f>
        <v>39942.1</v>
      </c>
      <c r="J39" s="7" cm="1">
        <f t="array" ref="J39">INDEX(GMWA!$A$2:$CR$60,MATCH(1,(GMWA!$CQ$2:$CQ$60=J$3)*(GMWA!$CR$2:$CR$60=J$1),0),$A39-1966)</f>
        <v>-1.753736</v>
      </c>
      <c r="K39" s="7" cm="1">
        <f t="array" ref="K39">INDEX(GMWA!$A$2:$CR$60,MATCH(1,(GMWA!$CQ$2:$CQ$60=K$3)*(GMWA!$CR$2:$CR$60=K$1),0),$A39-1966)</f>
        <v>28849.75</v>
      </c>
      <c r="L39" s="7" cm="1">
        <f t="array" ref="L39">INDEX(GMWA!$A$2:$CR$60,MATCH(1,(GMWA!$CQ$2:$CQ$60=L$3)*(GMWA!$CR$2:$CR$60=L$1),0),$A39-1966)</f>
        <v>60461.69</v>
      </c>
      <c r="M39" s="7" cm="1">
        <f t="array" ref="M39">INDEX(GMWA!$A$2:$CR$60,MATCH(1,(GMWA!$CQ$2:$CQ$60=M$3)*(GMWA!$CR$2:$CR$60=M$1),0),$A39-1966)</f>
        <v>37558.839999999997</v>
      </c>
      <c r="N39" s="7" cm="1">
        <f t="array" ref="N39">INDEX(GMWA!$A$2:$CR$60,MATCH(1,(GMWA!$CQ$2:$CQ$60=N$3)*(GMWA!$CR$2:$CR$60=N$1),0),$A39-1966)</f>
        <v>48055</v>
      </c>
      <c r="O39" s="7" cm="1">
        <f t="array" ref="O39">INDEX(GMWA!$A$2:$CR$60,MATCH(1,(GMWA!$CQ$2:$CQ$60=O$3)*(GMWA!$CR$2:$CR$60=O$1),0),$A39-1966)</f>
        <v>503500</v>
      </c>
      <c r="P39" s="7" cm="1">
        <f t="array" ref="P39">INDEX(GMWA!$A$2:$CR$60,MATCH(1,(GMWA!$CQ$2:$CQ$60=P$3)*(GMWA!$CR$2:$CR$60=P$1),0),$A39-1966)</f>
        <v>1398749</v>
      </c>
    </row>
    <row r="40" spans="1:16" x14ac:dyDescent="0.25">
      <c r="A40" s="7">
        <f t="shared" si="1"/>
        <v>2006</v>
      </c>
      <c r="B40" s="7" cm="1">
        <f t="array" ref="B40">INDEX(GMWA!$A$2:$CR$60,MATCH(1,(GMWA!$CQ$2:$CQ$60=B$3)*(GMWA!$CR$2:$CR$60=B$1),0),$A40-1966)</f>
        <v>1881785</v>
      </c>
      <c r="C40" s="7" cm="1">
        <f t="array" ref="C40">INDEX(GMWA!$A$2:$CR$60,MATCH(1,(GMWA!$CQ$2:$CQ$60=C$3)*(GMWA!$CR$2:$CR$60=C$1),0),$A40-1966)</f>
        <v>5.4249999999999998</v>
      </c>
      <c r="D40" s="7" cm="1">
        <f t="array" ref="D40">INDEX(GMWA!$A$2:$CR$60,MATCH(1,(GMWA!$CQ$2:$CQ$60=D$3)*(GMWA!$CR$2:$CR$60=D$1),0),$A40-1966)</f>
        <v>1840881</v>
      </c>
      <c r="E40" s="7" cm="1">
        <f t="array" ref="E40">INDEX(GMWA!$A$2:$CR$60,MATCH(1,(GMWA!$CQ$2:$CQ$60=E$3)*(GMWA!$CR$2:$CR$60=E$1),0),$A40-1966)</f>
        <v>2230000</v>
      </c>
      <c r="F40" s="7" cm="1">
        <f t="array" ref="F40">INDEX(GMWA!$A$2:$CR$60,MATCH(1,(GMWA!$CQ$2:$CQ$60=F$3)*(GMWA!$CR$2:$CR$60=F$1),0),$A40-1966)</f>
        <v>29268.07</v>
      </c>
      <c r="G40" s="7" cm="1">
        <f t="array" ref="G40">INDEX(GMWA!$A$2:$CR$60,MATCH(1,(GMWA!$CQ$2:$CQ$60=G$3)*(GMWA!$CR$2:$CR$60=G$1),0),$A40-1966)</f>
        <v>32.049999999999997</v>
      </c>
      <c r="H40" s="7" cm="1">
        <f t="array" ref="H40">INDEX(GMWA!$A$2:$CR$60,MATCH(1,(GMWA!$CQ$2:$CQ$60=H$3)*(GMWA!$CR$2:$CR$60=H$1),0),$A40-1966)</f>
        <v>476476.1</v>
      </c>
      <c r="I40" s="7" cm="1">
        <f t="array" ref="I40">INDEX(GMWA!$A$2:$CR$60,MATCH(1,(GMWA!$CQ$2:$CQ$60=I$3)*(GMWA!$CR$2:$CR$60=I$1),0),$A40-1966)</f>
        <v>40350.639999999999</v>
      </c>
      <c r="J40" s="7" cm="1">
        <f t="array" ref="J40">INDEX(GMWA!$A$2:$CR$60,MATCH(1,(GMWA!$CQ$2:$CQ$60=J$3)*(GMWA!$CR$2:$CR$60=J$1),0),$A40-1966)</f>
        <v>-1.749689</v>
      </c>
      <c r="K40" s="7" cm="1">
        <f t="array" ref="K40">INDEX(GMWA!$A$2:$CR$60,MATCH(1,(GMWA!$CQ$2:$CQ$60=K$3)*(GMWA!$CR$2:$CR$60=K$1),0),$A40-1966)</f>
        <v>29137.75</v>
      </c>
      <c r="L40" s="7" cm="1">
        <f t="array" ref="L40">INDEX(GMWA!$A$2:$CR$60,MATCH(1,(GMWA!$CQ$2:$CQ$60=L$3)*(GMWA!$CR$2:$CR$60=L$1),0),$A40-1966)</f>
        <v>60893.38</v>
      </c>
      <c r="M40" s="7" cm="1">
        <f t="array" ref="M40">INDEX(GMWA!$A$2:$CR$60,MATCH(1,(GMWA!$CQ$2:$CQ$60=M$3)*(GMWA!$CR$2:$CR$60=M$1),0),$A40-1966)</f>
        <v>37877.599999999999</v>
      </c>
      <c r="N40" s="7" cm="1">
        <f t="array" ref="N40">INDEX(GMWA!$A$2:$CR$60,MATCH(1,(GMWA!$CQ$2:$CQ$60=N$3)*(GMWA!$CR$2:$CR$60=N$1),0),$A40-1966)</f>
        <v>43875</v>
      </c>
      <c r="O40" s="7" cm="1">
        <f t="array" ref="O40">INDEX(GMWA!$A$2:$CR$60,MATCH(1,(GMWA!$CQ$2:$CQ$60=O$3)*(GMWA!$CR$2:$CR$60=O$1),0),$A40-1966)</f>
        <v>539000</v>
      </c>
      <c r="P40" s="7" cm="1">
        <f t="array" ref="P40">INDEX(GMWA!$A$2:$CR$60,MATCH(1,(GMWA!$CQ$2:$CQ$60=P$3)*(GMWA!$CR$2:$CR$60=P$1),0),$A40-1966)</f>
        <v>1472038</v>
      </c>
    </row>
    <row r="41" spans="1:16" x14ac:dyDescent="0.25">
      <c r="A41" s="7">
        <f t="shared" si="1"/>
        <v>2007</v>
      </c>
      <c r="B41" s="7" cm="1">
        <f t="array" ref="B41">INDEX(GMWA!$A$2:$CR$60,MATCH(1,(GMWA!$CQ$2:$CQ$60=B$3)*(GMWA!$CR$2:$CR$60=B$1),0),$A41-1966)</f>
        <v>1931094</v>
      </c>
      <c r="C41" s="7" cm="1">
        <f t="array" ref="C41">INDEX(GMWA!$A$2:$CR$60,MATCH(1,(GMWA!$CQ$2:$CQ$60=C$3)*(GMWA!$CR$2:$CR$60=C$1),0),$A41-1966)</f>
        <v>5.35</v>
      </c>
      <c r="D41" s="7" cm="1">
        <f t="array" ref="D41">INDEX(GMWA!$A$2:$CR$60,MATCH(1,(GMWA!$CQ$2:$CQ$60=D$3)*(GMWA!$CR$2:$CR$60=D$1),0),$A41-1966)</f>
        <v>1883737</v>
      </c>
      <c r="E41" s="7" cm="1">
        <f t="array" ref="E41">INDEX(GMWA!$A$2:$CR$60,MATCH(1,(GMWA!$CQ$2:$CQ$60=E$3)*(GMWA!$CR$2:$CR$60=E$1),0),$A41-1966)</f>
        <v>2305000</v>
      </c>
      <c r="F41" s="7" cm="1">
        <f t="array" ref="F41">INDEX(GMWA!$A$2:$CR$60,MATCH(1,(GMWA!$CQ$2:$CQ$60=F$3)*(GMWA!$CR$2:$CR$60=F$1),0),$A41-1966)</f>
        <v>29481.35</v>
      </c>
      <c r="G41" s="7" cm="1">
        <f t="array" ref="G41">INDEX(GMWA!$A$2:$CR$60,MATCH(1,(GMWA!$CQ$2:$CQ$60=G$3)*(GMWA!$CR$2:$CR$60=G$1),0),$A41-1966)</f>
        <v>32.075000000000003</v>
      </c>
      <c r="H41" s="7" cm="1">
        <f t="array" ref="H41">INDEX(GMWA!$A$2:$CR$60,MATCH(1,(GMWA!$CQ$2:$CQ$60=H$3)*(GMWA!$CR$2:$CR$60=H$1),0),$A41-1966)</f>
        <v>489499.3</v>
      </c>
      <c r="I41" s="7" cm="1">
        <f t="array" ref="I41">INDEX(GMWA!$A$2:$CR$60,MATCH(1,(GMWA!$CQ$2:$CQ$60=I$3)*(GMWA!$CR$2:$CR$60=I$1),0),$A41-1966)</f>
        <v>40723.550000000003</v>
      </c>
      <c r="J41" s="7" cm="1">
        <f t="array" ref="J41">INDEX(GMWA!$A$2:$CR$60,MATCH(1,(GMWA!$CQ$2:$CQ$60=J$3)*(GMWA!$CR$2:$CR$60=J$1),0),$A41-1966)</f>
        <v>-1.747736</v>
      </c>
      <c r="K41" s="7" cm="1">
        <f t="array" ref="K41">INDEX(GMWA!$A$2:$CR$60,MATCH(1,(GMWA!$CQ$2:$CQ$60=K$3)*(GMWA!$CR$2:$CR$60=K$1),0),$A41-1966)</f>
        <v>29378</v>
      </c>
      <c r="L41" s="7" cm="1">
        <f t="array" ref="L41">INDEX(GMWA!$A$2:$CR$60,MATCH(1,(GMWA!$CQ$2:$CQ$60=L$3)*(GMWA!$CR$2:$CR$60=L$1),0),$A41-1966)</f>
        <v>61382.94</v>
      </c>
      <c r="M41" s="7" cm="1">
        <f t="array" ref="M41">INDEX(GMWA!$A$2:$CR$60,MATCH(1,(GMWA!$CQ$2:$CQ$60=M$3)*(GMWA!$CR$2:$CR$60=M$1),0),$A41-1966)</f>
        <v>38141.879999999997</v>
      </c>
      <c r="N41" s="7" cm="1">
        <f t="array" ref="N41">INDEX(GMWA!$A$2:$CR$60,MATCH(1,(GMWA!$CQ$2:$CQ$60=N$3)*(GMWA!$CR$2:$CR$60=N$1),0),$A41-1966)</f>
        <v>42889</v>
      </c>
      <c r="O41" s="7" cm="1">
        <f t="array" ref="O41">INDEX(GMWA!$A$2:$CR$60,MATCH(1,(GMWA!$CQ$2:$CQ$60=O$3)*(GMWA!$CR$2:$CR$60=O$1),0),$A41-1966)</f>
        <v>574700</v>
      </c>
      <c r="P41" s="7" cm="1">
        <f t="array" ref="P41">INDEX(GMWA!$A$2:$CR$60,MATCH(1,(GMWA!$CQ$2:$CQ$60=P$3)*(GMWA!$CR$2:$CR$60=P$1),0),$A41-1966)</f>
        <v>1544637</v>
      </c>
    </row>
    <row r="42" spans="1:16" x14ac:dyDescent="0.25">
      <c r="A42" s="7">
        <f t="shared" si="1"/>
        <v>2008</v>
      </c>
      <c r="B42" s="7" cm="1">
        <f t="array" ref="B42">INDEX(GMWA!$A$2:$CR$60,MATCH(1,(GMWA!$CQ$2:$CQ$60=B$3)*(GMWA!$CR$2:$CR$60=B$1),0),$A42-1966)</f>
        <v>1926735</v>
      </c>
      <c r="C42" s="7" cm="1">
        <f t="array" ref="C42">INDEX(GMWA!$A$2:$CR$60,MATCH(1,(GMWA!$CQ$2:$CQ$60=C$3)*(GMWA!$CR$2:$CR$60=C$1),0),$A42-1966)</f>
        <v>5.7249999999999996</v>
      </c>
      <c r="D42" s="7" cm="1">
        <f t="array" ref="D42">INDEX(GMWA!$A$2:$CR$60,MATCH(1,(GMWA!$CQ$2:$CQ$60=D$3)*(GMWA!$CR$2:$CR$60=D$1),0),$A42-1966)</f>
        <v>1923485</v>
      </c>
      <c r="E42" s="7" cm="1">
        <f t="array" ref="E42">INDEX(GMWA!$A$2:$CR$60,MATCH(1,(GMWA!$CQ$2:$CQ$60=E$3)*(GMWA!$CR$2:$CR$60=E$1),0),$A42-1966)</f>
        <v>2365000</v>
      </c>
      <c r="F42" s="7" cm="1">
        <f t="array" ref="F42">INDEX(GMWA!$A$2:$CR$60,MATCH(1,(GMWA!$CQ$2:$CQ$60=F$3)*(GMWA!$CR$2:$CR$60=F$1),0),$A42-1966)</f>
        <v>29844.01</v>
      </c>
      <c r="G42" s="7" cm="1">
        <f t="array" ref="G42">INDEX(GMWA!$A$2:$CR$60,MATCH(1,(GMWA!$CQ$2:$CQ$60=G$3)*(GMWA!$CR$2:$CR$60=G$1),0),$A42-1966)</f>
        <v>31.975000000000001</v>
      </c>
      <c r="H42" s="7" cm="1">
        <f t="array" ref="H42">INDEX(GMWA!$A$2:$CR$60,MATCH(1,(GMWA!$CQ$2:$CQ$60=H$3)*(GMWA!$CR$2:$CR$60=H$1),0),$A42-1966)</f>
        <v>500453.1</v>
      </c>
      <c r="I42" s="7" cm="1">
        <f t="array" ref="I42">INDEX(GMWA!$A$2:$CR$60,MATCH(1,(GMWA!$CQ$2:$CQ$60=I$3)*(GMWA!$CR$2:$CR$60=I$1),0),$A42-1966)</f>
        <v>41014.32</v>
      </c>
      <c r="J42" s="7" cm="1">
        <f t="array" ref="J42">INDEX(GMWA!$A$2:$CR$60,MATCH(1,(GMWA!$CQ$2:$CQ$60=J$3)*(GMWA!$CR$2:$CR$60=J$1),0),$A42-1966)</f>
        <v>-1.7478670000000001</v>
      </c>
      <c r="K42" s="7" cm="1">
        <f t="array" ref="K42">INDEX(GMWA!$A$2:$CR$60,MATCH(1,(GMWA!$CQ$2:$CQ$60=K$3)*(GMWA!$CR$2:$CR$60=K$1),0),$A42-1966)</f>
        <v>29628.5</v>
      </c>
      <c r="L42" s="7" cm="1">
        <f t="array" ref="L42">INDEX(GMWA!$A$2:$CR$60,MATCH(1,(GMWA!$CQ$2:$CQ$60=L$3)*(GMWA!$CR$2:$CR$60=L$1),0),$A42-1966)</f>
        <v>61874.38</v>
      </c>
      <c r="M42" s="7" cm="1">
        <f t="array" ref="M42">INDEX(GMWA!$A$2:$CR$60,MATCH(1,(GMWA!$CQ$2:$CQ$60=M$3)*(GMWA!$CR$2:$CR$60=M$1),0),$A42-1966)</f>
        <v>38372.89</v>
      </c>
      <c r="N42" s="7" cm="1">
        <f t="array" ref="N42">INDEX(GMWA!$A$2:$CR$60,MATCH(1,(GMWA!$CQ$2:$CQ$60=N$3)*(GMWA!$CR$2:$CR$60=N$1),0),$A42-1966)</f>
        <v>90224</v>
      </c>
      <c r="O42" s="7" cm="1">
        <f t="array" ref="O42">INDEX(GMWA!$A$2:$CR$60,MATCH(1,(GMWA!$CQ$2:$CQ$60=O$3)*(GMWA!$CR$2:$CR$60=O$1),0),$A42-1966)</f>
        <v>749900</v>
      </c>
      <c r="P42" s="7" cm="1">
        <f t="array" ref="P42">INDEX(GMWA!$A$2:$CR$60,MATCH(1,(GMWA!$CQ$2:$CQ$60=P$3)*(GMWA!$CR$2:$CR$60=P$1),0),$A42-1966)</f>
        <v>1593600</v>
      </c>
    </row>
    <row r="43" spans="1:16" x14ac:dyDescent="0.25">
      <c r="A43" s="7">
        <f t="shared" si="1"/>
        <v>2009</v>
      </c>
      <c r="B43" s="7" cm="1">
        <f t="array" ref="B43">INDEX(GMWA!$A$2:$CR$60,MATCH(1,(GMWA!$CQ$2:$CQ$60=B$3)*(GMWA!$CR$2:$CR$60=B$1),0),$A43-1966)</f>
        <v>1837817</v>
      </c>
      <c r="C43" s="7" cm="1">
        <f t="array" ref="C43">INDEX(GMWA!$A$2:$CR$60,MATCH(1,(GMWA!$CQ$2:$CQ$60=C$3)*(GMWA!$CR$2:$CR$60=C$1),0),$A43-1966)</f>
        <v>7.625</v>
      </c>
      <c r="D43" s="7" cm="1">
        <f t="array" ref="D43">INDEX(GMWA!$A$2:$CR$60,MATCH(1,(GMWA!$CQ$2:$CQ$60=D$3)*(GMWA!$CR$2:$CR$60=D$1),0),$A43-1966)</f>
        <v>1930839</v>
      </c>
      <c r="E43" s="7" cm="1">
        <f t="array" ref="E43">INDEX(GMWA!$A$2:$CR$60,MATCH(1,(GMWA!$CQ$2:$CQ$60=E$3)*(GMWA!$CR$2:$CR$60=E$1),0),$A43-1966)</f>
        <v>2387000</v>
      </c>
      <c r="F43" s="7" cm="1">
        <f t="array" ref="F43">INDEX(GMWA!$A$2:$CR$60,MATCH(1,(GMWA!$CQ$2:$CQ$60=F$3)*(GMWA!$CR$2:$CR$60=F$1),0),$A43-1966)</f>
        <v>29980.81</v>
      </c>
      <c r="G43" s="7" cm="1">
        <f t="array" ref="G43">INDEX(GMWA!$A$2:$CR$60,MATCH(1,(GMWA!$CQ$2:$CQ$60=G$3)*(GMWA!$CR$2:$CR$60=G$1),0),$A43-1966)</f>
        <v>31.55</v>
      </c>
      <c r="H43" s="7" cm="1">
        <f t="array" ref="H43">INDEX(GMWA!$A$2:$CR$60,MATCH(1,(GMWA!$CQ$2:$CQ$60=H$3)*(GMWA!$CR$2:$CR$60=H$1),0),$A43-1966)</f>
        <v>509276.3</v>
      </c>
      <c r="I43" s="7" cm="1">
        <f t="array" ref="I43">INDEX(GMWA!$A$2:$CR$60,MATCH(1,(GMWA!$CQ$2:$CQ$60=I$3)*(GMWA!$CR$2:$CR$60=I$1),0),$A43-1966)</f>
        <v>41237.870000000003</v>
      </c>
      <c r="J43" s="7" cm="1">
        <f t="array" ref="J43">INDEX(GMWA!$A$2:$CR$60,MATCH(1,(GMWA!$CQ$2:$CQ$60=J$3)*(GMWA!$CR$2:$CR$60=J$1),0),$A43-1966)</f>
        <v>-1.7487600000000001</v>
      </c>
      <c r="K43" s="7" cm="1">
        <f t="array" ref="K43">INDEX(GMWA!$A$2:$CR$60,MATCH(1,(GMWA!$CQ$2:$CQ$60=K$3)*(GMWA!$CR$2:$CR$60=K$1),0),$A43-1966)</f>
        <v>29156</v>
      </c>
      <c r="L43" s="7" cm="1">
        <f t="array" ref="L43">INDEX(GMWA!$A$2:$CR$60,MATCH(1,(GMWA!$CQ$2:$CQ$60=L$3)*(GMWA!$CR$2:$CR$60=L$1),0),$A43-1966)</f>
        <v>62327.25</v>
      </c>
      <c r="M43" s="7" cm="1">
        <f t="array" ref="M43">INDEX(GMWA!$A$2:$CR$60,MATCH(1,(GMWA!$CQ$2:$CQ$60=M$3)*(GMWA!$CR$2:$CR$60=M$1),0),$A43-1966)</f>
        <v>38572.31</v>
      </c>
      <c r="N43" s="7" cm="1">
        <f t="array" ref="N43">INDEX(GMWA!$A$2:$CR$60,MATCH(1,(GMWA!$CQ$2:$CQ$60=N$3)*(GMWA!$CR$2:$CR$60=N$1),0),$A43-1966)</f>
        <v>161328</v>
      </c>
      <c r="O43" s="7" cm="1">
        <f t="array" ref="O43">INDEX(GMWA!$A$2:$CR$60,MATCH(1,(GMWA!$CQ$2:$CQ$60=O$3)*(GMWA!$CR$2:$CR$60=O$1),0),$A43-1966)</f>
        <v>958600</v>
      </c>
      <c r="P43" s="7" cm="1">
        <f t="array" ref="P43">INDEX(GMWA!$A$2:$CR$60,MATCH(1,(GMWA!$CQ$2:$CQ$60=P$3)*(GMWA!$CR$2:$CR$60=P$1),0),$A43-1966)</f>
        <v>1548802</v>
      </c>
    </row>
    <row r="44" spans="1:16" x14ac:dyDescent="0.25">
      <c r="A44" s="7">
        <f t="shared" si="1"/>
        <v>2010</v>
      </c>
      <c r="B44" s="7" cm="1">
        <f t="array" ref="B44">INDEX(GMWA!$A$2:$CR$60,MATCH(1,(GMWA!$CQ$2:$CQ$60=B$3)*(GMWA!$CR$2:$CR$60=B$1),0),$A44-1966)</f>
        <v>1878960</v>
      </c>
      <c r="C44" s="7" cm="1">
        <f t="array" ref="C44">INDEX(GMWA!$A$2:$CR$60,MATCH(1,(GMWA!$CQ$2:$CQ$60=C$3)*(GMWA!$CR$2:$CR$60=C$1),0),$A44-1966)</f>
        <v>7.9</v>
      </c>
      <c r="D44" s="7" cm="1">
        <f t="array" ref="D44">INDEX(GMWA!$A$2:$CR$60,MATCH(1,(GMWA!$CQ$2:$CQ$60=D$3)*(GMWA!$CR$2:$CR$60=D$1),0),$A44-1966)</f>
        <v>1951515</v>
      </c>
      <c r="E44" s="7" cm="1">
        <f t="array" ref="E44">INDEX(GMWA!$A$2:$CR$60,MATCH(1,(GMWA!$CQ$2:$CQ$60=E$3)*(GMWA!$CR$2:$CR$60=E$1),0),$A44-1966)</f>
        <v>2416000</v>
      </c>
      <c r="F44" s="7" cm="1">
        <f t="array" ref="F44">INDEX(GMWA!$A$2:$CR$60,MATCH(1,(GMWA!$CQ$2:$CQ$60=F$3)*(GMWA!$CR$2:$CR$60=F$1),0),$A44-1966)</f>
        <v>30099.27</v>
      </c>
      <c r="G44" s="7" cm="1">
        <f t="array" ref="G44">INDEX(GMWA!$A$2:$CR$60,MATCH(1,(GMWA!$CQ$2:$CQ$60=G$3)*(GMWA!$CR$2:$CR$60=G$1),0),$A44-1966)</f>
        <v>31.65</v>
      </c>
      <c r="H44" s="7" cm="1">
        <f t="array" ref="H44">INDEX(GMWA!$A$2:$CR$60,MATCH(1,(GMWA!$CQ$2:$CQ$60=H$3)*(GMWA!$CR$2:$CR$60=H$1),0),$A44-1966)</f>
        <v>516794.4</v>
      </c>
      <c r="I44" s="7" cm="1">
        <f t="array" ref="I44">INDEX(GMWA!$A$2:$CR$60,MATCH(1,(GMWA!$CQ$2:$CQ$60=I$3)*(GMWA!$CR$2:$CR$60=I$1),0),$A44-1966)</f>
        <v>41479.08</v>
      </c>
      <c r="J44" s="7" cm="1">
        <f t="array" ref="J44">INDEX(GMWA!$A$2:$CR$60,MATCH(1,(GMWA!$CQ$2:$CQ$60=J$3)*(GMWA!$CR$2:$CR$60=J$1),0),$A44-1966)</f>
        <v>-1.7489969999999999</v>
      </c>
      <c r="K44" s="7" cm="1">
        <f t="array" ref="K44">INDEX(GMWA!$A$2:$CR$60,MATCH(1,(GMWA!$CQ$2:$CQ$60=K$3)*(GMWA!$CR$2:$CR$60=K$1),0),$A44-1966)</f>
        <v>29228.5</v>
      </c>
      <c r="L44" s="7" cm="1">
        <f t="array" ref="L44">INDEX(GMWA!$A$2:$CR$60,MATCH(1,(GMWA!$CQ$2:$CQ$60=L$3)*(GMWA!$CR$2:$CR$60=L$1),0),$A44-1966)</f>
        <v>62827.25</v>
      </c>
      <c r="M44" s="7" cm="1">
        <f t="array" ref="M44">INDEX(GMWA!$A$2:$CR$60,MATCH(1,(GMWA!$CQ$2:$CQ$60=M$3)*(GMWA!$CR$2:$CR$60=M$1),0),$A44-1966)</f>
        <v>38878.28</v>
      </c>
      <c r="N44" s="7" cm="1">
        <f t="array" ref="N44">INDEX(GMWA!$A$2:$CR$60,MATCH(1,(GMWA!$CQ$2:$CQ$60=N$3)*(GMWA!$CR$2:$CR$60=N$1),0),$A44-1966)</f>
        <v>147599</v>
      </c>
      <c r="O44" s="7" cm="1">
        <f t="array" ref="O44">INDEX(GMWA!$A$2:$CR$60,MATCH(1,(GMWA!$CQ$2:$CQ$60=O$3)*(GMWA!$CR$2:$CR$60=O$1),0),$A44-1966)</f>
        <v>1152500</v>
      </c>
      <c r="P44" s="7" cm="1">
        <f t="array" ref="P44">INDEX(GMWA!$A$2:$CR$60,MATCH(1,(GMWA!$CQ$2:$CQ$60=P$3)*(GMWA!$CR$2:$CR$60=P$1),0),$A44-1966)</f>
        <v>1608553</v>
      </c>
    </row>
    <row r="45" spans="1:16" x14ac:dyDescent="0.25">
      <c r="A45" s="7">
        <f t="shared" si="1"/>
        <v>2011</v>
      </c>
      <c r="B45" s="7" cm="1">
        <f t="array" ref="B45">INDEX(GMWA!$A$2:$CR$60,MATCH(1,(GMWA!$CQ$2:$CQ$60=B$3)*(GMWA!$CR$2:$CR$60=B$1),0),$A45-1966)</f>
        <v>1900476</v>
      </c>
      <c r="C45" s="7" cm="1">
        <f t="array" ref="C45">INDEX(GMWA!$A$2:$CR$60,MATCH(1,(GMWA!$CQ$2:$CQ$60=C$3)*(GMWA!$CR$2:$CR$60=C$1),0),$A45-1966)</f>
        <v>8.1</v>
      </c>
      <c r="D45" s="7" cm="1">
        <f t="array" ref="D45">INDEX(GMWA!$A$2:$CR$60,MATCH(1,(GMWA!$CQ$2:$CQ$60=D$3)*(GMWA!$CR$2:$CR$60=D$1),0),$A45-1966)</f>
        <v>1968889</v>
      </c>
      <c r="E45" s="7" cm="1">
        <f t="array" ref="E45">INDEX(GMWA!$A$2:$CR$60,MATCH(1,(GMWA!$CQ$2:$CQ$60=E$3)*(GMWA!$CR$2:$CR$60=E$1),0),$A45-1966)</f>
        <v>2443000</v>
      </c>
      <c r="F45" s="7" cm="1">
        <f t="array" ref="F45">INDEX(GMWA!$A$2:$CR$60,MATCH(1,(GMWA!$CQ$2:$CQ$60=F$3)*(GMWA!$CR$2:$CR$60=F$1),0),$A45-1966)</f>
        <v>30283.13</v>
      </c>
      <c r="G45" s="7" cm="1">
        <f t="array" ref="G45">INDEX(GMWA!$A$2:$CR$60,MATCH(1,(GMWA!$CQ$2:$CQ$60=G$3)*(GMWA!$CR$2:$CR$60=G$1),0),$A45-1966)</f>
        <v>31.574999999999999</v>
      </c>
      <c r="H45" s="7" cm="1">
        <f t="array" ref="H45">INDEX(GMWA!$A$2:$CR$60,MATCH(1,(GMWA!$CQ$2:$CQ$60=H$3)*(GMWA!$CR$2:$CR$60=H$1),0),$A45-1966)</f>
        <v>523904.2</v>
      </c>
      <c r="I45" s="7" cm="1">
        <f t="array" ref="I45">INDEX(GMWA!$A$2:$CR$60,MATCH(1,(GMWA!$CQ$2:$CQ$60=I$3)*(GMWA!$CR$2:$CR$60=I$1),0),$A45-1966)</f>
        <v>41682.68</v>
      </c>
      <c r="J45" s="7" cm="1">
        <f t="array" ref="J45">INDEX(GMWA!$A$2:$CR$60,MATCH(1,(GMWA!$CQ$2:$CQ$60=J$3)*(GMWA!$CR$2:$CR$60=J$1),0),$A45-1966)</f>
        <v>-1.7492719999999999</v>
      </c>
      <c r="K45" s="7" cm="1">
        <f t="array" ref="K45">INDEX(GMWA!$A$2:$CR$60,MATCH(1,(GMWA!$CQ$2:$CQ$60=K$3)*(GMWA!$CR$2:$CR$60=K$1),0),$A45-1966)</f>
        <v>29380</v>
      </c>
      <c r="L45" s="7" cm="1">
        <f t="array" ref="L45">INDEX(GMWA!$A$2:$CR$60,MATCH(1,(GMWA!$CQ$2:$CQ$60=L$3)*(GMWA!$CR$2:$CR$60=L$1),0),$A45-1966)</f>
        <v>63330.94</v>
      </c>
      <c r="M45" s="7" cm="1">
        <f t="array" ref="M45">INDEX(GMWA!$A$2:$CR$60,MATCH(1,(GMWA!$CQ$2:$CQ$60=M$3)*(GMWA!$CR$2:$CR$60=M$1),0),$A45-1966)</f>
        <v>39253.629999999997</v>
      </c>
      <c r="N45" s="7" cm="1">
        <f t="array" ref="N45">INDEX(GMWA!$A$2:$CR$60,MATCH(1,(GMWA!$CQ$2:$CQ$60=N$3)*(GMWA!$CR$2:$CR$60=N$1),0),$A45-1966)</f>
        <v>121350</v>
      </c>
      <c r="O45" s="7" cm="1">
        <f t="array" ref="O45">INDEX(GMWA!$A$2:$CR$60,MATCH(1,(GMWA!$CQ$2:$CQ$60=O$3)*(GMWA!$CR$2:$CR$60=O$1),0),$A45-1966)</f>
        <v>1250600</v>
      </c>
      <c r="P45" s="7" cm="1">
        <f t="array" ref="P45">INDEX(GMWA!$A$2:$CR$60,MATCH(1,(GMWA!$CQ$2:$CQ$60=P$3)*(GMWA!$CR$2:$CR$60=P$1),0),$A45-1966)</f>
        <v>1662590</v>
      </c>
    </row>
    <row r="46" spans="1:16" x14ac:dyDescent="0.25">
      <c r="A46" s="7">
        <f t="shared" si="1"/>
        <v>2012</v>
      </c>
      <c r="B46" s="7" cm="1">
        <f t="array" ref="B46">INDEX(GMWA!$A$2:$CR$60,MATCH(1,(GMWA!$CQ$2:$CQ$60=B$3)*(GMWA!$CR$2:$CR$60=B$1),0),$A46-1966)</f>
        <v>1929229</v>
      </c>
      <c r="C46" s="7" cm="1">
        <f t="array" ref="C46">INDEX(GMWA!$A$2:$CR$60,MATCH(1,(GMWA!$CQ$2:$CQ$60=C$3)*(GMWA!$CR$2:$CR$60=C$1),0),$A46-1966)</f>
        <v>7.9749999999999996</v>
      </c>
      <c r="D46" s="7" cm="1">
        <f t="array" ref="D46">INDEX(GMWA!$A$2:$CR$60,MATCH(1,(GMWA!$CQ$2:$CQ$60=D$3)*(GMWA!$CR$2:$CR$60=D$1),0),$A46-1966)</f>
        <v>2003656</v>
      </c>
      <c r="E46" s="7" cm="1">
        <f t="array" ref="E46">INDEX(GMWA!$A$2:$CR$60,MATCH(1,(GMWA!$CQ$2:$CQ$60=E$3)*(GMWA!$CR$2:$CR$60=E$1),0),$A46-1966)</f>
        <v>2469000</v>
      </c>
      <c r="F46" s="7" cm="1">
        <f t="array" ref="F46">INDEX(GMWA!$A$2:$CR$60,MATCH(1,(GMWA!$CQ$2:$CQ$60=F$3)*(GMWA!$CR$2:$CR$60=F$1),0),$A46-1966)</f>
        <v>30576.73</v>
      </c>
      <c r="G46" s="7" cm="1">
        <f t="array" ref="G46">INDEX(GMWA!$A$2:$CR$60,MATCH(1,(GMWA!$CQ$2:$CQ$60=G$3)*(GMWA!$CR$2:$CR$60=G$1),0),$A46-1966)</f>
        <v>31.824999999999999</v>
      </c>
      <c r="H46" s="7" cm="1">
        <f t="array" ref="H46">INDEX(GMWA!$A$2:$CR$60,MATCH(1,(GMWA!$CQ$2:$CQ$60=H$3)*(GMWA!$CR$2:$CR$60=H$1),0),$A46-1966)</f>
        <v>528051.69999999995</v>
      </c>
      <c r="I46" s="7" cm="1">
        <f t="array" ref="I46">INDEX(GMWA!$A$2:$CR$60,MATCH(1,(GMWA!$CQ$2:$CQ$60=I$3)*(GMWA!$CR$2:$CR$60=I$1),0),$A46-1966)</f>
        <v>41657.199999999997</v>
      </c>
      <c r="J46" s="7" cm="1">
        <f t="array" ref="J46">INDEX(GMWA!$A$2:$CR$60,MATCH(1,(GMWA!$CQ$2:$CQ$60=J$3)*(GMWA!$CR$2:$CR$60=J$1),0),$A46-1966)</f>
        <v>-1.749547</v>
      </c>
      <c r="K46" s="7" cm="1">
        <f t="array" ref="K46">INDEX(GMWA!$A$2:$CR$60,MATCH(1,(GMWA!$CQ$2:$CQ$60=K$3)*(GMWA!$CR$2:$CR$60=K$1),0),$A46-1966)</f>
        <v>29713.75</v>
      </c>
      <c r="L46" s="7" cm="1">
        <f t="array" ref="L46">INDEX(GMWA!$A$2:$CR$60,MATCH(1,(GMWA!$CQ$2:$CQ$60=L$3)*(GMWA!$CR$2:$CR$60=L$1),0),$A46-1966)</f>
        <v>63753.94</v>
      </c>
      <c r="M46" s="7" cm="1">
        <f t="array" ref="M46">INDEX(GMWA!$A$2:$CR$60,MATCH(1,(GMWA!$CQ$2:$CQ$60=M$3)*(GMWA!$CR$2:$CR$60=M$1),0),$A46-1966)</f>
        <v>39477.15</v>
      </c>
      <c r="N46" s="7" cm="1">
        <f t="array" ref="N46">INDEX(GMWA!$A$2:$CR$60,MATCH(1,(GMWA!$CQ$2:$CQ$60=N$3)*(GMWA!$CR$2:$CR$60=N$1),0),$A46-1966)</f>
        <v>130153</v>
      </c>
      <c r="O46" s="7" cm="1">
        <f t="array" ref="O46">INDEX(GMWA!$A$2:$CR$60,MATCH(1,(GMWA!$CQ$2:$CQ$60=O$3)*(GMWA!$CR$2:$CR$60=O$1),0),$A46-1966)</f>
        <v>1354300</v>
      </c>
      <c r="P46" s="7" cm="1">
        <f t="array" ref="P46">INDEX(GMWA!$A$2:$CR$60,MATCH(1,(GMWA!$CQ$2:$CQ$60=P$3)*(GMWA!$CR$2:$CR$60=P$1),0),$A46-1966)</f>
        <v>1713715</v>
      </c>
    </row>
    <row r="47" spans="1:16" x14ac:dyDescent="0.25">
      <c r="A47" s="7">
        <f t="shared" si="1"/>
        <v>2013</v>
      </c>
      <c r="B47" s="7" cm="1">
        <f t="array" ref="B47">INDEX(GMWA!$A$2:$CR$60,MATCH(1,(GMWA!$CQ$2:$CQ$60=B$3)*(GMWA!$CR$2:$CR$60=B$1),0),$A47-1966)</f>
        <v>1963807</v>
      </c>
      <c r="C47" s="7" cm="1">
        <f t="array" ref="C47">INDEX(GMWA!$A$2:$CR$60,MATCH(1,(GMWA!$CQ$2:$CQ$60=C$3)*(GMWA!$CR$2:$CR$60=C$1),0),$A47-1966)</f>
        <v>7.625</v>
      </c>
      <c r="D47" s="7" cm="1">
        <f t="array" ref="D47">INDEX(GMWA!$A$2:$CR$60,MATCH(1,(GMWA!$CQ$2:$CQ$60=D$3)*(GMWA!$CR$2:$CR$60=D$1),0),$A47-1966)</f>
        <v>2037139</v>
      </c>
      <c r="E47" s="7" cm="1">
        <f t="array" ref="E47">INDEX(GMWA!$A$2:$CR$60,MATCH(1,(GMWA!$CQ$2:$CQ$60=E$3)*(GMWA!$CR$2:$CR$60=E$1),0),$A47-1966)</f>
        <v>2507000</v>
      </c>
      <c r="F47" s="7" cm="1">
        <f t="array" ref="F47">INDEX(GMWA!$A$2:$CR$60,MATCH(1,(GMWA!$CQ$2:$CQ$60=F$3)*(GMWA!$CR$2:$CR$60=F$1),0),$A47-1966)</f>
        <v>30835.98</v>
      </c>
      <c r="G47" s="7" cm="1">
        <f t="array" ref="G47">INDEX(GMWA!$A$2:$CR$60,MATCH(1,(GMWA!$CQ$2:$CQ$60=G$3)*(GMWA!$CR$2:$CR$60=G$1),0),$A47-1966)</f>
        <v>32.049999999999997</v>
      </c>
      <c r="H47" s="7" cm="1">
        <f t="array" ref="H47">INDEX(GMWA!$A$2:$CR$60,MATCH(1,(GMWA!$CQ$2:$CQ$60=H$3)*(GMWA!$CR$2:$CR$60=H$1),0),$A47-1966)</f>
        <v>532788</v>
      </c>
      <c r="I47" s="7" cm="1">
        <f t="array" ref="I47">INDEX(GMWA!$A$2:$CR$60,MATCH(1,(GMWA!$CQ$2:$CQ$60=I$3)*(GMWA!$CR$2:$CR$60=I$1),0),$A47-1966)</f>
        <v>41687.5</v>
      </c>
      <c r="J47" s="7" cm="1">
        <f t="array" ref="J47">INDEX(GMWA!$A$2:$CR$60,MATCH(1,(GMWA!$CQ$2:$CQ$60=J$3)*(GMWA!$CR$2:$CR$60=J$1),0),$A47-1966)</f>
        <v>-1.749822</v>
      </c>
      <c r="K47" s="7" cm="1">
        <f t="array" ref="K47">INDEX(GMWA!$A$2:$CR$60,MATCH(1,(GMWA!$CQ$2:$CQ$60=K$3)*(GMWA!$CR$2:$CR$60=K$1),0),$A47-1966)</f>
        <v>30079.25</v>
      </c>
      <c r="L47" s="7" cm="1">
        <f t="array" ref="L47">INDEX(GMWA!$A$2:$CR$60,MATCH(1,(GMWA!$CQ$2:$CQ$60=L$3)*(GMWA!$CR$2:$CR$60=L$1),0),$A47-1966)</f>
        <v>64173</v>
      </c>
      <c r="M47" s="7" cm="1">
        <f t="array" ref="M47">INDEX(GMWA!$A$2:$CR$60,MATCH(1,(GMWA!$CQ$2:$CQ$60=M$3)*(GMWA!$CR$2:$CR$60=M$1),0),$A47-1966)</f>
        <v>39743.89</v>
      </c>
      <c r="N47" s="7" cm="1">
        <f t="array" ref="N47">INDEX(GMWA!$A$2:$CR$60,MATCH(1,(GMWA!$CQ$2:$CQ$60=N$3)*(GMWA!$CR$2:$CR$60=N$1),0),$A47-1966)</f>
        <v>104122</v>
      </c>
      <c r="O47" s="7" cm="1">
        <f t="array" ref="O47">INDEX(GMWA!$A$2:$CR$60,MATCH(1,(GMWA!$CQ$2:$CQ$60=O$3)*(GMWA!$CR$2:$CR$60=O$1),0),$A47-1966)</f>
        <v>1452600</v>
      </c>
      <c r="P47" s="7" cm="1">
        <f t="array" ref="P47">INDEX(GMWA!$A$2:$CR$60,MATCH(1,(GMWA!$CQ$2:$CQ$60=P$3)*(GMWA!$CR$2:$CR$60=P$1),0),$A47-1966)</f>
        <v>1781361</v>
      </c>
    </row>
    <row r="48" spans="1:16" x14ac:dyDescent="0.25">
      <c r="A48" s="7">
        <f>+A47+1</f>
        <v>2014</v>
      </c>
      <c r="B48" s="7" cm="1">
        <f t="array" ref="B48">INDEX(GMWA!$A$2:$CR$60,MATCH(1,(GMWA!$CQ$2:$CQ$60=B$3)*(GMWA!$CR$2:$CR$60=B$1),0),$A48-1966)</f>
        <v>2026566</v>
      </c>
      <c r="C48" s="7" cm="1">
        <f t="array" ref="C48">INDEX(GMWA!$A$2:$CR$60,MATCH(1,(GMWA!$CQ$2:$CQ$60=C$3)*(GMWA!$CR$2:$CR$60=C$1),0),$A48-1966)</f>
        <v>6.2</v>
      </c>
      <c r="D48" s="7" cm="1">
        <f t="array" ref="D48">INDEX(GMWA!$A$2:$CR$60,MATCH(1,(GMWA!$CQ$2:$CQ$60=D$3)*(GMWA!$CR$2:$CR$60=D$1),0),$A48-1966)</f>
        <v>2069974</v>
      </c>
      <c r="E48" s="7" cm="1">
        <f t="array" ref="E48">INDEX(GMWA!$A$2:$CR$60,MATCH(1,(GMWA!$CQ$2:$CQ$60=E$3)*(GMWA!$CR$2:$CR$60=E$1),0),$A48-1966)</f>
        <v>2553000</v>
      </c>
      <c r="F48" s="7" cm="1">
        <f t="array" ref="F48">INDEX(GMWA!$A$2:$CR$60,MATCH(1,(GMWA!$CQ$2:$CQ$60=F$3)*(GMWA!$CR$2:$CR$60=F$1),0),$A48-1966)</f>
        <v>31103.99</v>
      </c>
      <c r="G48" s="7" cm="1">
        <f t="array" ref="G48">INDEX(GMWA!$A$2:$CR$60,MATCH(1,(GMWA!$CQ$2:$CQ$60=G$3)*(GMWA!$CR$2:$CR$60=G$1),0),$A48-1966)</f>
        <v>32.174999999999997</v>
      </c>
      <c r="H48" s="7" cm="1">
        <f t="array" ref="H48">INDEX(GMWA!$A$2:$CR$60,MATCH(1,(GMWA!$CQ$2:$CQ$60=H$3)*(GMWA!$CR$2:$CR$60=H$1),0),$A48-1966)</f>
        <v>538611.69999999995</v>
      </c>
      <c r="I48" s="7" cm="1">
        <f t="array" ref="I48">INDEX(GMWA!$A$2:$CR$60,MATCH(1,(GMWA!$CQ$2:$CQ$60=I$3)*(GMWA!$CR$2:$CR$60=I$1),0),$A48-1966)</f>
        <v>41810.11</v>
      </c>
      <c r="J48" s="7" cm="1">
        <f t="array" ref="J48">INDEX(GMWA!$A$2:$CR$60,MATCH(1,(GMWA!$CQ$2:$CQ$60=J$3)*(GMWA!$CR$2:$CR$60=J$1),0),$A48-1966)</f>
        <v>-1.750097</v>
      </c>
      <c r="K48" s="7" cm="1">
        <f t="array" ref="K48">INDEX(GMWA!$A$2:$CR$60,MATCH(1,(GMWA!$CQ$2:$CQ$60=K$3)*(GMWA!$CR$2:$CR$60=K$1),0),$A48-1966)</f>
        <v>30793.5</v>
      </c>
      <c r="L48" s="7" cm="1">
        <f t="array" ref="L48">INDEX(GMWA!$A$2:$CR$60,MATCH(1,(GMWA!$CQ$2:$CQ$60=L$3)*(GMWA!$CR$2:$CR$60=L$1),0),$A48-1966)</f>
        <v>64662.5</v>
      </c>
      <c r="M48" s="7" cm="1">
        <f t="array" ref="M48">INDEX(GMWA!$A$2:$CR$60,MATCH(1,(GMWA!$CQ$2:$CQ$60=M$3)*(GMWA!$CR$2:$CR$60=M$1),0),$A48-1966)</f>
        <v>40075.519999999997</v>
      </c>
      <c r="N48" s="7" cm="1">
        <f t="array" ref="N48">INDEX(GMWA!$A$2:$CR$60,MATCH(1,(GMWA!$CQ$2:$CQ$60=N$3)*(GMWA!$CR$2:$CR$60=N$1),0),$A48-1966)</f>
        <v>104454</v>
      </c>
      <c r="O48" s="7" cm="1">
        <f t="array" ref="O48">INDEX(GMWA!$A$2:$CR$60,MATCH(1,(GMWA!$CQ$2:$CQ$60=O$3)*(GMWA!$CR$2:$CR$60=O$1),0),$A48-1966)</f>
        <v>1550800</v>
      </c>
      <c r="P48" s="7" cm="1">
        <f t="array" ref="P48">INDEX(GMWA!$A$2:$CR$60,MATCH(1,(GMWA!$CQ$2:$CQ$60=P$3)*(GMWA!$CR$2:$CR$60=P$1),0),$A48-1966)</f>
        <v>1862514</v>
      </c>
    </row>
    <row r="49" spans="1:16" x14ac:dyDescent="0.25">
      <c r="A49" s="7">
        <f t="shared" ref="A49:A84" si="2">+A48+1</f>
        <v>2015</v>
      </c>
      <c r="B49" s="7" cm="1">
        <f t="array" ref="B49">INDEX(GMWA!$A$2:$CR$60,MATCH(1,(GMWA!$CQ$2:$CQ$60=B$3)*(GMWA!$CR$2:$CR$60=B$1),0),$A49-1966)</f>
        <v>2071561</v>
      </c>
      <c r="C49" s="7" cm="1">
        <f t="array" ref="C49">INDEX(GMWA!$A$2:$CR$60,MATCH(1,(GMWA!$CQ$2:$CQ$60=C$3)*(GMWA!$CR$2:$CR$60=C$1),0),$A49-1966)</f>
        <v>5.4249999999999998</v>
      </c>
      <c r="D49" s="7" cm="1">
        <f t="array" ref="D49">INDEX(GMWA!$A$2:$CR$60,MATCH(1,(GMWA!$CQ$2:$CQ$60=D$3)*(GMWA!$CR$2:$CR$60=D$1),0),$A49-1966)</f>
        <v>2101006</v>
      </c>
      <c r="E49" s="7" cm="1">
        <f t="array" ref="E49">INDEX(GMWA!$A$2:$CR$60,MATCH(1,(GMWA!$CQ$2:$CQ$60=E$3)*(GMWA!$CR$2:$CR$60=E$1),0),$A49-1966)</f>
        <v>2612000</v>
      </c>
      <c r="F49" s="7" cm="1">
        <f t="array" ref="F49">INDEX(GMWA!$A$2:$CR$60,MATCH(1,(GMWA!$CQ$2:$CQ$60=F$3)*(GMWA!$CR$2:$CR$60=F$1),0),$A49-1966)</f>
        <v>31459.18</v>
      </c>
      <c r="G49" s="7" cm="1">
        <f t="array" ref="G49">INDEX(GMWA!$A$2:$CR$60,MATCH(1,(GMWA!$CQ$2:$CQ$60=G$3)*(GMWA!$CR$2:$CR$60=G$1),0),$A49-1966)</f>
        <v>32.1</v>
      </c>
      <c r="H49" s="7" cm="1">
        <f t="array" ref="H49">INDEX(GMWA!$A$2:$CR$60,MATCH(1,(GMWA!$CQ$2:$CQ$60=H$3)*(GMWA!$CR$2:$CR$60=H$1),0),$A49-1966)</f>
        <v>545125.1</v>
      </c>
      <c r="I49" s="7" cm="1">
        <f t="array" ref="I49">INDEX(GMWA!$A$2:$CR$60,MATCH(1,(GMWA!$CQ$2:$CQ$60=I$3)*(GMWA!$CR$2:$CR$60=I$1),0),$A49-1966)</f>
        <v>41991.91</v>
      </c>
      <c r="J49" s="7" cm="1">
        <f t="array" ref="J49">INDEX(GMWA!$A$2:$CR$60,MATCH(1,(GMWA!$CQ$2:$CQ$60=J$3)*(GMWA!$CR$2:$CR$60=J$1),0),$A49-1966)</f>
        <v>-1.750372</v>
      </c>
      <c r="K49" s="7" cm="1">
        <f t="array" ref="K49">INDEX(GMWA!$A$2:$CR$60,MATCH(1,(GMWA!$CQ$2:$CQ$60=K$3)*(GMWA!$CR$2:$CR$60=K$1),0),$A49-1966)</f>
        <v>31314.5</v>
      </c>
      <c r="L49" s="7" cm="1">
        <f t="array" ref="L49">INDEX(GMWA!$A$2:$CR$60,MATCH(1,(GMWA!$CQ$2:$CQ$60=L$3)*(GMWA!$CR$2:$CR$60=L$1),0),$A49-1966)</f>
        <v>65178.81</v>
      </c>
      <c r="M49" s="7" cm="1">
        <f t="array" ref="M49">INDEX(GMWA!$A$2:$CR$60,MATCH(1,(GMWA!$CQ$2:$CQ$60=M$3)*(GMWA!$CR$2:$CR$60=M$1),0),$A49-1966)</f>
        <v>40465.18</v>
      </c>
      <c r="N49" s="7" cm="1">
        <f t="array" ref="N49">INDEX(GMWA!$A$2:$CR$60,MATCH(1,(GMWA!$CQ$2:$CQ$60=N$3)*(GMWA!$CR$2:$CR$60=N$1),0),$A49-1966)</f>
        <v>87007</v>
      </c>
      <c r="O49" s="7" cm="1">
        <f t="array" ref="O49">INDEX(GMWA!$A$2:$CR$60,MATCH(1,(GMWA!$CQ$2:$CQ$60=O$3)*(GMWA!$CR$2:$CR$60=O$1),0),$A49-1966)</f>
        <v>1605100</v>
      </c>
      <c r="P49" s="7" cm="1">
        <f t="array" ref="P49">INDEX(GMWA!$A$2:$CR$60,MATCH(1,(GMWA!$CQ$2:$CQ$60=P$3)*(GMWA!$CR$2:$CR$60=P$1),0),$A49-1966)</f>
        <v>1916451</v>
      </c>
    </row>
    <row r="50" spans="1:16" x14ac:dyDescent="0.25">
      <c r="A50" s="7">
        <f t="shared" si="2"/>
        <v>2016</v>
      </c>
      <c r="B50" s="7" cm="1">
        <f t="array" ref="B50">INDEX(GMWA!$A$2:$CR$60,MATCH(1,(GMWA!$CQ$2:$CQ$60=B$3)*(GMWA!$CR$2:$CR$60=B$1),0),$A50-1966)</f>
        <v>2111357</v>
      </c>
      <c r="C50" s="7" cm="1">
        <f t="array" ref="C50">INDEX(GMWA!$A$2:$CR$60,MATCH(1,(GMWA!$CQ$2:$CQ$60=C$3)*(GMWA!$CR$2:$CR$60=C$1),0),$A50-1966)</f>
        <v>4.9249999999999998</v>
      </c>
      <c r="D50" s="7" cm="1">
        <f t="array" ref="D50">INDEX(GMWA!$A$2:$CR$60,MATCH(1,(GMWA!$CQ$2:$CQ$60=D$3)*(GMWA!$CR$2:$CR$60=D$1),0),$A50-1966)</f>
        <v>2136889</v>
      </c>
      <c r="E50" s="7" cm="1">
        <f t="array" ref="E50">INDEX(GMWA!$A$2:$CR$60,MATCH(1,(GMWA!$CQ$2:$CQ$60=E$3)*(GMWA!$CR$2:$CR$60=E$1),0),$A50-1966)</f>
        <v>2679000</v>
      </c>
      <c r="F50" s="7" cm="1">
        <f t="array" ref="F50">INDEX(GMWA!$A$2:$CR$60,MATCH(1,(GMWA!$CQ$2:$CQ$60=F$3)*(GMWA!$CR$2:$CR$60=F$1),0),$A50-1966)</f>
        <v>31832.32</v>
      </c>
      <c r="G50" s="7" cm="1">
        <f t="array" ref="G50">INDEX(GMWA!$A$2:$CR$60,MATCH(1,(GMWA!$CQ$2:$CQ$60=G$3)*(GMWA!$CR$2:$CR$60=G$1),0),$A50-1966)</f>
        <v>32.049999999999997</v>
      </c>
      <c r="H50" s="7" cm="1">
        <f t="array" ref="H50">INDEX(GMWA!$A$2:$CR$60,MATCH(1,(GMWA!$CQ$2:$CQ$60=H$3)*(GMWA!$CR$2:$CR$60=H$1),0),$A50-1966)</f>
        <v>551423.6</v>
      </c>
      <c r="I50" s="7" cm="1">
        <f t="array" ref="I50">INDEX(GMWA!$A$2:$CR$60,MATCH(1,(GMWA!$CQ$2:$CQ$60=I$3)*(GMWA!$CR$2:$CR$60=I$1),0),$A50-1966)</f>
        <v>42161.43</v>
      </c>
      <c r="J50" s="7" cm="1">
        <f t="array" ref="J50">INDEX(GMWA!$A$2:$CR$60,MATCH(1,(GMWA!$CQ$2:$CQ$60=J$3)*(GMWA!$CR$2:$CR$60=J$1),0),$A50-1966)</f>
        <v>-1.7506470000000001</v>
      </c>
      <c r="K50" s="7" cm="1">
        <f t="array" ref="K50">INDEX(GMWA!$A$2:$CR$60,MATCH(1,(GMWA!$CQ$2:$CQ$60=K$3)*(GMWA!$CR$2:$CR$60=K$1),0),$A50-1966)</f>
        <v>31775.25</v>
      </c>
      <c r="L50" s="7" cm="1">
        <f t="array" ref="L50">INDEX(GMWA!$A$2:$CR$60,MATCH(1,(GMWA!$CQ$2:$CQ$60=L$3)*(GMWA!$CR$2:$CR$60=L$1),0),$A50-1966)</f>
        <v>65687.88</v>
      </c>
      <c r="M50" s="7" cm="1">
        <f t="array" ref="M50">INDEX(GMWA!$A$2:$CR$60,MATCH(1,(GMWA!$CQ$2:$CQ$60=M$3)*(GMWA!$CR$2:$CR$60=M$1),0),$A50-1966)</f>
        <v>40864.959999999999</v>
      </c>
      <c r="N50" s="7" cm="1">
        <f t="array" ref="N50">INDEX(GMWA!$A$2:$CR$60,MATCH(1,(GMWA!$CQ$2:$CQ$60=N$3)*(GMWA!$CR$2:$CR$60=N$1),0),$A50-1966)</f>
        <v>67341</v>
      </c>
      <c r="O50" s="7" cm="1">
        <f t="array" ref="O50">INDEX(GMWA!$A$2:$CR$60,MATCH(1,(GMWA!$CQ$2:$CQ$60=O$3)*(GMWA!$CR$2:$CR$60=O$1),0),$A50-1966)</f>
        <v>1688100</v>
      </c>
      <c r="P50" s="7" cm="1">
        <f t="array" ref="P50">INDEX(GMWA!$A$2:$CR$60,MATCH(1,(GMWA!$CQ$2:$CQ$60=P$3)*(GMWA!$CR$2:$CR$60=P$1),0),$A50-1966)</f>
        <v>1991645</v>
      </c>
    </row>
    <row r="51" spans="1:16" x14ac:dyDescent="0.25">
      <c r="A51" s="7">
        <f t="shared" si="2"/>
        <v>2017</v>
      </c>
      <c r="B51" s="7" cm="1">
        <f t="array" ref="B51">INDEX(GMWA!$A$2:$CR$60,MATCH(1,(GMWA!$CQ$2:$CQ$60=B$3)*(GMWA!$CR$2:$CR$60=B$1),0),$A51-1966)</f>
        <v>2167415</v>
      </c>
      <c r="C51" s="7" cm="1">
        <f t="array" ref="C51">INDEX(GMWA!$A$2:$CR$60,MATCH(1,(GMWA!$CQ$2:$CQ$60=C$3)*(GMWA!$CR$2:$CR$60=C$1),0),$A51-1966)</f>
        <v>4.45</v>
      </c>
      <c r="D51" s="7" cm="1">
        <f t="array" ref="D51">INDEX(GMWA!$A$2:$CR$60,MATCH(1,(GMWA!$CQ$2:$CQ$60=D$3)*(GMWA!$CR$2:$CR$60=D$1),0),$A51-1966)</f>
        <v>2171464</v>
      </c>
      <c r="E51" s="7" cm="1">
        <f t="array" ref="E51">INDEX(GMWA!$A$2:$CR$60,MATCH(1,(GMWA!$CQ$2:$CQ$60=E$3)*(GMWA!$CR$2:$CR$60=E$1),0),$A51-1966)</f>
        <v>2744000</v>
      </c>
      <c r="F51" s="7" cm="1">
        <f t="array" ref="F51">INDEX(GMWA!$A$2:$CR$60,MATCH(1,(GMWA!$CQ$2:$CQ$60=F$3)*(GMWA!$CR$2:$CR$60=F$1),0),$A51-1966)</f>
        <v>32051.37</v>
      </c>
      <c r="G51" s="7" cm="1">
        <f t="array" ref="G51">INDEX(GMWA!$A$2:$CR$60,MATCH(1,(GMWA!$CQ$2:$CQ$60=G$3)*(GMWA!$CR$2:$CR$60=G$1),0),$A51-1966)</f>
        <v>32.1</v>
      </c>
      <c r="H51" s="7" cm="1">
        <f t="array" ref="H51">INDEX(GMWA!$A$2:$CR$60,MATCH(1,(GMWA!$CQ$2:$CQ$60=H$3)*(GMWA!$CR$2:$CR$60=H$1),0),$A51-1966)</f>
        <v>556744.5</v>
      </c>
      <c r="I51" s="7" cm="1">
        <f t="array" ref="I51">INDEX(GMWA!$A$2:$CR$60,MATCH(1,(GMWA!$CQ$2:$CQ$60=I$3)*(GMWA!$CR$2:$CR$60=I$1),0),$A51-1966)</f>
        <v>42259.49</v>
      </c>
      <c r="J51" s="7" cm="1">
        <f t="array" ref="J51">INDEX(GMWA!$A$2:$CR$60,MATCH(1,(GMWA!$CQ$2:$CQ$60=J$3)*(GMWA!$CR$2:$CR$60=J$1),0),$A51-1966)</f>
        <v>-1.750923</v>
      </c>
      <c r="K51" s="7" cm="1">
        <f t="array" ref="K51">INDEX(GMWA!$A$2:$CR$60,MATCH(1,(GMWA!$CQ$2:$CQ$60=K$3)*(GMWA!$CR$2:$CR$60=K$1),0),$A51-1966)</f>
        <v>32087</v>
      </c>
      <c r="L51" s="7" cm="1">
        <f t="array" ref="L51">INDEX(GMWA!$A$2:$CR$60,MATCH(1,(GMWA!$CQ$2:$CQ$60=L$3)*(GMWA!$CR$2:$CR$60=L$1),0),$A51-1966)</f>
        <v>66089.75</v>
      </c>
      <c r="M51" s="7" cm="1">
        <f t="array" ref="M51">INDEX(GMWA!$A$2:$CR$60,MATCH(1,(GMWA!$CQ$2:$CQ$60=M$3)*(GMWA!$CR$2:$CR$60=M$1),0),$A51-1966)</f>
        <v>41230.949999999997</v>
      </c>
      <c r="N51" s="7" cm="1">
        <f t="array" ref="N51">INDEX(GMWA!$A$2:$CR$60,MATCH(1,(GMWA!$CQ$2:$CQ$60=N$3)*(GMWA!$CR$2:$CR$60=N$1),0),$A51-1966)</f>
        <v>54445</v>
      </c>
      <c r="O51" s="7" cm="1">
        <f t="array" ref="O51">INDEX(GMWA!$A$2:$CR$60,MATCH(1,(GMWA!$CQ$2:$CQ$60=O$3)*(GMWA!$CR$2:$CR$60=O$1),0),$A51-1966)</f>
        <v>1743700</v>
      </c>
      <c r="P51" s="7" cm="1">
        <f t="array" ref="P51">INDEX(GMWA!$A$2:$CR$60,MATCH(1,(GMWA!$CQ$2:$CQ$60=P$3)*(GMWA!$CR$2:$CR$60=P$1),0),$A51-1966)</f>
        <v>2082482</v>
      </c>
    </row>
    <row r="52" spans="1:16" x14ac:dyDescent="0.25">
      <c r="A52" s="7">
        <f t="shared" si="2"/>
        <v>2018</v>
      </c>
      <c r="B52" s="7" cm="1">
        <f t="array" ref="B52">INDEX(GMWA!$A$2:$CR$60,MATCH(1,(GMWA!$CQ$2:$CQ$60=B$3)*(GMWA!$CR$2:$CR$60=B$1),0),$A52-1966)</f>
        <v>2197841</v>
      </c>
      <c r="C52" s="7" cm="1">
        <f t="array" ref="C52">INDEX(GMWA!$A$2:$CR$60,MATCH(1,(GMWA!$CQ$2:$CQ$60=C$3)*(GMWA!$CR$2:$CR$60=C$1),0),$A52-1966)</f>
        <v>4.1749999999999998</v>
      </c>
      <c r="D52" s="7" cm="1">
        <f t="array" ref="D52">INDEX(GMWA!$A$2:$CR$60,MATCH(1,(GMWA!$CQ$2:$CQ$60=D$3)*(GMWA!$CR$2:$CR$60=D$1),0),$A52-1966)</f>
        <v>2202562</v>
      </c>
      <c r="E52" s="7" cm="1">
        <f t="array" ref="E52">INDEX(GMWA!$A$2:$CR$60,MATCH(1,(GMWA!$CQ$2:$CQ$60=E$3)*(GMWA!$CR$2:$CR$60=E$1),0),$A52-1966)</f>
        <v>2797000</v>
      </c>
      <c r="F52" s="7" cm="1">
        <f t="array" ref="F52">INDEX(GMWA!$A$2:$CR$60,MATCH(1,(GMWA!$CQ$2:$CQ$60=F$3)*(GMWA!$CR$2:$CR$60=F$1),0),$A52-1966)</f>
        <v>32379.71</v>
      </c>
      <c r="G52" s="7" cm="1">
        <f t="array" ref="G52">INDEX(GMWA!$A$2:$CR$60,MATCH(1,(GMWA!$CQ$2:$CQ$60=G$3)*(GMWA!$CR$2:$CR$60=G$1),0),$A52-1966)</f>
        <v>32</v>
      </c>
      <c r="H52" s="7" cm="1">
        <f t="array" ref="H52">INDEX(GMWA!$A$2:$CR$60,MATCH(1,(GMWA!$CQ$2:$CQ$60=H$3)*(GMWA!$CR$2:$CR$60=H$1),0),$A52-1966)</f>
        <v>562195.30000000005</v>
      </c>
      <c r="I52" s="7" cm="1">
        <f t="array" ref="I52">INDEX(GMWA!$A$2:$CR$60,MATCH(1,(GMWA!$CQ$2:$CQ$60=I$3)*(GMWA!$CR$2:$CR$60=I$1),0),$A52-1966)</f>
        <v>42370.76</v>
      </c>
      <c r="J52" s="7" cm="1">
        <f t="array" ref="J52">INDEX(GMWA!$A$2:$CR$60,MATCH(1,(GMWA!$CQ$2:$CQ$60=J$3)*(GMWA!$CR$2:$CR$60=J$1),0),$A52-1966)</f>
        <v>-1.751199</v>
      </c>
      <c r="K52" s="7" cm="1">
        <f t="array" ref="K52">INDEX(GMWA!$A$2:$CR$60,MATCH(1,(GMWA!$CQ$2:$CQ$60=K$3)*(GMWA!$CR$2:$CR$60=K$1),0),$A52-1966)</f>
        <v>32458.25</v>
      </c>
      <c r="L52" s="7" cm="1">
        <f t="array" ref="L52">INDEX(GMWA!$A$2:$CR$60,MATCH(1,(GMWA!$CQ$2:$CQ$60=L$3)*(GMWA!$CR$2:$CR$60=L$1),0),$A52-1966)</f>
        <v>66478.94</v>
      </c>
      <c r="M52" s="7" cm="1">
        <f t="array" ref="M52">INDEX(GMWA!$A$2:$CR$60,MATCH(1,(GMWA!$CQ$2:$CQ$60=M$3)*(GMWA!$CR$2:$CR$60=M$1),0),$A52-1966)</f>
        <v>41611.730000000003</v>
      </c>
      <c r="N52" s="7" cm="1">
        <f t="array" ref="N52">INDEX(GMWA!$A$2:$CR$60,MATCH(1,(GMWA!$CQ$2:$CQ$60=N$3)*(GMWA!$CR$2:$CR$60=N$1),0),$A52-1966)</f>
        <v>51530</v>
      </c>
      <c r="O52" s="7" cm="1">
        <f t="array" ref="O52">INDEX(GMWA!$A$2:$CR$60,MATCH(1,(GMWA!$CQ$2:$CQ$60=O$3)*(GMWA!$CR$2:$CR$60=O$1),0),$A52-1966)</f>
        <v>1795600</v>
      </c>
      <c r="P52" s="7" cm="1">
        <f t="array" ref="P52">INDEX(GMWA!$A$2:$CR$60,MATCH(1,(GMWA!$CQ$2:$CQ$60=P$3)*(GMWA!$CR$2:$CR$60=P$1),0),$A52-1966)</f>
        <v>2152304</v>
      </c>
    </row>
    <row r="53" spans="1:16" x14ac:dyDescent="0.25">
      <c r="A53" s="7">
        <f t="shared" si="2"/>
        <v>2019</v>
      </c>
      <c r="B53" s="7" cm="1">
        <f t="array" ref="B53">INDEX(GMWA!$A$2:$CR$60,MATCH(1,(GMWA!$CQ$2:$CQ$60=B$3)*(GMWA!$CR$2:$CR$60=B$1),0),$A53-1966)</f>
        <v>2233921</v>
      </c>
      <c r="C53" s="7" cm="1">
        <f t="array" ref="C53">INDEX(GMWA!$A$2:$CR$60,MATCH(1,(GMWA!$CQ$2:$CQ$60=C$3)*(GMWA!$CR$2:$CR$60=C$1),0),$A53-1966)</f>
        <v>3.9</v>
      </c>
      <c r="D53" s="7" cm="1">
        <f t="array" ref="D53">INDEX(GMWA!$A$2:$CR$60,MATCH(1,(GMWA!$CQ$2:$CQ$60=D$3)*(GMWA!$CR$2:$CR$60=D$1),0),$A53-1966)</f>
        <v>2238861</v>
      </c>
      <c r="E53" s="7" cm="1">
        <f t="array" ref="E53">INDEX(GMWA!$A$2:$CR$60,MATCH(1,(GMWA!$CQ$2:$CQ$60=E$3)*(GMWA!$CR$2:$CR$60=E$1),0),$A53-1966)</f>
        <v>2850000</v>
      </c>
      <c r="F53" s="7" cm="1">
        <f t="array" ref="F53">INDEX(GMWA!$A$2:$CR$60,MATCH(1,(GMWA!$CQ$2:$CQ$60=F$3)*(GMWA!$CR$2:$CR$60=F$1),0),$A53-1966)</f>
        <v>32699</v>
      </c>
      <c r="G53" s="7" cm="1">
        <f t="array" ref="G53">INDEX(GMWA!$A$2:$CR$60,MATCH(1,(GMWA!$CQ$2:$CQ$60=G$3)*(GMWA!$CR$2:$CR$60=G$1),0),$A53-1966)</f>
        <v>32.075000000000003</v>
      </c>
      <c r="H53" s="7" cm="1">
        <f t="array" ref="H53">INDEX(GMWA!$A$2:$CR$60,MATCH(1,(GMWA!$CQ$2:$CQ$60=H$3)*(GMWA!$CR$2:$CR$60=H$1),0),$A53-1966)</f>
        <v>567581.80000000005</v>
      </c>
      <c r="I53" s="7" cm="1">
        <f t="array" ref="I53">INDEX(GMWA!$A$2:$CR$60,MATCH(1,(GMWA!$CQ$2:$CQ$60=I$3)*(GMWA!$CR$2:$CR$60=I$1),0),$A53-1966)</f>
        <v>42480.22</v>
      </c>
      <c r="J53" s="7" cm="1">
        <f t="array" ref="J53">INDEX(GMWA!$A$2:$CR$60,MATCH(1,(GMWA!$CQ$2:$CQ$60=J$3)*(GMWA!$CR$2:$CR$60=J$1),0),$A53-1966)</f>
        <v>-1.751474</v>
      </c>
      <c r="K53" s="7" cm="1">
        <f t="array" ref="K53">INDEX(GMWA!$A$2:$CR$60,MATCH(1,(GMWA!$CQ$2:$CQ$60=K$3)*(GMWA!$CR$2:$CR$60=K$1),0),$A53-1966)</f>
        <v>32823.25</v>
      </c>
      <c r="L53" s="7" cm="1">
        <f t="array" ref="L53">INDEX(GMWA!$A$2:$CR$60,MATCH(1,(GMWA!$CQ$2:$CQ$60=L$3)*(GMWA!$CR$2:$CR$60=L$1),0),$A53-1966)</f>
        <v>66827.69</v>
      </c>
      <c r="M53" s="7" cm="1">
        <f t="array" ref="M53">INDEX(GMWA!$A$2:$CR$60,MATCH(1,(GMWA!$CQ$2:$CQ$60=M$3)*(GMWA!$CR$2:$CR$60=M$1),0),$A53-1966)</f>
        <v>42058.89</v>
      </c>
      <c r="N53" s="7" cm="1">
        <f t="array" ref="N53">INDEX(GMWA!$A$2:$CR$60,MATCH(1,(GMWA!$CQ$2:$CQ$60=N$3)*(GMWA!$CR$2:$CR$60=N$1),0),$A53-1966)</f>
        <v>52412</v>
      </c>
      <c r="O53" s="7" cm="1">
        <f t="array" ref="O53">INDEX(GMWA!$A$2:$CR$60,MATCH(1,(GMWA!$CQ$2:$CQ$60=O$3)*(GMWA!$CR$2:$CR$60=O$1),0),$A53-1966)</f>
        <v>1835200</v>
      </c>
      <c r="P53" s="7" cm="1">
        <f t="array" ref="P53">INDEX(GMWA!$A$2:$CR$60,MATCH(1,(GMWA!$CQ$2:$CQ$60=P$3)*(GMWA!$CR$2:$CR$60=P$1),0),$A53-1966)</f>
        <v>2233921</v>
      </c>
    </row>
    <row r="54" spans="1:16" x14ac:dyDescent="0.25">
      <c r="A54" s="7">
        <f t="shared" si="2"/>
        <v>2020</v>
      </c>
      <c r="B54" s="7" cm="1">
        <f t="array" ref="B54">INDEX(GMWA!$A$2:$CR$60,MATCH(1,(GMWA!$CQ$2:$CQ$60=B$3)*(GMWA!$CR$2:$CR$60=B$1),0),$A54-1966)</f>
        <v>2002489</v>
      </c>
      <c r="C54" s="7" cm="1">
        <f t="array" ref="C54">INDEX(GMWA!$A$2:$CR$60,MATCH(1,(GMWA!$CQ$2:$CQ$60=C$3)*(GMWA!$CR$2:$CR$60=C$1),0),$A54-1966)</f>
        <v>4.625</v>
      </c>
      <c r="D54" s="7" cm="1">
        <f t="array" ref="D54">INDEX(GMWA!$A$2:$CR$60,MATCH(1,(GMWA!$CQ$2:$CQ$60=D$3)*(GMWA!$CR$2:$CR$60=D$1),0),$A54-1966)</f>
        <v>2094635</v>
      </c>
      <c r="E54" s="7" cm="1">
        <f t="array" ref="E54">INDEX(GMWA!$A$2:$CR$60,MATCH(1,(GMWA!$CQ$2:$CQ$60=E$3)*(GMWA!$CR$2:$CR$60=E$1),0),$A54-1966)</f>
        <v>2869000</v>
      </c>
      <c r="F54" s="7" cm="1">
        <f t="array" ref="F54">INDEX(GMWA!$A$2:$CR$60,MATCH(1,(GMWA!$CQ$2:$CQ$60=F$3)*(GMWA!$CR$2:$CR$60=F$1),0),$A54-1966)</f>
        <v>32670.62</v>
      </c>
      <c r="G54" s="7" cm="1">
        <f t="array" ref="G54">INDEX(GMWA!$A$2:$CR$60,MATCH(1,(GMWA!$CQ$2:$CQ$60=G$3)*(GMWA!$CR$2:$CR$60=G$1),0),$A54-1966)</f>
        <v>28.95</v>
      </c>
      <c r="H54" s="7" cm="1">
        <f t="array" ref="H54">INDEX(GMWA!$A$2:$CR$60,MATCH(1,(GMWA!$CQ$2:$CQ$60=H$3)*(GMWA!$CR$2:$CR$60=H$1),0),$A54-1966)</f>
        <v>573787.80000000005</v>
      </c>
      <c r="I54" s="7" cm="1">
        <f t="array" ref="I54">INDEX(GMWA!$A$2:$CR$60,MATCH(1,(GMWA!$CQ$2:$CQ$60=I$3)*(GMWA!$CR$2:$CR$60=I$1),0),$A54-1966)</f>
        <v>42653.26</v>
      </c>
      <c r="J54" s="7" cm="1">
        <f t="array" ref="J54">INDEX(GMWA!$A$2:$CR$60,MATCH(1,(GMWA!$CQ$2:$CQ$60=J$3)*(GMWA!$CR$2:$CR$60=J$1),0),$A54-1966)</f>
        <v>-1.7574959999999999</v>
      </c>
      <c r="K54" s="7" cm="1">
        <f t="array" ref="K54">INDEX(GMWA!$A$2:$CR$60,MATCH(1,(GMWA!$CQ$2:$CQ$60=K$3)*(GMWA!$CR$2:$CR$60=K$1),0),$A54-1966)</f>
        <v>32530.75</v>
      </c>
      <c r="L54" s="7" cm="1">
        <f t="array" ref="L54">INDEX(GMWA!$A$2:$CR$60,MATCH(1,(GMWA!$CQ$2:$CQ$60=L$3)*(GMWA!$CR$2:$CR$60=L$1),0),$A54-1966)</f>
        <v>67052.94</v>
      </c>
      <c r="M54" s="7" cm="1">
        <f t="array" ref="M54">INDEX(GMWA!$A$2:$CR$60,MATCH(1,(GMWA!$CQ$2:$CQ$60=M$3)*(GMWA!$CR$2:$CR$60=M$1),0),$A54-1966)</f>
        <v>42514.19</v>
      </c>
      <c r="N54" s="7" cm="1">
        <f t="array" ref="N54">INDEX(GMWA!$A$2:$CR$60,MATCH(1,(GMWA!$CQ$2:$CQ$60=N$3)*(GMWA!$CR$2:$CR$60=N$1),0),$A54-1966)</f>
        <v>270747</v>
      </c>
      <c r="O54" s="7" cm="1">
        <f t="array" ref="O54">INDEX(GMWA!$A$2:$CR$60,MATCH(1,(GMWA!$CQ$2:$CQ$60=O$3)*(GMWA!$CR$2:$CR$60=O$1),0),$A54-1966)</f>
        <v>2152200</v>
      </c>
      <c r="P54" s="7" cm="1">
        <f t="array" ref="P54">INDEX(GMWA!$A$2:$CR$60,MATCH(1,(GMWA!$CQ$2:$CQ$60=P$3)*(GMWA!$CR$2:$CR$60=P$1),0),$A54-1966)</f>
        <v>2104288</v>
      </c>
    </row>
    <row r="55" spans="1:16" x14ac:dyDescent="0.25">
      <c r="A55" s="7">
        <f t="shared" si="2"/>
        <v>2021</v>
      </c>
      <c r="B55" s="7" cm="1">
        <f t="array" ref="B55">INDEX(GMWA!$A$2:$CR$60,MATCH(1,(GMWA!$CQ$2:$CQ$60=B$3)*(GMWA!$CR$2:$CR$60=B$1),0),$A55-1966)</f>
        <v>2176203</v>
      </c>
      <c r="C55" s="7" cm="1">
        <f t="array" ref="C55">INDEX(GMWA!$A$2:$CR$60,MATCH(1,(GMWA!$CQ$2:$CQ$60=C$3)*(GMWA!$CR$2:$CR$60=C$1),0),$A55-1966)</f>
        <v>4.625</v>
      </c>
      <c r="D55" s="7" cm="1">
        <f t="array" ref="D55">INDEX(GMWA!$A$2:$CR$60,MATCH(1,(GMWA!$CQ$2:$CQ$60=D$3)*(GMWA!$CR$2:$CR$60=D$1),0),$A55-1966)</f>
        <v>2185763</v>
      </c>
      <c r="E55" s="7" cm="1">
        <f t="array" ref="E55">INDEX(GMWA!$A$2:$CR$60,MATCH(1,(GMWA!$CQ$2:$CQ$60=E$3)*(GMWA!$CR$2:$CR$60=E$1),0),$A55-1966)</f>
        <v>2894000</v>
      </c>
      <c r="F55" s="7" cm="1">
        <f t="array" ref="F55">INDEX(GMWA!$A$2:$CR$60,MATCH(1,(GMWA!$CQ$2:$CQ$60=F$3)*(GMWA!$CR$2:$CR$60=F$1),0),$A55-1966)</f>
        <v>32643.31</v>
      </c>
      <c r="G55" s="7" cm="1">
        <f t="array" ref="G55">INDEX(GMWA!$A$2:$CR$60,MATCH(1,(GMWA!$CQ$2:$CQ$60=G$3)*(GMWA!$CR$2:$CR$60=G$1),0),$A55-1966)</f>
        <v>30.975000000000001</v>
      </c>
      <c r="H55" s="7" cm="1">
        <f t="array" ref="H55">INDEX(GMWA!$A$2:$CR$60,MATCH(1,(GMWA!$CQ$2:$CQ$60=H$3)*(GMWA!$CR$2:$CR$60=H$1),0),$A55-1966)</f>
        <v>582107.6</v>
      </c>
      <c r="I55" s="7" cm="1">
        <f t="array" ref="I55">INDEX(GMWA!$A$2:$CR$60,MATCH(1,(GMWA!$CQ$2:$CQ$60=I$3)*(GMWA!$CR$2:$CR$60=I$1),0),$A55-1966)</f>
        <v>42984.3</v>
      </c>
      <c r="J55" s="7" cm="1">
        <f t="array" ref="J55">INDEX(GMWA!$A$2:$CR$60,MATCH(1,(GMWA!$CQ$2:$CQ$60=J$3)*(GMWA!$CR$2:$CR$60=J$1),0),$A55-1966)</f>
        <v>-1.763263</v>
      </c>
      <c r="K55" s="7" cm="1">
        <f t="array" ref="K55">INDEX(GMWA!$A$2:$CR$60,MATCH(1,(GMWA!$CQ$2:$CQ$60=K$3)*(GMWA!$CR$2:$CR$60=K$1),0),$A55-1966)</f>
        <v>32492.75</v>
      </c>
      <c r="L55" s="7" cm="1">
        <f t="array" ref="L55">INDEX(GMWA!$A$2:$CR$60,MATCH(1,(GMWA!$CQ$2:$CQ$60=L$3)*(GMWA!$CR$2:$CR$60=L$1),0),$A55-1966)</f>
        <v>67148.73</v>
      </c>
      <c r="M55" s="7" cm="1">
        <f t="array" ref="M55">INDEX(GMWA!$A$2:$CR$60,MATCH(1,(GMWA!$CQ$2:$CQ$60=M$3)*(GMWA!$CR$2:$CR$60=M$1),0),$A55-1966)</f>
        <v>42920.37</v>
      </c>
      <c r="N55" s="7" cm="1">
        <f t="array" ref="N55">INDEX(GMWA!$A$2:$CR$60,MATCH(1,(GMWA!$CQ$2:$CQ$60=N$3)*(GMWA!$CR$2:$CR$60=N$1),0),$A55-1966)</f>
        <v>164453</v>
      </c>
      <c r="O55" s="7" cm="1">
        <f t="array" ref="O55">INDEX(GMWA!$A$2:$CR$60,MATCH(1,(GMWA!$CQ$2:$CQ$60=O$3)*(GMWA!$CR$2:$CR$60=O$1),0),$A55-1966)</f>
        <v>2360200</v>
      </c>
      <c r="P55" s="7" cm="1">
        <f t="array" ref="P55">INDEX(GMWA!$A$2:$CR$60,MATCH(1,(GMWA!$CQ$2:$CQ$60=P$3)*(GMWA!$CR$2:$CR$60=P$1),0),$A55-1966)</f>
        <v>2284079</v>
      </c>
    </row>
    <row r="56" spans="1:16" x14ac:dyDescent="0.25">
      <c r="A56" s="7">
        <f t="shared" si="2"/>
        <v>2022</v>
      </c>
      <c r="B56" s="7" cm="1">
        <f t="array" ref="B56">INDEX(GMWA!$A$2:$CR$60,MATCH(1,(GMWA!$CQ$2:$CQ$60=B$3)*(GMWA!$CR$2:$CR$60=B$1),0),$A56-1966)</f>
        <v>2270764</v>
      </c>
      <c r="C56" s="7" cm="1">
        <f t="array" ref="C56">INDEX(GMWA!$A$2:$CR$60,MATCH(1,(GMWA!$CQ$2:$CQ$60=C$3)*(GMWA!$CR$2:$CR$60=C$1),0),$A56-1966)</f>
        <v>3.875</v>
      </c>
      <c r="D56" s="7" cm="1">
        <f t="array" ref="D56">INDEX(GMWA!$A$2:$CR$60,MATCH(1,(GMWA!$CQ$2:$CQ$60=D$3)*(GMWA!$CR$2:$CR$60=D$1),0),$A56-1966)</f>
        <v>2244500</v>
      </c>
      <c r="E56" s="7" cm="1">
        <f t="array" ref="E56">INDEX(GMWA!$A$2:$CR$60,MATCH(1,(GMWA!$CQ$2:$CQ$60=E$3)*(GMWA!$CR$2:$CR$60=E$1),0),$A56-1966)</f>
        <v>2939000</v>
      </c>
      <c r="F56" s="7" cm="1">
        <f t="array" ref="F56">INDEX(GMWA!$A$2:$CR$60,MATCH(1,(GMWA!$CQ$2:$CQ$60=F$3)*(GMWA!$CR$2:$CR$60=F$1),0),$A56-1966)</f>
        <v>32844.79</v>
      </c>
      <c r="G56" s="7" cm="1">
        <f t="array" ref="G56">INDEX(GMWA!$A$2:$CR$60,MATCH(1,(GMWA!$CQ$2:$CQ$60=G$3)*(GMWA!$CR$2:$CR$60=G$1),0),$A56-1966)</f>
        <v>31.8</v>
      </c>
      <c r="H56" s="7" cm="1">
        <f t="array" ref="H56">INDEX(GMWA!$A$2:$CR$60,MATCH(1,(GMWA!$CQ$2:$CQ$60=H$3)*(GMWA!$CR$2:$CR$60=H$1),0),$A56-1966)</f>
        <v>591487</v>
      </c>
      <c r="I56" s="7" cm="1">
        <f t="array" ref="I56">INDEX(GMWA!$A$2:$CR$60,MATCH(1,(GMWA!$CQ$2:$CQ$60=I$3)*(GMWA!$CR$2:$CR$60=I$1),0),$A56-1966)</f>
        <v>43392.68</v>
      </c>
      <c r="J56" s="7" cm="1">
        <f t="array" ref="J56">INDEX(GMWA!$A$2:$CR$60,MATCH(1,(GMWA!$CQ$2:$CQ$60=J$3)*(GMWA!$CR$2:$CR$60=J$1),0),$A56-1966)</f>
        <v>-1.7637400000000001</v>
      </c>
      <c r="K56" s="7" cm="1">
        <f t="array" ref="K56">INDEX(GMWA!$A$2:$CR$60,MATCH(1,(GMWA!$CQ$2:$CQ$60=K$3)*(GMWA!$CR$2:$CR$60=K$1),0),$A56-1966)</f>
        <v>32929</v>
      </c>
      <c r="L56" s="7" cm="1">
        <f t="array" ref="L56">INDEX(GMWA!$A$2:$CR$60,MATCH(1,(GMWA!$CQ$2:$CQ$60=L$3)*(GMWA!$CR$2:$CR$60=L$1),0),$A56-1966)</f>
        <v>67751.13</v>
      </c>
      <c r="M56" s="7" cm="1">
        <f t="array" ref="M56">INDEX(GMWA!$A$2:$CR$60,MATCH(1,(GMWA!$CQ$2:$CQ$60=M$3)*(GMWA!$CR$2:$CR$60=M$1),0),$A56-1966)</f>
        <v>43329.91</v>
      </c>
      <c r="N56" s="7" cm="1">
        <f t="array" ref="N56">INDEX(GMWA!$A$2:$CR$60,MATCH(1,(GMWA!$CQ$2:$CQ$60=N$3)*(GMWA!$CR$2:$CR$60=N$1),0),$A56-1966)</f>
        <v>109441</v>
      </c>
      <c r="O56" s="7" cm="1">
        <f t="array" ref="O56">INDEX(GMWA!$A$2:$CR$60,MATCH(1,(GMWA!$CQ$2:$CQ$60=O$3)*(GMWA!$CR$2:$CR$60=O$1),0),$A56-1966)</f>
        <v>2497000</v>
      </c>
      <c r="P56" s="7" cm="1">
        <f t="array" ref="P56">INDEX(GMWA!$A$2:$CR$60,MATCH(1,(GMWA!$CQ$2:$CQ$60=P$3)*(GMWA!$CR$2:$CR$60=P$1),0),$A56-1966)</f>
        <v>2505981</v>
      </c>
    </row>
    <row r="57" spans="1:16" x14ac:dyDescent="0.25">
      <c r="A57" s="7">
        <f t="shared" si="2"/>
        <v>2023</v>
      </c>
      <c r="B57" s="7" cm="1">
        <f t="array" ref="B57">INDEX(GMWA!$A$2:$CR$60,MATCH(1,(GMWA!$CQ$2:$CQ$60=B$3)*(GMWA!$CR$2:$CR$60=B$1),0),$A57-1966)</f>
        <v>2274050</v>
      </c>
      <c r="C57" s="7" cm="1">
        <f t="array" ref="C57">INDEX(GMWA!$A$2:$CR$60,MATCH(1,(GMWA!$CQ$2:$CQ$60=C$3)*(GMWA!$CR$2:$CR$60=C$1),0),$A57-1966)</f>
        <v>4</v>
      </c>
      <c r="D57" s="7" cm="1">
        <f t="array" ref="D57">INDEX(GMWA!$A$2:$CR$60,MATCH(1,(GMWA!$CQ$2:$CQ$60=D$3)*(GMWA!$CR$2:$CR$60=D$1),0),$A57-1966)</f>
        <v>2263783</v>
      </c>
      <c r="E57" s="7" cm="1">
        <f t="array" ref="E57">INDEX(GMWA!$A$2:$CR$60,MATCH(1,(GMWA!$CQ$2:$CQ$60=E$3)*(GMWA!$CR$2:$CR$60=E$1),0),$A57-1966)</f>
        <v>2992629</v>
      </c>
      <c r="F57" s="7" cm="1">
        <f t="array" ref="F57">INDEX(GMWA!$A$2:$CR$60,MATCH(1,(GMWA!$CQ$2:$CQ$60=F$3)*(GMWA!$CR$2:$CR$60=F$1),0),$A57-1966)</f>
        <v>33135.85</v>
      </c>
      <c r="G57" s="7" cm="1">
        <f t="array" ref="G57">INDEX(GMWA!$A$2:$CR$60,MATCH(1,(GMWA!$CQ$2:$CQ$60=G$3)*(GMWA!$CR$2:$CR$60=G$1),0),$A57-1966)</f>
        <v>31.574999999999999</v>
      </c>
      <c r="H57" s="7" cm="1">
        <f t="array" ref="H57">INDEX(GMWA!$A$2:$CR$60,MATCH(1,(GMWA!$CQ$2:$CQ$60=H$3)*(GMWA!$CR$2:$CR$60=H$1),0),$A57-1966)</f>
        <v>603564.19999999995</v>
      </c>
      <c r="I57" s="7" cm="1">
        <f t="array" ref="I57">INDEX(GMWA!$A$2:$CR$60,MATCH(1,(GMWA!$CQ$2:$CQ$60=I$3)*(GMWA!$CR$2:$CR$60=I$1),0),$A57-1966)</f>
        <v>43996.9</v>
      </c>
      <c r="J57" s="7" cm="1">
        <f t="array" ref="J57">INDEX(GMWA!$A$2:$CR$60,MATCH(1,(GMWA!$CQ$2:$CQ$60=J$3)*(GMWA!$CR$2:$CR$60=J$1),0),$A57-1966)</f>
        <v>-1.764016</v>
      </c>
      <c r="K57" s="7" cm="1">
        <f t="array" ref="K57">INDEX(GMWA!$A$2:$CR$60,MATCH(1,(GMWA!$CQ$2:$CQ$60=K$3)*(GMWA!$CR$2:$CR$60=K$1),0),$A57-1966)</f>
        <v>33160</v>
      </c>
      <c r="L57" s="7" cm="1">
        <f t="array" ref="L57">INDEX(GMWA!$A$2:$CR$60,MATCH(1,(GMWA!$CQ$2:$CQ$60=L$3)*(GMWA!$CR$2:$CR$60=L$1),0),$A57-1966)</f>
        <v>68431.44</v>
      </c>
      <c r="M57" s="7" cm="1">
        <f t="array" ref="M57">INDEX(GMWA!$A$2:$CR$60,MATCH(1,(GMWA!$CQ$2:$CQ$60=M$3)*(GMWA!$CR$2:$CR$60=M$1),0),$A57-1966)</f>
        <v>43931.74</v>
      </c>
      <c r="N57" s="7" cm="1">
        <f t="array" ref="N57">INDEX(GMWA!$A$2:$CR$60,MATCH(1,(GMWA!$CQ$2:$CQ$60=N$3)*(GMWA!$CR$2:$CR$60=N$1),0),$A57-1966)</f>
        <v>141180</v>
      </c>
      <c r="O57" s="7" cm="1">
        <f t="array" ref="O57">INDEX(GMWA!$A$2:$CR$60,MATCH(1,(GMWA!$CQ$2:$CQ$60=O$3)*(GMWA!$CR$2:$CR$60=O$1),0),$A57-1966)</f>
        <v>2685600</v>
      </c>
      <c r="P57" s="7" cm="1">
        <f t="array" ref="P57">INDEX(GMWA!$A$2:$CR$60,MATCH(1,(GMWA!$CQ$2:$CQ$60=P$3)*(GMWA!$CR$2:$CR$60=P$1),0),$A57-1966)</f>
        <v>2689974</v>
      </c>
    </row>
    <row r="58" spans="1:16" x14ac:dyDescent="0.25">
      <c r="A58" s="7">
        <f t="shared" si="2"/>
        <v>2024</v>
      </c>
      <c r="B58" s="7" cm="1">
        <f t="array" ref="B58">INDEX(GMWA!$A$2:$CR$60,MATCH(1,(GMWA!$CQ$2:$CQ$60=B$3)*(GMWA!$CR$2:$CR$60=B$1),0),$A58-1966)</f>
        <v>2282737</v>
      </c>
      <c r="C58" s="7" cm="1">
        <f t="array" ref="C58">INDEX(GMWA!$A$2:$CR$60,MATCH(1,(GMWA!$CQ$2:$CQ$60=C$3)*(GMWA!$CR$2:$CR$60=C$1),0),$A58-1966)</f>
        <v>4.0453020000000004</v>
      </c>
      <c r="D58" s="7" cm="1">
        <f t="array" ref="D58">INDEX(GMWA!$A$2:$CR$60,MATCH(1,(GMWA!$CQ$2:$CQ$60=D$3)*(GMWA!$CR$2:$CR$60=D$1),0),$A58-1966)</f>
        <v>2286365</v>
      </c>
      <c r="E58" s="7" cm="1">
        <f t="array" ref="E58">INDEX(GMWA!$A$2:$CR$60,MATCH(1,(GMWA!$CQ$2:$CQ$60=E$3)*(GMWA!$CR$2:$CR$60=E$1),0),$A58-1966)</f>
        <v>3033028</v>
      </c>
      <c r="F58" s="7" cm="1">
        <f t="array" ref="F58">INDEX(GMWA!$A$2:$CR$60,MATCH(1,(GMWA!$CQ$2:$CQ$60=F$3)*(GMWA!$CR$2:$CR$60=F$1),0),$A58-1966)</f>
        <v>33172.239999999998</v>
      </c>
      <c r="G58" s="7" cm="1">
        <f t="array" ref="G58">INDEX(GMWA!$A$2:$CR$60,MATCH(1,(GMWA!$CQ$2:$CQ$60=G$3)*(GMWA!$CR$2:$CR$60=G$1),0),$A58-1966)</f>
        <v>31.654540000000001</v>
      </c>
      <c r="H58" s="7" cm="1">
        <f t="array" ref="H58">INDEX(GMWA!$A$2:$CR$60,MATCH(1,(GMWA!$CQ$2:$CQ$60=H$3)*(GMWA!$CR$2:$CR$60=H$1),0),$A58-1966)</f>
        <v>613526.9</v>
      </c>
      <c r="I58" s="7" cm="1">
        <f t="array" ref="I58">INDEX(GMWA!$A$2:$CR$60,MATCH(1,(GMWA!$CQ$2:$CQ$60=I$3)*(GMWA!$CR$2:$CR$60=I$1),0),$A58-1966)</f>
        <v>44444.65</v>
      </c>
      <c r="J58" s="7" cm="1">
        <f t="array" ref="J58">INDEX(GMWA!$A$2:$CR$60,MATCH(1,(GMWA!$CQ$2:$CQ$60=J$3)*(GMWA!$CR$2:$CR$60=J$1),0),$A58-1966)</f>
        <v>-1.764119</v>
      </c>
      <c r="K58" s="7" cm="1">
        <f t="array" ref="K58">INDEX(GMWA!$A$2:$CR$60,MATCH(1,(GMWA!$CQ$2:$CQ$60=K$3)*(GMWA!$CR$2:$CR$60=K$1),0),$A58-1966)</f>
        <v>33191.1</v>
      </c>
      <c r="L58" s="7" cm="1">
        <f t="array" ref="L58">INDEX(GMWA!$A$2:$CR$60,MATCH(1,(GMWA!$CQ$2:$CQ$60=L$3)*(GMWA!$CR$2:$CR$60=L$1),0),$A58-1966)</f>
        <v>69080.14</v>
      </c>
      <c r="M58" s="7" cm="1">
        <f t="array" ref="M58">INDEX(GMWA!$A$2:$CR$60,MATCH(1,(GMWA!$CQ$2:$CQ$60=M$3)*(GMWA!$CR$2:$CR$60=M$1),0),$A58-1966)</f>
        <v>44395.75</v>
      </c>
      <c r="N58" s="7" cm="1">
        <f t="array" ref="N58">INDEX(GMWA!$A$2:$CR$60,MATCH(1,(GMWA!$CQ$2:$CQ$60=N$3)*(GMWA!$CR$2:$CR$60=N$1),0),$A58-1966)</f>
        <v>90198.05</v>
      </c>
      <c r="O58" s="7" cm="1">
        <f t="array" ref="O58">INDEX(GMWA!$A$2:$CR$60,MATCH(1,(GMWA!$CQ$2:$CQ$60=O$3)*(GMWA!$CR$2:$CR$60=O$1),0),$A58-1966)</f>
        <v>2817905</v>
      </c>
      <c r="P58" s="7" cm="1">
        <f t="array" ref="P58">INDEX(GMWA!$A$2:$CR$60,MATCH(1,(GMWA!$CQ$2:$CQ$60=P$3)*(GMWA!$CR$2:$CR$60=P$1),0),$A58-1966)</f>
        <v>2763627</v>
      </c>
    </row>
    <row r="59" spans="1:16" x14ac:dyDescent="0.25">
      <c r="A59" s="7">
        <f t="shared" si="2"/>
        <v>2025</v>
      </c>
      <c r="B59" s="7" cm="1">
        <f t="array" ref="B59">INDEX(GMWA!$A$2:$CR$60,MATCH(1,(GMWA!$CQ$2:$CQ$60=B$3)*(GMWA!$CR$2:$CR$60=B$1),0),$A59-1966)</f>
        <v>2324174</v>
      </c>
      <c r="C59" s="7" cm="1">
        <f t="array" ref="C59">INDEX(GMWA!$A$2:$CR$60,MATCH(1,(GMWA!$CQ$2:$CQ$60=C$3)*(GMWA!$CR$2:$CR$60=C$1),0),$A59-1966)</f>
        <v>3.9401809999999999</v>
      </c>
      <c r="D59" s="7" cm="1">
        <f t="array" ref="D59">INDEX(GMWA!$A$2:$CR$60,MATCH(1,(GMWA!$CQ$2:$CQ$60=D$3)*(GMWA!$CR$2:$CR$60=D$1),0),$A59-1966)</f>
        <v>2328245</v>
      </c>
      <c r="E59" s="7" cm="1">
        <f t="array" ref="E59">INDEX(GMWA!$A$2:$CR$60,MATCH(1,(GMWA!$CQ$2:$CQ$60=E$3)*(GMWA!$CR$2:$CR$60=E$1),0),$A59-1966)</f>
        <v>3069852</v>
      </c>
      <c r="F59" s="7" cm="1">
        <f t="array" ref="F59">INDEX(GMWA!$A$2:$CR$60,MATCH(1,(GMWA!$CQ$2:$CQ$60=F$3)*(GMWA!$CR$2:$CR$60=F$1),0),$A59-1966)</f>
        <v>33625.589999999997</v>
      </c>
      <c r="G59" s="7" cm="1">
        <f t="array" ref="G59">INDEX(GMWA!$A$2:$CR$60,MATCH(1,(GMWA!$CQ$2:$CQ$60=G$3)*(GMWA!$CR$2:$CR$60=G$1),0),$A59-1966)</f>
        <v>31.8</v>
      </c>
      <c r="H59" s="7" cm="1">
        <f t="array" ref="H59">INDEX(GMWA!$A$2:$CR$60,MATCH(1,(GMWA!$CQ$2:$CQ$60=H$3)*(GMWA!$CR$2:$CR$60=H$1),0),$A59-1966)</f>
        <v>622273.4</v>
      </c>
      <c r="I59" s="7" cm="1">
        <f t="array" ref="I59">INDEX(GMWA!$A$2:$CR$60,MATCH(1,(GMWA!$CQ$2:$CQ$60=I$3)*(GMWA!$CR$2:$CR$60=I$1),0),$A59-1966)</f>
        <v>44803.5</v>
      </c>
      <c r="J59" s="7" cm="1">
        <f t="array" ref="J59">INDEX(GMWA!$A$2:$CR$60,MATCH(1,(GMWA!$CQ$2:$CQ$60=J$3)*(GMWA!$CR$2:$CR$60=J$1),0),$A59-1966)</f>
        <v>-1.763976</v>
      </c>
      <c r="K59" s="7" cm="1">
        <f t="array" ref="K59">INDEX(GMWA!$A$2:$CR$60,MATCH(1,(GMWA!$CQ$2:$CQ$60=K$3)*(GMWA!$CR$2:$CR$60=K$1),0),$A59-1966)</f>
        <v>33681.769999999997</v>
      </c>
      <c r="L59" s="7" cm="1">
        <f t="array" ref="L59">INDEX(GMWA!$A$2:$CR$60,MATCH(1,(GMWA!$CQ$2:$CQ$60=L$3)*(GMWA!$CR$2:$CR$60=L$1),0),$A59-1966)</f>
        <v>69648.78</v>
      </c>
      <c r="M59" s="7" cm="1">
        <f t="array" ref="M59">INDEX(GMWA!$A$2:$CR$60,MATCH(1,(GMWA!$CQ$2:$CQ$60=M$3)*(GMWA!$CR$2:$CR$60=M$1),0),$A59-1966)</f>
        <v>44787.54</v>
      </c>
      <c r="N59" s="7" cm="1">
        <f t="array" ref="N59">INDEX(GMWA!$A$2:$CR$60,MATCH(1,(GMWA!$CQ$2:$CQ$60=N$3)*(GMWA!$CR$2:$CR$60=N$1),0),$A59-1966)</f>
        <v>74515.259999999995</v>
      </c>
      <c r="O59" s="7" cm="1">
        <f t="array" ref="O59">INDEX(GMWA!$A$2:$CR$60,MATCH(1,(GMWA!$CQ$2:$CQ$60=O$3)*(GMWA!$CR$2:$CR$60=O$1),0),$A59-1966)</f>
        <v>2858558</v>
      </c>
      <c r="P59" s="7" cm="1">
        <f t="array" ref="P59">INDEX(GMWA!$A$2:$CR$60,MATCH(1,(GMWA!$CQ$2:$CQ$60=P$3)*(GMWA!$CR$2:$CR$60=P$1),0),$A59-1966)</f>
        <v>2866512</v>
      </c>
    </row>
    <row r="60" spans="1:16" x14ac:dyDescent="0.25">
      <c r="A60" s="7">
        <f t="shared" si="2"/>
        <v>2026</v>
      </c>
      <c r="B60" s="7" cm="1">
        <f t="array" ref="B60">INDEX(GMWA!$A$2:$CR$60,MATCH(1,(GMWA!$CQ$2:$CQ$60=B$3)*(GMWA!$CR$2:$CR$60=B$1),0),$A60-1966)</f>
        <v>2370812</v>
      </c>
      <c r="C60" s="7" cm="1">
        <f t="array" ref="C60">INDEX(GMWA!$A$2:$CR$60,MATCH(1,(GMWA!$CQ$2:$CQ$60=C$3)*(GMWA!$CR$2:$CR$60=C$1),0),$A60-1966)</f>
        <v>3.753717</v>
      </c>
      <c r="D60" s="7" cm="1">
        <f t="array" ref="D60">INDEX(GMWA!$A$2:$CR$60,MATCH(1,(GMWA!$CQ$2:$CQ$60=D$3)*(GMWA!$CR$2:$CR$60=D$1),0),$A60-1966)</f>
        <v>2372045</v>
      </c>
      <c r="E60" s="7" cm="1">
        <f t="array" ref="E60">INDEX(GMWA!$A$2:$CR$60,MATCH(1,(GMWA!$CQ$2:$CQ$60=E$3)*(GMWA!$CR$2:$CR$60=E$1),0),$A60-1966)</f>
        <v>3109861</v>
      </c>
      <c r="F60" s="7" cm="1">
        <f t="array" ref="F60">INDEX(GMWA!$A$2:$CR$60,MATCH(1,(GMWA!$CQ$2:$CQ$60=F$3)*(GMWA!$CR$2:$CR$60=F$1),0),$A60-1966)</f>
        <v>34081.879999999997</v>
      </c>
      <c r="G60" s="7" cm="1">
        <f t="array" ref="G60">INDEX(GMWA!$A$2:$CR$60,MATCH(1,(GMWA!$CQ$2:$CQ$60=G$3)*(GMWA!$CR$2:$CR$60=G$1),0),$A60-1966)</f>
        <v>31.945460000000001</v>
      </c>
      <c r="H60" s="7" cm="1">
        <f t="array" ref="H60">INDEX(GMWA!$A$2:$CR$60,MATCH(1,(GMWA!$CQ$2:$CQ$60=H$3)*(GMWA!$CR$2:$CR$60=H$1),0),$A60-1966)</f>
        <v>629797.1</v>
      </c>
      <c r="I60" s="7" cm="1">
        <f t="array" ref="I60">INDEX(GMWA!$A$2:$CR$60,MATCH(1,(GMWA!$CQ$2:$CQ$60=I$3)*(GMWA!$CR$2:$CR$60=I$1),0),$A60-1966)</f>
        <v>45075.56</v>
      </c>
      <c r="J60" s="7" cm="1">
        <f t="array" ref="J60">INDEX(GMWA!$A$2:$CR$60,MATCH(1,(GMWA!$CQ$2:$CQ$60=J$3)*(GMWA!$CR$2:$CR$60=J$1),0),$A60-1966)</f>
        <v>-1.763193</v>
      </c>
      <c r="K60" s="7" cm="1">
        <f t="array" ref="K60">INDEX(GMWA!$A$2:$CR$60,MATCH(1,(GMWA!$CQ$2:$CQ$60=K$3)*(GMWA!$CR$2:$CR$60=K$1),0),$A60-1966)</f>
        <v>34182.629999999997</v>
      </c>
      <c r="L60" s="7" cm="1">
        <f t="array" ref="L60">INDEX(GMWA!$A$2:$CR$60,MATCH(1,(GMWA!$CQ$2:$CQ$60=L$3)*(GMWA!$CR$2:$CR$60=L$1),0),$A60-1966)</f>
        <v>70129.62</v>
      </c>
      <c r="M60" s="7" cm="1">
        <f t="array" ref="M60">INDEX(GMWA!$A$2:$CR$60,MATCH(1,(GMWA!$CQ$2:$CQ$60=M$3)*(GMWA!$CR$2:$CR$60=M$1),0),$A60-1966)</f>
        <v>45242.13</v>
      </c>
      <c r="N60" s="7" cm="1">
        <f t="array" ref="N60">INDEX(GMWA!$A$2:$CR$60,MATCH(1,(GMWA!$CQ$2:$CQ$60=N$3)*(GMWA!$CR$2:$CR$60=N$1),0),$A60-1966)</f>
        <v>60728.32</v>
      </c>
      <c r="O60" s="7" cm="1">
        <f t="array" ref="O60">INDEX(GMWA!$A$2:$CR$60,MATCH(1,(GMWA!$CQ$2:$CQ$60=O$3)*(GMWA!$CR$2:$CR$60=O$1),0),$A60-1966)</f>
        <v>2919124</v>
      </c>
      <c r="P60" s="7" cm="1">
        <f t="array" ref="P60">INDEX(GMWA!$A$2:$CR$60,MATCH(1,(GMWA!$CQ$2:$CQ$60=P$3)*(GMWA!$CR$2:$CR$60=P$1),0),$A60-1966)</f>
        <v>2985598</v>
      </c>
    </row>
    <row r="61" spans="1:16" x14ac:dyDescent="0.25">
      <c r="A61" s="7">
        <f t="shared" si="2"/>
        <v>2027</v>
      </c>
      <c r="B61" s="7" cm="1">
        <f t="array" ref="B61">INDEX(GMWA!$A$2:$CR$60,MATCH(1,(GMWA!$CQ$2:$CQ$60=B$3)*(GMWA!$CR$2:$CR$60=B$1),0),$A61-1966)</f>
        <v>2411854</v>
      </c>
      <c r="C61" s="7" cm="1">
        <f t="array" ref="C61">INDEX(GMWA!$A$2:$CR$60,MATCH(1,(GMWA!$CQ$2:$CQ$60=C$3)*(GMWA!$CR$2:$CR$60=C$1),0),$A61-1966)</f>
        <v>3.7501030000000002</v>
      </c>
      <c r="D61" s="7" cm="1">
        <f t="array" ref="D61">INDEX(GMWA!$A$2:$CR$60,MATCH(1,(GMWA!$CQ$2:$CQ$60=D$3)*(GMWA!$CR$2:$CR$60=D$1),0),$A61-1966)</f>
        <v>2413245</v>
      </c>
      <c r="E61" s="7" cm="1">
        <f t="array" ref="E61">INDEX(GMWA!$A$2:$CR$60,MATCH(1,(GMWA!$CQ$2:$CQ$60=E$3)*(GMWA!$CR$2:$CR$60=E$1),0),$A61-1966)</f>
        <v>3151246</v>
      </c>
      <c r="F61" s="7" cm="1">
        <f t="array" ref="F61">INDEX(GMWA!$A$2:$CR$60,MATCH(1,(GMWA!$CQ$2:$CQ$60=F$3)*(GMWA!$CR$2:$CR$60=F$1),0),$A61-1966)</f>
        <v>34488.22</v>
      </c>
      <c r="G61" s="7" cm="1">
        <f t="array" ref="G61">INDEX(GMWA!$A$2:$CR$60,MATCH(1,(GMWA!$CQ$2:$CQ$60=G$3)*(GMWA!$CR$2:$CR$60=G$1),0),$A61-1966)</f>
        <v>31.999479999999998</v>
      </c>
      <c r="H61" s="7" cm="1">
        <f t="array" ref="H61">INDEX(GMWA!$A$2:$CR$60,MATCH(1,(GMWA!$CQ$2:$CQ$60=H$3)*(GMWA!$CR$2:$CR$60=H$1),0),$A61-1966)</f>
        <v>635882.6</v>
      </c>
      <c r="I61" s="7" cm="1">
        <f t="array" ref="I61">INDEX(GMWA!$A$2:$CR$60,MATCH(1,(GMWA!$CQ$2:$CQ$60=I$3)*(GMWA!$CR$2:$CR$60=I$1),0),$A61-1966)</f>
        <v>45248.6</v>
      </c>
      <c r="J61" s="7" cm="1">
        <f t="array" ref="J61">INDEX(GMWA!$A$2:$CR$60,MATCH(1,(GMWA!$CQ$2:$CQ$60=J$3)*(GMWA!$CR$2:$CR$60=J$1),0),$A61-1966)</f>
        <v>-1.7611000000000001</v>
      </c>
      <c r="K61" s="7" cm="1">
        <f t="array" ref="K61">INDEX(GMWA!$A$2:$CR$60,MATCH(1,(GMWA!$CQ$2:$CQ$60=K$3)*(GMWA!$CR$2:$CR$60=K$1),0),$A61-1966)</f>
        <v>34555.47</v>
      </c>
      <c r="L61" s="7" cm="1">
        <f t="array" ref="L61">INDEX(GMWA!$A$2:$CR$60,MATCH(1,(GMWA!$CQ$2:$CQ$60=L$3)*(GMWA!$CR$2:$CR$60=L$1),0),$A61-1966)</f>
        <v>70520.639999999999</v>
      </c>
      <c r="M61" s="7" cm="1">
        <f t="array" ref="M61">INDEX(GMWA!$A$2:$CR$60,MATCH(1,(GMWA!$CQ$2:$CQ$60=M$3)*(GMWA!$CR$2:$CR$60=M$1),0),$A61-1966)</f>
        <v>45815.64</v>
      </c>
      <c r="N61" s="7" cm="1">
        <f t="array" ref="N61">INDEX(GMWA!$A$2:$CR$60,MATCH(1,(GMWA!$CQ$2:$CQ$60=N$3)*(GMWA!$CR$2:$CR$60=N$1),0),$A61-1966)</f>
        <v>44202.3</v>
      </c>
      <c r="O61" s="7" cm="1">
        <f t="array" ref="O61">INDEX(GMWA!$A$2:$CR$60,MATCH(1,(GMWA!$CQ$2:$CQ$60=O$3)*(GMWA!$CR$2:$CR$60=O$1),0),$A61-1966)</f>
        <v>2998304</v>
      </c>
      <c r="P61" s="7" cm="1">
        <f t="array" ref="P61">INDEX(GMWA!$A$2:$CR$60,MATCH(1,(GMWA!$CQ$2:$CQ$60=P$3)*(GMWA!$CR$2:$CR$60=P$1),0),$A61-1966)</f>
        <v>3100489</v>
      </c>
    </row>
    <row r="62" spans="1:16" x14ac:dyDescent="0.25">
      <c r="A62" s="7">
        <f t="shared" si="2"/>
        <v>2028</v>
      </c>
      <c r="B62" s="7" cm="1">
        <f t="array" ref="B62">INDEX(GMWA!$A$2:$CR$60,MATCH(1,(GMWA!$CQ$2:$CQ$60=B$3)*(GMWA!$CR$2:$CR$60=B$1),0),$A62-1966)</f>
        <v>2451771</v>
      </c>
      <c r="C62" s="7" cm="1">
        <f t="array" ref="C62">INDEX(GMWA!$A$2:$CR$60,MATCH(1,(GMWA!$CQ$2:$CQ$60=C$3)*(GMWA!$CR$2:$CR$60=C$1),0),$A62-1966)</f>
        <v>3.7501090000000001</v>
      </c>
      <c r="D62" s="7" cm="1">
        <f t="array" ref="D62">INDEX(GMWA!$A$2:$CR$60,MATCH(1,(GMWA!$CQ$2:$CQ$60=D$3)*(GMWA!$CR$2:$CR$60=D$1),0),$A62-1966)</f>
        <v>2453117</v>
      </c>
      <c r="E62" s="7" cm="1">
        <f t="array" ref="E62">INDEX(GMWA!$A$2:$CR$60,MATCH(1,(GMWA!$CQ$2:$CQ$60=E$3)*(GMWA!$CR$2:$CR$60=E$1),0),$A62-1966)</f>
        <v>3192697</v>
      </c>
      <c r="F62" s="7" cm="1">
        <f t="array" ref="F62">INDEX(GMWA!$A$2:$CR$60,MATCH(1,(GMWA!$CQ$2:$CQ$60=F$3)*(GMWA!$CR$2:$CR$60=F$1),0),$A62-1966)</f>
        <v>34863.660000000003</v>
      </c>
      <c r="G62" s="7" cm="1">
        <f t="array" ref="G62">INDEX(GMWA!$A$2:$CR$60,MATCH(1,(GMWA!$CQ$2:$CQ$60=G$3)*(GMWA!$CR$2:$CR$60=G$1),0),$A62-1966)</f>
        <v>31.998650000000001</v>
      </c>
      <c r="H62" s="7" cm="1">
        <f t="array" ref="H62">INDEX(GMWA!$A$2:$CR$60,MATCH(1,(GMWA!$CQ$2:$CQ$60=H$3)*(GMWA!$CR$2:$CR$60=H$1),0),$A62-1966)</f>
        <v>640583.9</v>
      </c>
      <c r="I62" s="7" cm="1">
        <f t="array" ref="I62">INDEX(GMWA!$A$2:$CR$60,MATCH(1,(GMWA!$CQ$2:$CQ$60=I$3)*(GMWA!$CR$2:$CR$60=I$1),0),$A62-1966)</f>
        <v>45328.88</v>
      </c>
      <c r="J62" s="7" cm="1">
        <f t="array" ref="J62">INDEX(GMWA!$A$2:$CR$60,MATCH(1,(GMWA!$CQ$2:$CQ$60=J$3)*(GMWA!$CR$2:$CR$60=J$1),0),$A62-1966)</f>
        <v>-1.7580199999999999</v>
      </c>
      <c r="K62" s="7" cm="1">
        <f t="array" ref="K62">INDEX(GMWA!$A$2:$CR$60,MATCH(1,(GMWA!$CQ$2:$CQ$60=K$3)*(GMWA!$CR$2:$CR$60=K$1),0),$A62-1966)</f>
        <v>34895.31</v>
      </c>
      <c r="L62" s="7" cm="1">
        <f t="array" ref="L62">INDEX(GMWA!$A$2:$CR$60,MATCH(1,(GMWA!$CQ$2:$CQ$60=L$3)*(GMWA!$CR$2:$CR$60=L$1),0),$A62-1966)</f>
        <v>70835.8</v>
      </c>
      <c r="M62" s="7" cm="1">
        <f t="array" ref="M62">INDEX(GMWA!$A$2:$CR$60,MATCH(1,(GMWA!$CQ$2:$CQ$60=M$3)*(GMWA!$CR$2:$CR$60=M$1),0),$A62-1966)</f>
        <v>46194.32</v>
      </c>
      <c r="N62" s="7" cm="1">
        <f t="array" ref="N62">INDEX(GMWA!$A$2:$CR$60,MATCH(1,(GMWA!$CQ$2:$CQ$60=N$3)*(GMWA!$CR$2:$CR$60=N$1),0),$A62-1966)</f>
        <v>29217.23</v>
      </c>
      <c r="O62" s="7" cm="1">
        <f t="array" ref="O62">INDEX(GMWA!$A$2:$CR$60,MATCH(1,(GMWA!$CQ$2:$CQ$60=O$3)*(GMWA!$CR$2:$CR$60=O$1),0),$A62-1966)</f>
        <v>3069831</v>
      </c>
      <c r="P62" s="7" cm="1">
        <f t="array" ref="P62">INDEX(GMWA!$A$2:$CR$60,MATCH(1,(GMWA!$CQ$2:$CQ$60=P$3)*(GMWA!$CR$2:$CR$60=P$1),0),$A62-1966)</f>
        <v>3216983</v>
      </c>
    </row>
    <row r="63" spans="1:16" x14ac:dyDescent="0.25">
      <c r="A63" s="7">
        <f t="shared" si="2"/>
        <v>2029</v>
      </c>
      <c r="B63" s="7" cm="1">
        <f t="array" ref="B63">INDEX(GMWA!$A$2:$CR$60,MATCH(1,(GMWA!$CQ$2:$CQ$60=B$3)*(GMWA!$CR$2:$CR$60=B$1),0),$A63-1966)</f>
        <v>2490241</v>
      </c>
      <c r="C63" s="7" cm="1">
        <f t="array" ref="C63">INDEX(GMWA!$A$2:$CR$60,MATCH(1,(GMWA!$CQ$2:$CQ$60=C$3)*(GMWA!$CR$2:$CR$60=C$1),0),$A63-1966)</f>
        <v>3.7501069999999999</v>
      </c>
      <c r="D63" s="7" cm="1">
        <f t="array" ref="D63">INDEX(GMWA!$A$2:$CR$60,MATCH(1,(GMWA!$CQ$2:$CQ$60=D$3)*(GMWA!$CR$2:$CR$60=D$1),0),$A63-1966)</f>
        <v>2492142</v>
      </c>
      <c r="E63" s="7" cm="1">
        <f t="array" ref="E63">INDEX(GMWA!$A$2:$CR$60,MATCH(1,(GMWA!$CQ$2:$CQ$60=E$3)*(GMWA!$CR$2:$CR$60=E$1),0),$A63-1966)</f>
        <v>3234931</v>
      </c>
      <c r="F63" s="7" cm="1">
        <f t="array" ref="F63">INDEX(GMWA!$A$2:$CR$60,MATCH(1,(GMWA!$CQ$2:$CQ$60=F$3)*(GMWA!$CR$2:$CR$60=F$1),0),$A63-1966)</f>
        <v>35192.36</v>
      </c>
      <c r="G63" s="7" cm="1">
        <f t="array" ref="G63">INDEX(GMWA!$A$2:$CR$60,MATCH(1,(GMWA!$CQ$2:$CQ$60=G$3)*(GMWA!$CR$2:$CR$60=G$1),0),$A63-1966)</f>
        <v>31.997810000000001</v>
      </c>
      <c r="H63" s="7" cm="1">
        <f t="array" ref="H63">INDEX(GMWA!$A$2:$CR$60,MATCH(1,(GMWA!$CQ$2:$CQ$60=H$3)*(GMWA!$CR$2:$CR$60=H$1),0),$A63-1966)</f>
        <v>644709</v>
      </c>
      <c r="I63" s="7" cm="1">
        <f t="array" ref="I63">INDEX(GMWA!$A$2:$CR$60,MATCH(1,(GMWA!$CQ$2:$CQ$60=I$3)*(GMWA!$CR$2:$CR$60=I$1),0),$A63-1966)</f>
        <v>45375.41</v>
      </c>
      <c r="J63" s="7" cm="1">
        <f t="array" ref="J63">INDEX(GMWA!$A$2:$CR$60,MATCH(1,(GMWA!$CQ$2:$CQ$60=J$3)*(GMWA!$CR$2:$CR$60=J$1),0),$A63-1966)</f>
        <v>-1.754507</v>
      </c>
      <c r="K63" s="7" cm="1">
        <f t="array" ref="K63">INDEX(GMWA!$A$2:$CR$60,MATCH(1,(GMWA!$CQ$2:$CQ$60=K$3)*(GMWA!$CR$2:$CR$60=K$1),0),$A63-1966)</f>
        <v>35194.589999999997</v>
      </c>
      <c r="L63" s="7" cm="1">
        <f t="array" ref="L63">INDEX(GMWA!$A$2:$CR$60,MATCH(1,(GMWA!$CQ$2:$CQ$60=L$3)*(GMWA!$CR$2:$CR$60=L$1),0),$A63-1966)</f>
        <v>71136.84</v>
      </c>
      <c r="M63" s="7" cm="1">
        <f t="array" ref="M63">INDEX(GMWA!$A$2:$CR$60,MATCH(1,(GMWA!$CQ$2:$CQ$60=M$3)*(GMWA!$CR$2:$CR$60=M$1),0),$A63-1966)</f>
        <v>46306.75</v>
      </c>
      <c r="N63" s="7" cm="1">
        <f t="array" ref="N63">INDEX(GMWA!$A$2:$CR$60,MATCH(1,(GMWA!$CQ$2:$CQ$60=N$3)*(GMWA!$CR$2:$CR$60=N$1),0),$A63-1966)</f>
        <v>25804.720000000001</v>
      </c>
      <c r="O63" s="7" cm="1">
        <f t="array" ref="O63">INDEX(GMWA!$A$2:$CR$60,MATCH(1,(GMWA!$CQ$2:$CQ$60=O$3)*(GMWA!$CR$2:$CR$60=O$1),0),$A63-1966)</f>
        <v>3106312</v>
      </c>
      <c r="P63" s="7" cm="1">
        <f t="array" ref="P63">INDEX(GMWA!$A$2:$CR$60,MATCH(1,(GMWA!$CQ$2:$CQ$60=P$3)*(GMWA!$CR$2:$CR$60=P$1),0),$A63-1966)</f>
        <v>3334340</v>
      </c>
    </row>
    <row r="64" spans="1:16" x14ac:dyDescent="0.25">
      <c r="A64" s="7">
        <f t="shared" si="2"/>
        <v>2030</v>
      </c>
      <c r="B64" s="7" cm="1">
        <f t="array" ref="B64">INDEX(GMWA!$A$2:$CR$60,MATCH(1,(GMWA!$CQ$2:$CQ$60=B$3)*(GMWA!$CR$2:$CR$60=B$1),0),$A64-1966)</f>
        <v>2528309</v>
      </c>
      <c r="C64" s="7" cm="1">
        <f t="array" ref="C64">INDEX(GMWA!$A$2:$CR$60,MATCH(1,(GMWA!$CQ$2:$CQ$60=C$3)*(GMWA!$CR$2:$CR$60=C$1),0),$A64-1966)</f>
        <v>3.7501159999999998</v>
      </c>
      <c r="D64" s="7" cm="1">
        <f t="array" ref="D64">INDEX(GMWA!$A$2:$CR$60,MATCH(1,(GMWA!$CQ$2:$CQ$60=D$3)*(GMWA!$CR$2:$CR$60=D$1),0),$A64-1966)</f>
        <v>2529998</v>
      </c>
      <c r="E64" s="7" cm="1">
        <f t="array" ref="E64">INDEX(GMWA!$A$2:$CR$60,MATCH(1,(GMWA!$CQ$2:$CQ$60=E$3)*(GMWA!$CR$2:$CR$60=E$1),0),$A64-1966)</f>
        <v>3279805</v>
      </c>
      <c r="F64" s="7" cm="1">
        <f t="array" ref="F64">INDEX(GMWA!$A$2:$CR$60,MATCH(1,(GMWA!$CQ$2:$CQ$60=F$3)*(GMWA!$CR$2:$CR$60=F$1),0),$A64-1966)</f>
        <v>35468.18</v>
      </c>
      <c r="G64" s="7" cm="1">
        <f t="array" ref="G64">INDEX(GMWA!$A$2:$CR$60,MATCH(1,(GMWA!$CQ$2:$CQ$60=G$3)*(GMWA!$CR$2:$CR$60=G$1),0),$A64-1966)</f>
        <v>31.996980000000001</v>
      </c>
      <c r="H64" s="7" cm="1">
        <f t="array" ref="H64">INDEX(GMWA!$A$2:$CR$60,MATCH(1,(GMWA!$CQ$2:$CQ$60=H$3)*(GMWA!$CR$2:$CR$60=H$1),0),$A64-1966)</f>
        <v>648620.4</v>
      </c>
      <c r="I64" s="7" cm="1">
        <f t="array" ref="I64">INDEX(GMWA!$A$2:$CR$60,MATCH(1,(GMWA!$CQ$2:$CQ$60=I$3)*(GMWA!$CR$2:$CR$60=I$1),0),$A64-1966)</f>
        <v>45414.74</v>
      </c>
      <c r="J64" s="7" cm="1">
        <f t="array" ref="J64">INDEX(GMWA!$A$2:$CR$60,MATCH(1,(GMWA!$CQ$2:$CQ$60=J$3)*(GMWA!$CR$2:$CR$60=J$1),0),$A64-1966)</f>
        <v>-1.7507159999999999</v>
      </c>
      <c r="K64" s="7" cm="1">
        <f t="array" ref="K64">INDEX(GMWA!$A$2:$CR$60,MATCH(1,(GMWA!$CQ$2:$CQ$60=K$3)*(GMWA!$CR$2:$CR$60=K$1),0),$A64-1966)</f>
        <v>35468.14</v>
      </c>
      <c r="L64" s="7" cm="1">
        <f t="array" ref="L64">INDEX(GMWA!$A$2:$CR$60,MATCH(1,(GMWA!$CQ$2:$CQ$60=L$3)*(GMWA!$CR$2:$CR$60=L$1),0),$A64-1966)</f>
        <v>71428.86</v>
      </c>
      <c r="M64" s="7" cm="1">
        <f t="array" ref="M64">INDEX(GMWA!$A$2:$CR$60,MATCH(1,(GMWA!$CQ$2:$CQ$60=M$3)*(GMWA!$CR$2:$CR$60=M$1),0),$A64-1966)</f>
        <v>46369.88</v>
      </c>
      <c r="N64" s="7" cm="1">
        <f t="array" ref="N64">INDEX(GMWA!$A$2:$CR$60,MATCH(1,(GMWA!$CQ$2:$CQ$60=N$3)*(GMWA!$CR$2:$CR$60=N$1),0),$A64-1966)</f>
        <v>24394</v>
      </c>
      <c r="O64" s="7" cm="1">
        <f t="array" ref="O64">INDEX(GMWA!$A$2:$CR$60,MATCH(1,(GMWA!$CQ$2:$CQ$60=O$3)*(GMWA!$CR$2:$CR$60=O$1),0),$A64-1966)</f>
        <v>3130706</v>
      </c>
      <c r="P64" s="7" cm="1">
        <f t="array" ref="P64">INDEX(GMWA!$A$2:$CR$60,MATCH(1,(GMWA!$CQ$2:$CQ$60=P$3)*(GMWA!$CR$2:$CR$60=P$1),0),$A64-1966)</f>
        <v>3458098</v>
      </c>
    </row>
    <row r="65" spans="1:16" x14ac:dyDescent="0.25">
      <c r="A65" s="7">
        <f t="shared" si="2"/>
        <v>2031</v>
      </c>
      <c r="B65" s="7" cm="1">
        <f t="array" ref="B65">INDEX(GMWA!$A$2:$CR$60,MATCH(1,(GMWA!$CQ$2:$CQ$60=B$3)*(GMWA!$CR$2:$CR$60=B$1),0),$A65-1966)</f>
        <v>2566959</v>
      </c>
      <c r="C65" s="7" cm="1">
        <f t="array" ref="C65">INDEX(GMWA!$A$2:$CR$60,MATCH(1,(GMWA!$CQ$2:$CQ$60=C$3)*(GMWA!$CR$2:$CR$60=C$1),0),$A65-1966)</f>
        <v>3.7501099999999998</v>
      </c>
      <c r="D65" s="7" cm="1">
        <f t="array" ref="D65">INDEX(GMWA!$A$2:$CR$60,MATCH(1,(GMWA!$CQ$2:$CQ$60=D$3)*(GMWA!$CR$2:$CR$60=D$1),0),$A65-1966)</f>
        <v>2568239</v>
      </c>
      <c r="E65" s="7" cm="1">
        <f t="array" ref="E65">INDEX(GMWA!$A$2:$CR$60,MATCH(1,(GMWA!$CQ$2:$CQ$60=E$3)*(GMWA!$CR$2:$CR$60=E$1),0),$A65-1966)</f>
        <v>3327676</v>
      </c>
      <c r="F65" s="7" cm="1">
        <f t="array" ref="F65">INDEX(GMWA!$A$2:$CR$60,MATCH(1,(GMWA!$CQ$2:$CQ$60=F$3)*(GMWA!$CR$2:$CR$60=F$1),0),$A65-1966)</f>
        <v>35729.58</v>
      </c>
      <c r="G65" s="7" cm="1">
        <f t="array" ref="G65">INDEX(GMWA!$A$2:$CR$60,MATCH(1,(GMWA!$CQ$2:$CQ$60=G$3)*(GMWA!$CR$2:$CR$60=G$1),0),$A65-1966)</f>
        <v>31.99615</v>
      </c>
      <c r="H65" s="7" cm="1">
        <f t="array" ref="H65">INDEX(GMWA!$A$2:$CR$60,MATCH(1,(GMWA!$CQ$2:$CQ$60=H$3)*(GMWA!$CR$2:$CR$60=H$1),0),$A65-1966)</f>
        <v>652503.1</v>
      </c>
      <c r="I65" s="7" cm="1">
        <f t="array" ref="I65">INDEX(GMWA!$A$2:$CR$60,MATCH(1,(GMWA!$CQ$2:$CQ$60=I$3)*(GMWA!$CR$2:$CR$60=I$1),0),$A65-1966)</f>
        <v>45461.71</v>
      </c>
      <c r="J65" s="7" cm="1">
        <f t="array" ref="J65">INDEX(GMWA!$A$2:$CR$60,MATCH(1,(GMWA!$CQ$2:$CQ$60=J$3)*(GMWA!$CR$2:$CR$60=J$1),0),$A65-1966)</f>
        <v>-1.7468680000000001</v>
      </c>
      <c r="K65" s="7" cm="1">
        <f t="array" ref="K65">INDEX(GMWA!$A$2:$CR$60,MATCH(1,(GMWA!$CQ$2:$CQ$60=K$3)*(GMWA!$CR$2:$CR$60=K$1),0),$A65-1966)</f>
        <v>35729.54</v>
      </c>
      <c r="L65" s="7" cm="1">
        <f t="array" ref="L65">INDEX(GMWA!$A$2:$CR$60,MATCH(1,(GMWA!$CQ$2:$CQ$60=L$3)*(GMWA!$CR$2:$CR$60=L$1),0),$A65-1966)</f>
        <v>71711.97</v>
      </c>
      <c r="M65" s="7" cm="1">
        <f t="array" ref="M65">INDEX(GMWA!$A$2:$CR$60,MATCH(1,(GMWA!$CQ$2:$CQ$60=M$3)*(GMWA!$CR$2:$CR$60=M$1),0),$A65-1966)</f>
        <v>46417.26</v>
      </c>
      <c r="N65" s="7" cm="1">
        <f t="array" ref="N65">INDEX(GMWA!$A$2:$CR$60,MATCH(1,(GMWA!$CQ$2:$CQ$60=N$3)*(GMWA!$CR$2:$CR$60=N$1),0),$A65-1966)</f>
        <v>24029.040000000001</v>
      </c>
      <c r="O65" s="7" cm="1">
        <f t="array" ref="O65">INDEX(GMWA!$A$2:$CR$60,MATCH(1,(GMWA!$CQ$2:$CQ$60=O$3)*(GMWA!$CR$2:$CR$60=O$1),0),$A65-1966)</f>
        <v>3154735</v>
      </c>
      <c r="P65" s="7" cm="1">
        <f t="array" ref="P65">INDEX(GMWA!$A$2:$CR$60,MATCH(1,(GMWA!$CQ$2:$CQ$60=P$3)*(GMWA!$CR$2:$CR$60=P$1),0),$A65-1966)</f>
        <v>3587271</v>
      </c>
    </row>
    <row r="66" spans="1:16" x14ac:dyDescent="0.25">
      <c r="A66" s="7">
        <f t="shared" si="2"/>
        <v>2032</v>
      </c>
      <c r="B66" s="7" cm="1">
        <f t="array" ref="B66">INDEX(GMWA!$A$2:$CR$60,MATCH(1,(GMWA!$CQ$2:$CQ$60=B$3)*(GMWA!$CR$2:$CR$60=B$1),0),$A66-1966)</f>
        <v>2605939</v>
      </c>
      <c r="C66" s="7" cm="1">
        <f t="array" ref="C66">INDEX(GMWA!$A$2:$CR$60,MATCH(1,(GMWA!$CQ$2:$CQ$60=C$3)*(GMWA!$CR$2:$CR$60=C$1),0),$A66-1966)</f>
        <v>3.7501060000000002</v>
      </c>
      <c r="D66" s="7" cm="1">
        <f t="array" ref="D66">INDEX(GMWA!$A$2:$CR$60,MATCH(1,(GMWA!$CQ$2:$CQ$60=D$3)*(GMWA!$CR$2:$CR$60=D$1),0),$A66-1966)</f>
        <v>2606529</v>
      </c>
      <c r="E66" s="7" cm="1">
        <f t="array" ref="E66">INDEX(GMWA!$A$2:$CR$60,MATCH(1,(GMWA!$CQ$2:$CQ$60=E$3)*(GMWA!$CR$2:$CR$60=E$1),0),$A66-1966)</f>
        <v>3378419</v>
      </c>
      <c r="F66" s="7" cm="1">
        <f t="array" ref="F66">INDEX(GMWA!$A$2:$CR$60,MATCH(1,(GMWA!$CQ$2:$CQ$60=F$3)*(GMWA!$CR$2:$CR$60=F$1),0),$A66-1966)</f>
        <v>35972.239999999998</v>
      </c>
      <c r="G66" s="7" cm="1">
        <f t="array" ref="G66">INDEX(GMWA!$A$2:$CR$60,MATCH(1,(GMWA!$CQ$2:$CQ$60=G$3)*(GMWA!$CR$2:$CR$60=G$1),0),$A66-1966)</f>
        <v>31.99531</v>
      </c>
      <c r="H66" s="7" cm="1">
        <f t="array" ref="H66">INDEX(GMWA!$A$2:$CR$60,MATCH(1,(GMWA!$CQ$2:$CQ$60=H$3)*(GMWA!$CR$2:$CR$60=H$1),0),$A66-1966)</f>
        <v>655958.80000000005</v>
      </c>
      <c r="I66" s="7" cm="1">
        <f t="array" ref="I66">INDEX(GMWA!$A$2:$CR$60,MATCH(1,(GMWA!$CQ$2:$CQ$60=I$3)*(GMWA!$CR$2:$CR$60=I$1),0),$A66-1966)</f>
        <v>45492.61</v>
      </c>
      <c r="J66" s="7" cm="1">
        <f t="array" ref="J66">INDEX(GMWA!$A$2:$CR$60,MATCH(1,(GMWA!$CQ$2:$CQ$60=J$3)*(GMWA!$CR$2:$CR$60=J$1),0),$A66-1966)</f>
        <v>-1.7429889999999999</v>
      </c>
      <c r="K66" s="7" cm="1">
        <f t="array" ref="K66">INDEX(GMWA!$A$2:$CR$60,MATCH(1,(GMWA!$CQ$2:$CQ$60=K$3)*(GMWA!$CR$2:$CR$60=K$1),0),$A66-1966)</f>
        <v>35972.199999999997</v>
      </c>
      <c r="L66" s="7" cm="1">
        <f t="array" ref="L66">INDEX(GMWA!$A$2:$CR$60,MATCH(1,(GMWA!$CQ$2:$CQ$60=L$3)*(GMWA!$CR$2:$CR$60=L$1),0),$A66-1966)</f>
        <v>71986.429999999993</v>
      </c>
      <c r="M66" s="7" cm="1">
        <f t="array" ref="M66">INDEX(GMWA!$A$2:$CR$60,MATCH(1,(GMWA!$CQ$2:$CQ$60=M$3)*(GMWA!$CR$2:$CR$60=M$1),0),$A66-1966)</f>
        <v>46461.01</v>
      </c>
      <c r="N66" s="7" cm="1">
        <f t="array" ref="N66">INDEX(GMWA!$A$2:$CR$60,MATCH(1,(GMWA!$CQ$2:$CQ$60=N$3)*(GMWA!$CR$2:$CR$60=N$1),0),$A66-1966)</f>
        <v>25354.5</v>
      </c>
      <c r="O66" s="7" cm="1">
        <f t="array" ref="O66">INDEX(GMWA!$A$2:$CR$60,MATCH(1,(GMWA!$CQ$2:$CQ$60=O$3)*(GMWA!$CR$2:$CR$60=O$1),0),$A66-1966)</f>
        <v>3180090</v>
      </c>
      <c r="P66" s="7" cm="1">
        <f t="array" ref="P66">INDEX(GMWA!$A$2:$CR$60,MATCH(1,(GMWA!$CQ$2:$CQ$60=P$3)*(GMWA!$CR$2:$CR$60=P$1),0),$A66-1966)</f>
        <v>3720989</v>
      </c>
    </row>
    <row r="67" spans="1:16" x14ac:dyDescent="0.25">
      <c r="A67" s="7">
        <f t="shared" si="2"/>
        <v>2033</v>
      </c>
      <c r="B67" s="7" cm="1">
        <f t="array" ref="B67">INDEX(GMWA!$A$2:$CR$60,MATCH(1,(GMWA!$CQ$2:$CQ$60=B$3)*(GMWA!$CR$2:$CR$60=B$1),0),$A67-1966)</f>
        <v>2643901</v>
      </c>
      <c r="C67" s="7" cm="1">
        <f t="array" ref="C67">INDEX(GMWA!$A$2:$CR$60,MATCH(1,(GMWA!$CQ$2:$CQ$60=C$3)*(GMWA!$CR$2:$CR$60=C$1),0),$A67-1966)</f>
        <v>3.7501139999999999</v>
      </c>
      <c r="D67" s="7" cm="1">
        <f t="array" ref="D67">INDEX(GMWA!$A$2:$CR$60,MATCH(1,(GMWA!$CQ$2:$CQ$60=D$3)*(GMWA!$CR$2:$CR$60=D$1),0),$A67-1966)</f>
        <v>2644184</v>
      </c>
      <c r="E67" s="7" cm="1">
        <f t="array" ref="E67">INDEX(GMWA!$A$2:$CR$60,MATCH(1,(GMWA!$CQ$2:$CQ$60=E$3)*(GMWA!$CR$2:$CR$60=E$1),0),$A67-1966)</f>
        <v>3432026</v>
      </c>
      <c r="F67" s="7" cm="1">
        <f t="array" ref="F67">INDEX(GMWA!$A$2:$CR$60,MATCH(1,(GMWA!$CQ$2:$CQ$60=F$3)*(GMWA!$CR$2:$CR$60=F$1),0),$A67-1966)</f>
        <v>36172.36</v>
      </c>
      <c r="G67" s="7" cm="1">
        <f t="array" ref="G67">INDEX(GMWA!$A$2:$CR$60,MATCH(1,(GMWA!$CQ$2:$CQ$60=G$3)*(GMWA!$CR$2:$CR$60=G$1),0),$A67-1966)</f>
        <v>31.993569999999998</v>
      </c>
      <c r="H67" s="7" cm="1">
        <f t="array" ref="H67">INDEX(GMWA!$A$2:$CR$60,MATCH(1,(GMWA!$CQ$2:$CQ$60=H$3)*(GMWA!$CR$2:$CR$60=H$1),0),$A67-1966)</f>
        <v>659080.5</v>
      </c>
      <c r="I67" s="7" cm="1">
        <f t="array" ref="I67">INDEX(GMWA!$A$2:$CR$60,MATCH(1,(GMWA!$CQ$2:$CQ$60=I$3)*(GMWA!$CR$2:$CR$60=I$1),0),$A67-1966)</f>
        <v>45515.16</v>
      </c>
      <c r="J67" s="7" cm="1">
        <f t="array" ref="J67">INDEX(GMWA!$A$2:$CR$60,MATCH(1,(GMWA!$CQ$2:$CQ$60=J$3)*(GMWA!$CR$2:$CR$60=J$1),0),$A67-1966)</f>
        <v>-1.7388710000000001</v>
      </c>
      <c r="K67" s="7" cm="1">
        <f t="array" ref="K67">INDEX(GMWA!$A$2:$CR$60,MATCH(1,(GMWA!$CQ$2:$CQ$60=K$3)*(GMWA!$CR$2:$CR$60=K$1),0),$A67-1966)</f>
        <v>36172.31</v>
      </c>
      <c r="L67" s="7" cm="1">
        <f t="array" ref="L67">INDEX(GMWA!$A$2:$CR$60,MATCH(1,(GMWA!$CQ$2:$CQ$60=L$3)*(GMWA!$CR$2:$CR$60=L$1),0),$A67-1966)</f>
        <v>72252.36</v>
      </c>
      <c r="M67" s="7" cm="1">
        <f t="array" ref="M67">INDEX(GMWA!$A$2:$CR$60,MATCH(1,(GMWA!$CQ$2:$CQ$60=M$3)*(GMWA!$CR$2:$CR$60=M$1),0),$A67-1966)</f>
        <v>46492.81</v>
      </c>
      <c r="N67" s="7" cm="1">
        <f t="array" ref="N67">INDEX(GMWA!$A$2:$CR$60,MATCH(1,(GMWA!$CQ$2:$CQ$60=N$3)*(GMWA!$CR$2:$CR$60=N$1),0),$A67-1966)</f>
        <v>26715.26</v>
      </c>
      <c r="O67" s="7" cm="1">
        <f t="array" ref="O67">INDEX(GMWA!$A$2:$CR$60,MATCH(1,(GMWA!$CQ$2:$CQ$60=O$3)*(GMWA!$CR$2:$CR$60=O$1),0),$A67-1966)</f>
        <v>3206805</v>
      </c>
      <c r="P67" s="7" cm="1">
        <f t="array" ref="P67">INDEX(GMWA!$A$2:$CR$60,MATCH(1,(GMWA!$CQ$2:$CQ$60=P$3)*(GMWA!$CR$2:$CR$60=P$1),0),$A67-1966)</f>
        <v>3857398</v>
      </c>
    </row>
    <row r="68" spans="1:16" x14ac:dyDescent="0.25">
      <c r="A68" s="7">
        <f t="shared" si="2"/>
        <v>2034</v>
      </c>
      <c r="B68" s="7" cm="1">
        <f t="array" ref="B68">INDEX(GMWA!$A$2:$CR$60,MATCH(1,(GMWA!$CQ$2:$CQ$60=B$3)*(GMWA!$CR$2:$CR$60=B$1),0),$A68-1966)</f>
        <v>2681782</v>
      </c>
      <c r="C68" s="7" cm="1">
        <f t="array" ref="C68">INDEX(GMWA!$A$2:$CR$60,MATCH(1,(GMWA!$CQ$2:$CQ$60=C$3)*(GMWA!$CR$2:$CR$60=C$1),0),$A68-1966)</f>
        <v>3.7500749999999998</v>
      </c>
      <c r="D68" s="7" cm="1">
        <f t="array" ref="D68">INDEX(GMWA!$A$2:$CR$60,MATCH(1,(GMWA!$CQ$2:$CQ$60=D$3)*(GMWA!$CR$2:$CR$60=D$1),0),$A68-1966)</f>
        <v>2681838</v>
      </c>
      <c r="E68" s="7" cm="1">
        <f t="array" ref="E68">INDEX(GMWA!$A$2:$CR$60,MATCH(1,(GMWA!$CQ$2:$CQ$60=E$3)*(GMWA!$CR$2:$CR$60=E$1),0),$A68-1966)</f>
        <v>3488402</v>
      </c>
      <c r="F68" s="7" cm="1">
        <f t="array" ref="F68">INDEX(GMWA!$A$2:$CR$60,MATCH(1,(GMWA!$CQ$2:$CQ$60=F$3)*(GMWA!$CR$2:$CR$60=F$1),0),$A68-1966)</f>
        <v>36342.370000000003</v>
      </c>
      <c r="G68" s="7" cm="1">
        <f t="array" ref="G68">INDEX(GMWA!$A$2:$CR$60,MATCH(1,(GMWA!$CQ$2:$CQ$60=G$3)*(GMWA!$CR$2:$CR$60=G$1),0),$A68-1966)</f>
        <v>31.99128</v>
      </c>
      <c r="H68" s="7" cm="1">
        <f t="array" ref="H68">INDEX(GMWA!$A$2:$CR$60,MATCH(1,(GMWA!$CQ$2:$CQ$60=H$3)*(GMWA!$CR$2:$CR$60=H$1),0),$A68-1966)</f>
        <v>661921.4</v>
      </c>
      <c r="I68" s="7" cm="1">
        <f t="array" ref="I68">INDEX(GMWA!$A$2:$CR$60,MATCH(1,(GMWA!$CQ$2:$CQ$60=I$3)*(GMWA!$CR$2:$CR$60=I$1),0),$A68-1966)</f>
        <v>45533.71</v>
      </c>
      <c r="J68" s="7" cm="1">
        <f t="array" ref="J68">INDEX(GMWA!$A$2:$CR$60,MATCH(1,(GMWA!$CQ$2:$CQ$60=J$3)*(GMWA!$CR$2:$CR$60=J$1),0),$A68-1966)</f>
        <v>-1.7344839999999999</v>
      </c>
      <c r="K68" s="7" cm="1">
        <f t="array" ref="K68">INDEX(GMWA!$A$2:$CR$60,MATCH(1,(GMWA!$CQ$2:$CQ$60=K$3)*(GMWA!$CR$2:$CR$60=K$1),0),$A68-1966)</f>
        <v>36342.339999999997</v>
      </c>
      <c r="L68" s="7" cm="1">
        <f t="array" ref="L68">INDEX(GMWA!$A$2:$CR$60,MATCH(1,(GMWA!$CQ$2:$CQ$60=L$3)*(GMWA!$CR$2:$CR$60=L$1),0),$A68-1966)</f>
        <v>72510.100000000006</v>
      </c>
      <c r="M68" s="7" cm="1">
        <f t="array" ref="M68">INDEX(GMWA!$A$2:$CR$60,MATCH(1,(GMWA!$CQ$2:$CQ$60=M$3)*(GMWA!$CR$2:$CR$60=M$1),0),$A68-1966)</f>
        <v>46511.65</v>
      </c>
      <c r="N68" s="7" cm="1">
        <f t="array" ref="N68">INDEX(GMWA!$A$2:$CR$60,MATCH(1,(GMWA!$CQ$2:$CQ$60=N$3)*(GMWA!$CR$2:$CR$60=N$1),0),$A68-1966)</f>
        <v>28110.48</v>
      </c>
      <c r="O68" s="7" cm="1">
        <f t="array" ref="O68">INDEX(GMWA!$A$2:$CR$60,MATCH(1,(GMWA!$CQ$2:$CQ$60=O$3)*(GMWA!$CR$2:$CR$60=O$1),0),$A68-1966)</f>
        <v>3234916</v>
      </c>
      <c r="P68" s="7" cm="1">
        <f t="array" ref="P68">INDEX(GMWA!$A$2:$CR$60,MATCH(1,(GMWA!$CQ$2:$CQ$60=P$3)*(GMWA!$CR$2:$CR$60=P$1),0),$A68-1966)</f>
        <v>3997865</v>
      </c>
    </row>
    <row r="69" spans="1:16" x14ac:dyDescent="0.25">
      <c r="A69" s="7">
        <f t="shared" si="2"/>
        <v>2035</v>
      </c>
      <c r="B69" s="7" cm="1">
        <f t="array" ref="B69">INDEX(GMWA!$A$2:$CR$60,MATCH(1,(GMWA!$CQ$2:$CQ$60=B$3)*(GMWA!$CR$2:$CR$60=B$1),0),$A69-1966)</f>
        <v>2720207</v>
      </c>
      <c r="C69" s="7" cm="1">
        <f t="array" ref="C69">INDEX(GMWA!$A$2:$CR$60,MATCH(1,(GMWA!$CQ$2:$CQ$60=C$3)*(GMWA!$CR$2:$CR$60=C$1),0),$A69-1966)</f>
        <v>3.7500049999999998</v>
      </c>
      <c r="D69" s="7" cm="1">
        <f t="array" ref="D69">INDEX(GMWA!$A$2:$CR$60,MATCH(1,(GMWA!$CQ$2:$CQ$60=D$3)*(GMWA!$CR$2:$CR$60=D$1),0),$A69-1966)</f>
        <v>2720205</v>
      </c>
      <c r="E69" s="7" cm="1">
        <f t="array" ref="E69">INDEX(GMWA!$A$2:$CR$60,MATCH(1,(GMWA!$CQ$2:$CQ$60=E$3)*(GMWA!$CR$2:$CR$60=E$1),0),$A69-1966)</f>
        <v>3547459</v>
      </c>
      <c r="F69" s="7" cm="1">
        <f t="array" ref="F69">INDEX(GMWA!$A$2:$CR$60,MATCH(1,(GMWA!$CQ$2:$CQ$60=F$3)*(GMWA!$CR$2:$CR$60=F$1),0),$A69-1966)</f>
        <v>36493.67</v>
      </c>
      <c r="G69" s="7" cm="1">
        <f t="array" ref="G69">INDEX(GMWA!$A$2:$CR$60,MATCH(1,(GMWA!$CQ$2:$CQ$60=G$3)*(GMWA!$CR$2:$CR$60=G$1),0),$A69-1966)</f>
        <v>31.988980000000002</v>
      </c>
      <c r="H69" s="7" cm="1">
        <f t="array" ref="H69">INDEX(GMWA!$A$2:$CR$60,MATCH(1,(GMWA!$CQ$2:$CQ$60=H$3)*(GMWA!$CR$2:$CR$60=H$1),0),$A69-1966)</f>
        <v>664541.9</v>
      </c>
      <c r="I69" s="7" cm="1">
        <f t="array" ref="I69">INDEX(GMWA!$A$2:$CR$60,MATCH(1,(GMWA!$CQ$2:$CQ$60=I$3)*(GMWA!$CR$2:$CR$60=I$1),0),$A69-1966)</f>
        <v>45552.58</v>
      </c>
      <c r="J69" s="7" cm="1">
        <f t="array" ref="J69">INDEX(GMWA!$A$2:$CR$60,MATCH(1,(GMWA!$CQ$2:$CQ$60=J$3)*(GMWA!$CR$2:$CR$60=J$1),0),$A69-1966)</f>
        <v>-1.7297629999999999</v>
      </c>
      <c r="K69" s="7" cm="1">
        <f t="array" ref="K69">INDEX(GMWA!$A$2:$CR$60,MATCH(1,(GMWA!$CQ$2:$CQ$60=K$3)*(GMWA!$CR$2:$CR$60=K$1),0),$A69-1966)</f>
        <v>36493.660000000003</v>
      </c>
      <c r="L69" s="7" cm="1">
        <f t="array" ref="L69">INDEX(GMWA!$A$2:$CR$60,MATCH(1,(GMWA!$CQ$2:$CQ$60=L$3)*(GMWA!$CR$2:$CR$60=L$1),0),$A69-1966)</f>
        <v>72760.479999999996</v>
      </c>
      <c r="M69" s="7" cm="1">
        <f t="array" ref="M69">INDEX(GMWA!$A$2:$CR$60,MATCH(1,(GMWA!$CQ$2:$CQ$60=M$3)*(GMWA!$CR$2:$CR$60=M$1),0),$A69-1966)</f>
        <v>46527.01</v>
      </c>
      <c r="N69" s="7" cm="1">
        <f t="array" ref="N69">INDEX(GMWA!$A$2:$CR$60,MATCH(1,(GMWA!$CQ$2:$CQ$60=N$3)*(GMWA!$CR$2:$CR$60=N$1),0),$A69-1966)</f>
        <v>29545.09</v>
      </c>
      <c r="O69" s="7" cm="1">
        <f t="array" ref="O69">INDEX(GMWA!$A$2:$CR$60,MATCH(1,(GMWA!$CQ$2:$CQ$60=O$3)*(GMWA!$CR$2:$CR$60=O$1),0),$A69-1966)</f>
        <v>3264461</v>
      </c>
      <c r="P69" s="7" cm="1">
        <f t="array" ref="P69">INDEX(GMWA!$A$2:$CR$60,MATCH(1,(GMWA!$CQ$2:$CQ$60=P$3)*(GMWA!$CR$2:$CR$60=P$1),0),$A69-1966)</f>
        <v>4143577</v>
      </c>
    </row>
    <row r="70" spans="1:16" x14ac:dyDescent="0.25">
      <c r="A70" s="7">
        <f t="shared" si="2"/>
        <v>2036</v>
      </c>
      <c r="B70" s="7" cm="1">
        <f t="array" ref="B70">INDEX(GMWA!$A$2:$CR$60,MATCH(1,(GMWA!$CQ$2:$CQ$60=B$3)*(GMWA!$CR$2:$CR$60=B$1),0),$A70-1966)</f>
        <v>2760292</v>
      </c>
      <c r="C70" s="7" cm="1">
        <f t="array" ref="C70">INDEX(GMWA!$A$2:$CR$60,MATCH(1,(GMWA!$CQ$2:$CQ$60=C$3)*(GMWA!$CR$2:$CR$60=C$1),0),$A70-1966)</f>
        <v>3.7500079999999998</v>
      </c>
      <c r="D70" s="7" cm="1">
        <f t="array" ref="D70">INDEX(GMWA!$A$2:$CR$60,MATCH(1,(GMWA!$CQ$2:$CQ$60=D$3)*(GMWA!$CR$2:$CR$60=D$1),0),$A70-1966)</f>
        <v>2760292</v>
      </c>
      <c r="E70" s="7" cm="1">
        <f t="array" ref="E70">INDEX(GMWA!$A$2:$CR$60,MATCH(1,(GMWA!$CQ$2:$CQ$60=E$3)*(GMWA!$CR$2:$CR$60=E$1),0),$A70-1966)</f>
        <v>3609279</v>
      </c>
      <c r="F70" s="7" cm="1">
        <f t="array" ref="F70">INDEX(GMWA!$A$2:$CR$60,MATCH(1,(GMWA!$CQ$2:$CQ$60=F$3)*(GMWA!$CR$2:$CR$60=F$1),0),$A70-1966)</f>
        <v>36646.18</v>
      </c>
      <c r="G70" s="7" cm="1">
        <f t="array" ref="G70">INDEX(GMWA!$A$2:$CR$60,MATCH(1,(GMWA!$CQ$2:$CQ$60=G$3)*(GMWA!$CR$2:$CR$60=G$1),0),$A70-1966)</f>
        <v>31.986689999999999</v>
      </c>
      <c r="H70" s="7" cm="1">
        <f t="array" ref="H70">INDEX(GMWA!$A$2:$CR$60,MATCH(1,(GMWA!$CQ$2:$CQ$60=H$3)*(GMWA!$CR$2:$CR$60=H$1),0),$A70-1966)</f>
        <v>666635.19999999995</v>
      </c>
      <c r="I70" s="7" cm="1">
        <f t="array" ref="I70">INDEX(GMWA!$A$2:$CR$60,MATCH(1,(GMWA!$CQ$2:$CQ$60=I$3)*(GMWA!$CR$2:$CR$60=I$1),0),$A70-1966)</f>
        <v>45548.55</v>
      </c>
      <c r="J70" s="7" cm="1">
        <f t="array" ref="J70">INDEX(GMWA!$A$2:$CR$60,MATCH(1,(GMWA!$CQ$2:$CQ$60=J$3)*(GMWA!$CR$2:$CR$60=J$1),0),$A70-1966)</f>
        <v>-1.7247079999999999</v>
      </c>
      <c r="K70" s="7" cm="1">
        <f t="array" ref="K70">INDEX(GMWA!$A$2:$CR$60,MATCH(1,(GMWA!$CQ$2:$CQ$60=K$3)*(GMWA!$CR$2:$CR$60=K$1),0),$A70-1966)</f>
        <v>36646.18</v>
      </c>
      <c r="L70" s="7" cm="1">
        <f t="array" ref="L70">INDEX(GMWA!$A$2:$CR$60,MATCH(1,(GMWA!$CQ$2:$CQ$60=L$3)*(GMWA!$CR$2:$CR$60=L$1),0),$A70-1966)</f>
        <v>73005.31</v>
      </c>
      <c r="M70" s="7" cm="1">
        <f t="array" ref="M70">INDEX(GMWA!$A$2:$CR$60,MATCH(1,(GMWA!$CQ$2:$CQ$60=M$3)*(GMWA!$CR$2:$CR$60=M$1),0),$A70-1966)</f>
        <v>46535.05</v>
      </c>
      <c r="N70" s="7" cm="1">
        <f t="array" ref="N70">INDEX(GMWA!$A$2:$CR$60,MATCH(1,(GMWA!$CQ$2:$CQ$60=N$3)*(GMWA!$CR$2:$CR$60=N$1),0),$A70-1966)</f>
        <v>31040.45</v>
      </c>
      <c r="O70" s="7" cm="1">
        <f t="array" ref="O70">INDEX(GMWA!$A$2:$CR$60,MATCH(1,(GMWA!$CQ$2:$CQ$60=O$3)*(GMWA!$CR$2:$CR$60=O$1),0),$A70-1966)</f>
        <v>3295501</v>
      </c>
      <c r="P70" s="7" cm="1">
        <f t="array" ref="P70">INDEX(GMWA!$A$2:$CR$60,MATCH(1,(GMWA!$CQ$2:$CQ$60=P$3)*(GMWA!$CR$2:$CR$60=P$1),0),$A70-1966)</f>
        <v>4296403</v>
      </c>
    </row>
    <row r="71" spans="1:16" x14ac:dyDescent="0.25">
      <c r="A71" s="7">
        <f t="shared" si="2"/>
        <v>2037</v>
      </c>
      <c r="B71" s="7" cm="1">
        <f t="array" ref="B71">INDEX(GMWA!$A$2:$CR$60,MATCH(1,(GMWA!$CQ$2:$CQ$60=B$3)*(GMWA!$CR$2:$CR$60=B$1),0),$A71-1966)</f>
        <v>2801574</v>
      </c>
      <c r="C71" s="7" cm="1">
        <f t="array" ref="C71">INDEX(GMWA!$A$2:$CR$60,MATCH(1,(GMWA!$CQ$2:$CQ$60=C$3)*(GMWA!$CR$2:$CR$60=C$1),0),$A71-1966)</f>
        <v>3.749997</v>
      </c>
      <c r="D71" s="7" cm="1">
        <f t="array" ref="D71">INDEX(GMWA!$A$2:$CR$60,MATCH(1,(GMWA!$CQ$2:$CQ$60=D$3)*(GMWA!$CR$2:$CR$60=D$1),0),$A71-1966)</f>
        <v>2801571</v>
      </c>
      <c r="E71" s="7" cm="1">
        <f t="array" ref="E71">INDEX(GMWA!$A$2:$CR$60,MATCH(1,(GMWA!$CQ$2:$CQ$60=E$3)*(GMWA!$CR$2:$CR$60=E$1),0),$A71-1966)</f>
        <v>3673876</v>
      </c>
      <c r="F71" s="7" cm="1">
        <f t="array" ref="F71">INDEX(GMWA!$A$2:$CR$60,MATCH(1,(GMWA!$CQ$2:$CQ$60=F$3)*(GMWA!$CR$2:$CR$60=F$1),0),$A71-1966)</f>
        <v>36798.69</v>
      </c>
      <c r="G71" s="7" cm="1">
        <f t="array" ref="G71">INDEX(GMWA!$A$2:$CR$60,MATCH(1,(GMWA!$CQ$2:$CQ$60=G$3)*(GMWA!$CR$2:$CR$60=G$1),0),$A71-1966)</f>
        <v>31.984400000000001</v>
      </c>
      <c r="H71" s="7" cm="1">
        <f t="array" ref="H71">INDEX(GMWA!$A$2:$CR$60,MATCH(1,(GMWA!$CQ$2:$CQ$60=H$3)*(GMWA!$CR$2:$CR$60=H$1),0),$A71-1966)</f>
        <v>669091.80000000005</v>
      </c>
      <c r="I71" s="7" cm="1">
        <f t="array" ref="I71">INDEX(GMWA!$A$2:$CR$60,MATCH(1,(GMWA!$CQ$2:$CQ$60=I$3)*(GMWA!$CR$2:$CR$60=I$1),0),$A71-1966)</f>
        <v>45577.19</v>
      </c>
      <c r="J71" s="7" cm="1">
        <f t="array" ref="J71">INDEX(GMWA!$A$2:$CR$60,MATCH(1,(GMWA!$CQ$2:$CQ$60=J$3)*(GMWA!$CR$2:$CR$60=J$1),0),$A71-1966)</f>
        <v>-1.7195400000000001</v>
      </c>
      <c r="K71" s="7" cm="1">
        <f t="array" ref="K71">INDEX(GMWA!$A$2:$CR$60,MATCH(1,(GMWA!$CQ$2:$CQ$60=K$3)*(GMWA!$CR$2:$CR$60=K$1),0),$A71-1966)</f>
        <v>36798.69</v>
      </c>
      <c r="L71" s="7" cm="1">
        <f t="array" ref="L71">INDEX(GMWA!$A$2:$CR$60,MATCH(1,(GMWA!$CQ$2:$CQ$60=L$3)*(GMWA!$CR$2:$CR$60=L$1),0),$A71-1966)</f>
        <v>73246.3</v>
      </c>
      <c r="M71" s="7" cm="1">
        <f t="array" ref="M71">INDEX(GMWA!$A$2:$CR$60,MATCH(1,(GMWA!$CQ$2:$CQ$60=M$3)*(GMWA!$CR$2:$CR$60=M$1),0),$A71-1966)</f>
        <v>46540.29</v>
      </c>
      <c r="N71" s="7" cm="1">
        <f t="array" ref="N71">INDEX(GMWA!$A$2:$CR$60,MATCH(1,(GMWA!$CQ$2:$CQ$60=N$3)*(GMWA!$CR$2:$CR$60=N$1),0),$A71-1966)</f>
        <v>32607.71</v>
      </c>
      <c r="O71" s="7" cm="1">
        <f t="array" ref="O71">INDEX(GMWA!$A$2:$CR$60,MATCH(1,(GMWA!$CQ$2:$CQ$60=O$3)*(GMWA!$CR$2:$CR$60=O$1),0),$A71-1966)</f>
        <v>3328109</v>
      </c>
      <c r="P71" s="7" cm="1">
        <f t="array" ref="P71">INDEX(GMWA!$A$2:$CR$60,MATCH(1,(GMWA!$CQ$2:$CQ$60=P$3)*(GMWA!$CR$2:$CR$60=P$1),0),$A71-1966)</f>
        <v>4455828</v>
      </c>
    </row>
    <row r="72" spans="1:16" x14ac:dyDescent="0.25">
      <c r="A72" s="7">
        <f t="shared" si="2"/>
        <v>2038</v>
      </c>
      <c r="B72" s="7" cm="1">
        <f t="array" ref="B72">INDEX(GMWA!$A$2:$CR$60,MATCH(1,(GMWA!$CQ$2:$CQ$60=B$3)*(GMWA!$CR$2:$CR$60=B$1),0),$A72-1966)</f>
        <v>2844334</v>
      </c>
      <c r="C72" s="7" cm="1">
        <f t="array" ref="C72">INDEX(GMWA!$A$2:$CR$60,MATCH(1,(GMWA!$CQ$2:$CQ$60=C$3)*(GMWA!$CR$2:$CR$60=C$1),0),$A72-1966)</f>
        <v>3.7499950000000002</v>
      </c>
      <c r="D72" s="7" cm="1">
        <f t="array" ref="D72">INDEX(GMWA!$A$2:$CR$60,MATCH(1,(GMWA!$CQ$2:$CQ$60=D$3)*(GMWA!$CR$2:$CR$60=D$1),0),$A72-1966)</f>
        <v>2844332</v>
      </c>
      <c r="E72" s="7" cm="1">
        <f t="array" ref="E72">INDEX(GMWA!$A$2:$CR$60,MATCH(1,(GMWA!$CQ$2:$CQ$60=E$3)*(GMWA!$CR$2:$CR$60=E$1),0),$A72-1966)</f>
        <v>3741310</v>
      </c>
      <c r="F72" s="7" cm="1">
        <f t="array" ref="F72">INDEX(GMWA!$A$2:$CR$60,MATCH(1,(GMWA!$CQ$2:$CQ$60=F$3)*(GMWA!$CR$2:$CR$60=F$1),0),$A72-1966)</f>
        <v>36951.199999999997</v>
      </c>
      <c r="G72" s="7" cm="1">
        <f t="array" ref="G72">INDEX(GMWA!$A$2:$CR$60,MATCH(1,(GMWA!$CQ$2:$CQ$60=G$3)*(GMWA!$CR$2:$CR$60=G$1),0),$A72-1966)</f>
        <v>31.982109999999999</v>
      </c>
      <c r="H72" s="7" cm="1">
        <f t="array" ref="H72">INDEX(GMWA!$A$2:$CR$60,MATCH(1,(GMWA!$CQ$2:$CQ$60=H$3)*(GMWA!$CR$2:$CR$60=H$1),0),$A72-1966)</f>
        <v>671729.7</v>
      </c>
      <c r="I72" s="7" cm="1">
        <f t="array" ref="I72">INDEX(GMWA!$A$2:$CR$60,MATCH(1,(GMWA!$CQ$2:$CQ$60=I$3)*(GMWA!$CR$2:$CR$60=I$1),0),$A72-1966)</f>
        <v>45624.28</v>
      </c>
      <c r="J72" s="7" cm="1">
        <f t="array" ref="J72">INDEX(GMWA!$A$2:$CR$60,MATCH(1,(GMWA!$CQ$2:$CQ$60=J$3)*(GMWA!$CR$2:$CR$60=J$1),0),$A72-1966)</f>
        <v>-1.7141740000000001</v>
      </c>
      <c r="K72" s="7" cm="1">
        <f t="array" ref="K72">INDEX(GMWA!$A$2:$CR$60,MATCH(1,(GMWA!$CQ$2:$CQ$60=K$3)*(GMWA!$CR$2:$CR$60=K$1),0),$A72-1966)</f>
        <v>36951.199999999997</v>
      </c>
      <c r="L72" s="7" cm="1">
        <f t="array" ref="L72">INDEX(GMWA!$A$2:$CR$60,MATCH(1,(GMWA!$CQ$2:$CQ$60=L$3)*(GMWA!$CR$2:$CR$60=L$1),0),$A72-1966)</f>
        <v>73484.3</v>
      </c>
      <c r="M72" s="7" cm="1">
        <f t="array" ref="M72">INDEX(GMWA!$A$2:$CR$60,MATCH(1,(GMWA!$CQ$2:$CQ$60=M$3)*(GMWA!$CR$2:$CR$60=M$1),0),$A72-1966)</f>
        <v>46541.88</v>
      </c>
      <c r="N72" s="7" cm="1">
        <f t="array" ref="N72">INDEX(GMWA!$A$2:$CR$60,MATCH(1,(GMWA!$CQ$2:$CQ$60=N$3)*(GMWA!$CR$2:$CR$60=N$1),0),$A72-1966)</f>
        <v>34244.19</v>
      </c>
      <c r="O72" s="7" cm="1">
        <f t="array" ref="O72">INDEX(GMWA!$A$2:$CR$60,MATCH(1,(GMWA!$CQ$2:$CQ$60=O$3)*(GMWA!$CR$2:$CR$60=O$1),0),$A72-1966)</f>
        <v>3362353</v>
      </c>
      <c r="P72" s="7" cm="1">
        <f t="array" ref="P72">INDEX(GMWA!$A$2:$CR$60,MATCH(1,(GMWA!$CQ$2:$CQ$60=P$3)*(GMWA!$CR$2:$CR$60=P$1),0),$A72-1966)</f>
        <v>4622663</v>
      </c>
    </row>
    <row r="73" spans="1:16" x14ac:dyDescent="0.25">
      <c r="A73" s="7">
        <f t="shared" si="2"/>
        <v>2039</v>
      </c>
      <c r="B73" s="7" cm="1">
        <f t="array" ref="B73">INDEX(GMWA!$A$2:$CR$60,MATCH(1,(GMWA!$CQ$2:$CQ$60=B$3)*(GMWA!$CR$2:$CR$60=B$1),0),$A73-1966)</f>
        <v>2888393</v>
      </c>
      <c r="C73" s="7" cm="1">
        <f t="array" ref="C73">INDEX(GMWA!$A$2:$CR$60,MATCH(1,(GMWA!$CQ$2:$CQ$60=C$3)*(GMWA!$CR$2:$CR$60=C$1),0),$A73-1966)</f>
        <v>3.7499980000000002</v>
      </c>
      <c r="D73" s="7" cm="1">
        <f t="array" ref="D73">INDEX(GMWA!$A$2:$CR$60,MATCH(1,(GMWA!$CQ$2:$CQ$60=D$3)*(GMWA!$CR$2:$CR$60=D$1),0),$A73-1966)</f>
        <v>2888392</v>
      </c>
      <c r="E73" s="7" cm="1">
        <f t="array" ref="E73">INDEX(GMWA!$A$2:$CR$60,MATCH(1,(GMWA!$CQ$2:$CQ$60=E$3)*(GMWA!$CR$2:$CR$60=E$1),0),$A73-1966)</f>
        <v>3811608</v>
      </c>
      <c r="F73" s="7" cm="1">
        <f t="array" ref="F73">INDEX(GMWA!$A$2:$CR$60,MATCH(1,(GMWA!$CQ$2:$CQ$60=F$3)*(GMWA!$CR$2:$CR$60=F$1),0),$A73-1966)</f>
        <v>37103.71</v>
      </c>
      <c r="G73" s="7" cm="1">
        <f t="array" ref="G73">INDEX(GMWA!$A$2:$CR$60,MATCH(1,(GMWA!$CQ$2:$CQ$60=G$3)*(GMWA!$CR$2:$CR$60=G$1),0),$A73-1966)</f>
        <v>31.97982</v>
      </c>
      <c r="H73" s="7" cm="1">
        <f t="array" ref="H73">INDEX(GMWA!$A$2:$CR$60,MATCH(1,(GMWA!$CQ$2:$CQ$60=H$3)*(GMWA!$CR$2:$CR$60=H$1),0),$A73-1966)</f>
        <v>675201.2</v>
      </c>
      <c r="I73" s="7" cm="1">
        <f t="array" ref="I73">INDEX(GMWA!$A$2:$CR$60,MATCH(1,(GMWA!$CQ$2:$CQ$60=I$3)*(GMWA!$CR$2:$CR$60=I$1),0),$A73-1966)</f>
        <v>45732.02</v>
      </c>
      <c r="J73" s="7" cm="1">
        <f t="array" ref="J73">INDEX(GMWA!$A$2:$CR$60,MATCH(1,(GMWA!$CQ$2:$CQ$60=J$3)*(GMWA!$CR$2:$CR$60=J$1),0),$A73-1966)</f>
        <v>-1.7086939999999999</v>
      </c>
      <c r="K73" s="7" cm="1">
        <f t="array" ref="K73">INDEX(GMWA!$A$2:$CR$60,MATCH(1,(GMWA!$CQ$2:$CQ$60=K$3)*(GMWA!$CR$2:$CR$60=K$1),0),$A73-1966)</f>
        <v>37103.71</v>
      </c>
      <c r="L73" s="7" cm="1">
        <f t="array" ref="L73">INDEX(GMWA!$A$2:$CR$60,MATCH(1,(GMWA!$CQ$2:$CQ$60=L$3)*(GMWA!$CR$2:$CR$60=L$1),0),$A73-1966)</f>
        <v>73719.86</v>
      </c>
      <c r="M73" s="7" cm="1">
        <f t="array" ref="M73">INDEX(GMWA!$A$2:$CR$60,MATCH(1,(GMWA!$CQ$2:$CQ$60=M$3)*(GMWA!$CR$2:$CR$60=M$1),0),$A73-1966)</f>
        <v>46558.400000000001</v>
      </c>
      <c r="N73" s="7" cm="1">
        <f t="array" ref="N73">INDEX(GMWA!$A$2:$CR$60,MATCH(1,(GMWA!$CQ$2:$CQ$60=N$3)*(GMWA!$CR$2:$CR$60=N$1),0),$A73-1966)</f>
        <v>35955.21</v>
      </c>
      <c r="O73" s="7" cm="1">
        <f t="array" ref="O73">INDEX(GMWA!$A$2:$CR$60,MATCH(1,(GMWA!$CQ$2:$CQ$60=O$3)*(GMWA!$CR$2:$CR$60=O$1),0),$A73-1966)</f>
        <v>3398308</v>
      </c>
      <c r="P73" s="7" cm="1">
        <f t="array" ref="P73">INDEX(GMWA!$A$2:$CR$60,MATCH(1,(GMWA!$CQ$2:$CQ$60=P$3)*(GMWA!$CR$2:$CR$60=P$1),0),$A73-1966)</f>
        <v>4796871</v>
      </c>
    </row>
    <row r="74" spans="1:16" x14ac:dyDescent="0.25">
      <c r="A74" s="7">
        <f t="shared" si="2"/>
        <v>2040</v>
      </c>
      <c r="B74" s="7" cm="1">
        <f t="array" ref="B74">INDEX(GMWA!$A$2:$CR$60,MATCH(1,(GMWA!$CQ$2:$CQ$60=B$3)*(GMWA!$CR$2:$CR$60=B$1),0),$A74-1966)</f>
        <v>2933353</v>
      </c>
      <c r="C74" s="7" cm="1">
        <f t="array" ref="C74">INDEX(GMWA!$A$2:$CR$60,MATCH(1,(GMWA!$CQ$2:$CQ$60=C$3)*(GMWA!$CR$2:$CR$60=C$1),0),$A74-1966)</f>
        <v>3.7499989999999999</v>
      </c>
      <c r="D74" s="7" cm="1">
        <f t="array" ref="D74">INDEX(GMWA!$A$2:$CR$60,MATCH(1,(GMWA!$CQ$2:$CQ$60=D$3)*(GMWA!$CR$2:$CR$60=D$1),0),$A74-1966)</f>
        <v>2933352</v>
      </c>
      <c r="E74" s="7" cm="1">
        <f t="array" ref="E74">INDEX(GMWA!$A$2:$CR$60,MATCH(1,(GMWA!$CQ$2:$CQ$60=E$3)*(GMWA!$CR$2:$CR$60=E$1),0),$A74-1966)</f>
        <v>3883890</v>
      </c>
      <c r="F74" s="7" cm="1">
        <f t="array" ref="F74">INDEX(GMWA!$A$2:$CR$60,MATCH(1,(GMWA!$CQ$2:$CQ$60=F$3)*(GMWA!$CR$2:$CR$60=F$1),0),$A74-1966)</f>
        <v>37256.230000000003</v>
      </c>
      <c r="G74" s="7" cm="1">
        <f t="array" ref="G74">INDEX(GMWA!$A$2:$CR$60,MATCH(1,(GMWA!$CQ$2:$CQ$60=G$3)*(GMWA!$CR$2:$CR$60=G$1),0),$A74-1966)</f>
        <v>31.977530000000002</v>
      </c>
      <c r="H74" s="7" cm="1">
        <f t="array" ref="H74">INDEX(GMWA!$A$2:$CR$60,MATCH(1,(GMWA!$CQ$2:$CQ$60=H$3)*(GMWA!$CR$2:$CR$60=H$1),0),$A74-1966)</f>
        <v>678935.3</v>
      </c>
      <c r="I74" s="7" cm="1">
        <f t="array" ref="I74">INDEX(GMWA!$A$2:$CR$60,MATCH(1,(GMWA!$CQ$2:$CQ$60=I$3)*(GMWA!$CR$2:$CR$60=I$1),0),$A74-1966)</f>
        <v>45859.94</v>
      </c>
      <c r="J74" s="7" cm="1">
        <f t="array" ref="J74">INDEX(GMWA!$A$2:$CR$60,MATCH(1,(GMWA!$CQ$2:$CQ$60=J$3)*(GMWA!$CR$2:$CR$60=J$1),0),$A74-1966)</f>
        <v>-1.703233</v>
      </c>
      <c r="K74" s="7" cm="1">
        <f t="array" ref="K74">INDEX(GMWA!$A$2:$CR$60,MATCH(1,(GMWA!$CQ$2:$CQ$60=K$3)*(GMWA!$CR$2:$CR$60=K$1),0),$A74-1966)</f>
        <v>37256.230000000003</v>
      </c>
      <c r="L74" s="7" cm="1">
        <f t="array" ref="L74">INDEX(GMWA!$A$2:$CR$60,MATCH(1,(GMWA!$CQ$2:$CQ$60=L$3)*(GMWA!$CR$2:$CR$60=L$1),0),$A74-1966)</f>
        <v>73953.14</v>
      </c>
      <c r="M74" s="7" cm="1">
        <f t="array" ref="M74">INDEX(GMWA!$A$2:$CR$60,MATCH(1,(GMWA!$CQ$2:$CQ$60=M$3)*(GMWA!$CR$2:$CR$60=M$1),0),$A74-1966)</f>
        <v>46639.72</v>
      </c>
      <c r="N74" s="7" cm="1">
        <f t="array" ref="N74">INDEX(GMWA!$A$2:$CR$60,MATCH(1,(GMWA!$CQ$2:$CQ$60=N$3)*(GMWA!$CR$2:$CR$60=N$1),0),$A74-1966)</f>
        <v>37740.42</v>
      </c>
      <c r="O74" s="7" cm="1">
        <f t="array" ref="O74">INDEX(GMWA!$A$2:$CR$60,MATCH(1,(GMWA!$CQ$2:$CQ$60=O$3)*(GMWA!$CR$2:$CR$60=O$1),0),$A74-1966)</f>
        <v>3436049</v>
      </c>
      <c r="P74" s="7" cm="1">
        <f t="array" ref="P74">INDEX(GMWA!$A$2:$CR$60,MATCH(1,(GMWA!$CQ$2:$CQ$60=P$3)*(GMWA!$CR$2:$CR$60=P$1),0),$A74-1966)</f>
        <v>4978016</v>
      </c>
    </row>
    <row r="75" spans="1:16" x14ac:dyDescent="0.25">
      <c r="A75" s="7">
        <f t="shared" si="2"/>
        <v>2041</v>
      </c>
      <c r="B75" s="7" cm="1">
        <f t="array" ref="B75">INDEX(GMWA!$A$2:$CR$60,MATCH(1,(GMWA!$CQ$2:$CQ$60=B$3)*(GMWA!$CR$2:$CR$60=B$1),0),$A75-1966)</f>
        <v>2978448</v>
      </c>
      <c r="C75" s="7" cm="1">
        <f t="array" ref="C75">INDEX(GMWA!$A$2:$CR$60,MATCH(1,(GMWA!$CQ$2:$CQ$60=C$3)*(GMWA!$CR$2:$CR$60=C$1),0),$A75-1966)</f>
        <v>3.750006</v>
      </c>
      <c r="D75" s="7" cm="1">
        <f t="array" ref="D75">INDEX(GMWA!$A$2:$CR$60,MATCH(1,(GMWA!$CQ$2:$CQ$60=D$3)*(GMWA!$CR$2:$CR$60=D$1),0),$A75-1966)</f>
        <v>2978445</v>
      </c>
      <c r="E75" s="7" cm="1">
        <f t="array" ref="E75">INDEX(GMWA!$A$2:$CR$60,MATCH(1,(GMWA!$CQ$2:$CQ$60=E$3)*(GMWA!$CR$2:$CR$60=E$1),0),$A75-1966)</f>
        <v>3957557</v>
      </c>
      <c r="F75" s="7" cm="1">
        <f t="array" ref="F75">INDEX(GMWA!$A$2:$CR$60,MATCH(1,(GMWA!$CQ$2:$CQ$60=F$3)*(GMWA!$CR$2:$CR$60=F$1),0),$A75-1966)</f>
        <v>37399.43</v>
      </c>
      <c r="G75" s="7" cm="1">
        <f t="array" ref="G75">INDEX(GMWA!$A$2:$CR$60,MATCH(1,(GMWA!$CQ$2:$CQ$60=G$3)*(GMWA!$CR$2:$CR$60=G$1),0),$A75-1966)</f>
        <v>31.974789999999999</v>
      </c>
      <c r="H75" s="7" cm="1">
        <f t="array" ref="H75">INDEX(GMWA!$A$2:$CR$60,MATCH(1,(GMWA!$CQ$2:$CQ$60=H$3)*(GMWA!$CR$2:$CR$60=H$1),0),$A75-1966)</f>
        <v>682886.4</v>
      </c>
      <c r="I75" s="7" cm="1">
        <f t="array" ref="I75">INDEX(GMWA!$A$2:$CR$60,MATCH(1,(GMWA!$CQ$2:$CQ$60=I$3)*(GMWA!$CR$2:$CR$60=I$1),0),$A75-1966)</f>
        <v>46004.29</v>
      </c>
      <c r="J75" s="7" cm="1">
        <f t="array" ref="J75">INDEX(GMWA!$A$2:$CR$60,MATCH(1,(GMWA!$CQ$2:$CQ$60=J$3)*(GMWA!$CR$2:$CR$60=J$1),0),$A75-1966)</f>
        <v>-1.697789</v>
      </c>
      <c r="K75" s="7" cm="1">
        <f t="array" ref="K75">INDEX(GMWA!$A$2:$CR$60,MATCH(1,(GMWA!$CQ$2:$CQ$60=K$3)*(GMWA!$CR$2:$CR$60=K$1),0),$A75-1966)</f>
        <v>37399.43</v>
      </c>
      <c r="L75" s="7" cm="1">
        <f t="array" ref="L75">INDEX(GMWA!$A$2:$CR$60,MATCH(1,(GMWA!$CQ$2:$CQ$60=L$3)*(GMWA!$CR$2:$CR$60=L$1),0),$A75-1966)</f>
        <v>74183.78</v>
      </c>
      <c r="M75" s="7" cm="1">
        <f t="array" ref="M75">INDEX(GMWA!$A$2:$CR$60,MATCH(1,(GMWA!$CQ$2:$CQ$60=M$3)*(GMWA!$CR$2:$CR$60=M$1),0),$A75-1966)</f>
        <v>46756.44</v>
      </c>
      <c r="N75" s="7" cm="1">
        <f t="array" ref="N75">INDEX(GMWA!$A$2:$CR$60,MATCH(1,(GMWA!$CQ$2:$CQ$60=N$3)*(GMWA!$CR$2:$CR$60=N$1),0),$A75-1966)</f>
        <v>39592.04</v>
      </c>
      <c r="O75" s="7" cm="1">
        <f t="array" ref="O75">INDEX(GMWA!$A$2:$CR$60,MATCH(1,(GMWA!$CQ$2:$CQ$60=O$3)*(GMWA!$CR$2:$CR$60=O$1),0),$A75-1966)</f>
        <v>3475641</v>
      </c>
      <c r="P75" s="7" cm="1">
        <f t="array" ref="P75">INDEX(GMWA!$A$2:$CR$60,MATCH(1,(GMWA!$CQ$2:$CQ$60=P$3)*(GMWA!$CR$2:$CR$60=P$1),0),$A75-1966)</f>
        <v>5165017</v>
      </c>
    </row>
    <row r="76" spans="1:16" x14ac:dyDescent="0.25">
      <c r="A76" s="7">
        <f t="shared" si="2"/>
        <v>2042</v>
      </c>
      <c r="B76" s="7" cm="1">
        <f t="array" ref="B76">INDEX(GMWA!$A$2:$CR$60,MATCH(1,(GMWA!$CQ$2:$CQ$60=B$3)*(GMWA!$CR$2:$CR$60=B$1),0),$A76-1966)</f>
        <v>3023788</v>
      </c>
      <c r="C76" s="7" cm="1">
        <f t="array" ref="C76">INDEX(GMWA!$A$2:$CR$60,MATCH(1,(GMWA!$CQ$2:$CQ$60=C$3)*(GMWA!$CR$2:$CR$60=C$1),0),$A76-1966)</f>
        <v>3.7500089999999999</v>
      </c>
      <c r="D76" s="7" cm="1">
        <f t="array" ref="D76">INDEX(GMWA!$A$2:$CR$60,MATCH(1,(GMWA!$CQ$2:$CQ$60=D$3)*(GMWA!$CR$2:$CR$60=D$1),0),$A76-1966)</f>
        <v>3023788</v>
      </c>
      <c r="E76" s="7" cm="1">
        <f t="array" ref="E76">INDEX(GMWA!$A$2:$CR$60,MATCH(1,(GMWA!$CQ$2:$CQ$60=E$3)*(GMWA!$CR$2:$CR$60=E$1),0),$A76-1966)</f>
        <v>4032567</v>
      </c>
      <c r="F76" s="7" cm="1">
        <f t="array" ref="F76">INDEX(GMWA!$A$2:$CR$60,MATCH(1,(GMWA!$CQ$2:$CQ$60=F$3)*(GMWA!$CR$2:$CR$60=F$1),0),$A76-1966)</f>
        <v>37537.040000000001</v>
      </c>
      <c r="G76" s="7" cm="1">
        <f t="array" ref="G76">INDEX(GMWA!$A$2:$CR$60,MATCH(1,(GMWA!$CQ$2:$CQ$60=G$3)*(GMWA!$CR$2:$CR$60=G$1),0),$A76-1966)</f>
        <v>31.971800000000002</v>
      </c>
      <c r="H76" s="7" cm="1">
        <f t="array" ref="H76">INDEX(GMWA!$A$2:$CR$60,MATCH(1,(GMWA!$CQ$2:$CQ$60=H$3)*(GMWA!$CR$2:$CR$60=H$1),0),$A76-1966)</f>
        <v>686981</v>
      </c>
      <c r="I76" s="7" cm="1">
        <f t="array" ref="I76">INDEX(GMWA!$A$2:$CR$60,MATCH(1,(GMWA!$CQ$2:$CQ$60=I$3)*(GMWA!$CR$2:$CR$60=I$1),0),$A76-1966)</f>
        <v>46159.85</v>
      </c>
      <c r="J76" s="7" cm="1">
        <f t="array" ref="J76">INDEX(GMWA!$A$2:$CR$60,MATCH(1,(GMWA!$CQ$2:$CQ$60=J$3)*(GMWA!$CR$2:$CR$60=J$1),0),$A76-1966)</f>
        <v>-1.6923630000000001</v>
      </c>
      <c r="K76" s="7" cm="1">
        <f t="array" ref="K76">INDEX(GMWA!$A$2:$CR$60,MATCH(1,(GMWA!$CQ$2:$CQ$60=K$3)*(GMWA!$CR$2:$CR$60=K$1),0),$A76-1966)</f>
        <v>37537.040000000001</v>
      </c>
      <c r="L76" s="7" cm="1">
        <f t="array" ref="L76">INDEX(GMWA!$A$2:$CR$60,MATCH(1,(GMWA!$CQ$2:$CQ$60=L$3)*(GMWA!$CR$2:$CR$60=L$1),0),$A76-1966)</f>
        <v>74411.360000000001</v>
      </c>
      <c r="M76" s="7" cm="1">
        <f t="array" ref="M76">INDEX(GMWA!$A$2:$CR$60,MATCH(1,(GMWA!$CQ$2:$CQ$60=M$3)*(GMWA!$CR$2:$CR$60=M$1),0),$A76-1966)</f>
        <v>46887.4</v>
      </c>
      <c r="N76" s="7" cm="1">
        <f t="array" ref="N76">INDEX(GMWA!$A$2:$CR$60,MATCH(1,(GMWA!$CQ$2:$CQ$60=N$3)*(GMWA!$CR$2:$CR$60=N$1),0),$A76-1966)</f>
        <v>41504.32</v>
      </c>
      <c r="O76" s="7" cm="1">
        <f t="array" ref="O76">INDEX(GMWA!$A$2:$CR$60,MATCH(1,(GMWA!$CQ$2:$CQ$60=O$3)*(GMWA!$CR$2:$CR$60=O$1),0),$A76-1966)</f>
        <v>3517145</v>
      </c>
      <c r="P76" s="7" cm="1">
        <f t="array" ref="P76">INDEX(GMWA!$A$2:$CR$60,MATCH(1,(GMWA!$CQ$2:$CQ$60=P$3)*(GMWA!$CR$2:$CR$60=P$1),0),$A76-1966)</f>
        <v>5358253</v>
      </c>
    </row>
    <row r="77" spans="1:16" x14ac:dyDescent="0.25">
      <c r="A77" s="7">
        <f t="shared" si="2"/>
        <v>2043</v>
      </c>
      <c r="B77" s="7" cm="1">
        <f t="array" ref="B77">INDEX(GMWA!$A$2:$CR$60,MATCH(1,(GMWA!$CQ$2:$CQ$60=B$3)*(GMWA!$CR$2:$CR$60=B$1),0),$A77-1966)</f>
        <v>3069664</v>
      </c>
      <c r="C77" s="7" cm="1">
        <f t="array" ref="C77">INDEX(GMWA!$A$2:$CR$60,MATCH(1,(GMWA!$CQ$2:$CQ$60=C$3)*(GMWA!$CR$2:$CR$60=C$1),0),$A77-1966)</f>
        <v>3.75</v>
      </c>
      <c r="D77" s="7" cm="1">
        <f t="array" ref="D77">INDEX(GMWA!$A$2:$CR$60,MATCH(1,(GMWA!$CQ$2:$CQ$60=D$3)*(GMWA!$CR$2:$CR$60=D$1),0),$A77-1966)</f>
        <v>3069663</v>
      </c>
      <c r="E77" s="7" cm="1">
        <f t="array" ref="E77">INDEX(GMWA!$A$2:$CR$60,MATCH(1,(GMWA!$CQ$2:$CQ$60=E$3)*(GMWA!$CR$2:$CR$60=E$1),0),$A77-1966)</f>
        <v>4108883</v>
      </c>
      <c r="F77" s="7" cm="1">
        <f t="array" ref="F77">INDEX(GMWA!$A$2:$CR$60,MATCH(1,(GMWA!$CQ$2:$CQ$60=F$3)*(GMWA!$CR$2:$CR$60=F$1),0),$A77-1966)</f>
        <v>37674.65</v>
      </c>
      <c r="G77" s="7" cm="1">
        <f t="array" ref="G77">INDEX(GMWA!$A$2:$CR$60,MATCH(1,(GMWA!$CQ$2:$CQ$60=G$3)*(GMWA!$CR$2:$CR$60=G$1),0),$A77-1966)</f>
        <v>31.968800000000002</v>
      </c>
      <c r="H77" s="7" cm="1">
        <f t="array" ref="H77">INDEX(GMWA!$A$2:$CR$60,MATCH(1,(GMWA!$CQ$2:$CQ$60=H$3)*(GMWA!$CR$2:$CR$60=H$1),0),$A77-1966)</f>
        <v>690738.3</v>
      </c>
      <c r="I77" s="7" cm="1">
        <f t="array" ref="I77">INDEX(GMWA!$A$2:$CR$60,MATCH(1,(GMWA!$CQ$2:$CQ$60=I$3)*(GMWA!$CR$2:$CR$60=I$1),0),$A77-1966)</f>
        <v>46294.54</v>
      </c>
      <c r="J77" s="7" cm="1">
        <f t="array" ref="J77">INDEX(GMWA!$A$2:$CR$60,MATCH(1,(GMWA!$CQ$2:$CQ$60=J$3)*(GMWA!$CR$2:$CR$60=J$1),0),$A77-1966)</f>
        <v>-1.6869540000000001</v>
      </c>
      <c r="K77" s="7" cm="1">
        <f t="array" ref="K77">INDEX(GMWA!$A$2:$CR$60,MATCH(1,(GMWA!$CQ$2:$CQ$60=K$3)*(GMWA!$CR$2:$CR$60=K$1),0),$A77-1966)</f>
        <v>37674.65</v>
      </c>
      <c r="L77" s="7" cm="1">
        <f t="array" ref="L77">INDEX(GMWA!$A$2:$CR$60,MATCH(1,(GMWA!$CQ$2:$CQ$60=L$3)*(GMWA!$CR$2:$CR$60=L$1),0),$A77-1966)</f>
        <v>74635.8</v>
      </c>
      <c r="M77" s="7" cm="1">
        <f t="array" ref="M77">INDEX(GMWA!$A$2:$CR$60,MATCH(1,(GMWA!$CQ$2:$CQ$60=M$3)*(GMWA!$CR$2:$CR$60=M$1),0),$A77-1966)</f>
        <v>47054.41</v>
      </c>
      <c r="N77" s="7" cm="1">
        <f t="array" ref="N77">INDEX(GMWA!$A$2:$CR$60,MATCH(1,(GMWA!$CQ$2:$CQ$60=N$3)*(GMWA!$CR$2:$CR$60=N$1),0),$A77-1966)</f>
        <v>43481.93</v>
      </c>
      <c r="O77" s="7" cm="1">
        <f t="array" ref="O77">INDEX(GMWA!$A$2:$CR$60,MATCH(1,(GMWA!$CQ$2:$CQ$60=O$3)*(GMWA!$CR$2:$CR$60=O$1),0),$A77-1966)</f>
        <v>3560627</v>
      </c>
      <c r="P77" s="7" cm="1">
        <f t="array" ref="P77">INDEX(GMWA!$A$2:$CR$60,MATCH(1,(GMWA!$CQ$2:$CQ$60=P$3)*(GMWA!$CR$2:$CR$60=P$1),0),$A77-1966)</f>
        <v>5558505</v>
      </c>
    </row>
    <row r="78" spans="1:16" x14ac:dyDescent="0.25">
      <c r="A78" s="7">
        <f t="shared" si="2"/>
        <v>2044</v>
      </c>
      <c r="B78" s="7" cm="1">
        <f t="array" ref="B78">INDEX(GMWA!$A$2:$CR$60,MATCH(1,(GMWA!$CQ$2:$CQ$60=B$3)*(GMWA!$CR$2:$CR$60=B$1),0),$A78-1966)</f>
        <v>3116044</v>
      </c>
      <c r="C78" s="7" cm="1">
        <f t="array" ref="C78">INDEX(GMWA!$A$2:$CR$60,MATCH(1,(GMWA!$CQ$2:$CQ$60=C$3)*(GMWA!$CR$2:$CR$60=C$1),0),$A78-1966)</f>
        <v>3.7500119999999999</v>
      </c>
      <c r="D78" s="7" cm="1">
        <f t="array" ref="D78">INDEX(GMWA!$A$2:$CR$60,MATCH(1,(GMWA!$CQ$2:$CQ$60=D$3)*(GMWA!$CR$2:$CR$60=D$1),0),$A78-1966)</f>
        <v>3116042</v>
      </c>
      <c r="E78" s="7" cm="1">
        <f t="array" ref="E78">INDEX(GMWA!$A$2:$CR$60,MATCH(1,(GMWA!$CQ$2:$CQ$60=E$3)*(GMWA!$CR$2:$CR$60=E$1),0),$A78-1966)</f>
        <v>4186484</v>
      </c>
      <c r="F78" s="7" cm="1">
        <f t="array" ref="F78">INDEX(GMWA!$A$2:$CR$60,MATCH(1,(GMWA!$CQ$2:$CQ$60=F$3)*(GMWA!$CR$2:$CR$60=F$1),0),$A78-1966)</f>
        <v>37812.269999999997</v>
      </c>
      <c r="G78" s="7" cm="1">
        <f t="array" ref="G78">INDEX(GMWA!$A$2:$CR$60,MATCH(1,(GMWA!$CQ$2:$CQ$60=G$3)*(GMWA!$CR$2:$CR$60=G$1),0),$A78-1966)</f>
        <v>31.965800000000002</v>
      </c>
      <c r="H78" s="7" cm="1">
        <f t="array" ref="H78">INDEX(GMWA!$A$2:$CR$60,MATCH(1,(GMWA!$CQ$2:$CQ$60=H$3)*(GMWA!$CR$2:$CR$60=H$1),0),$A78-1966)</f>
        <v>693698.9</v>
      </c>
      <c r="I78" s="7" cm="1">
        <f t="array" ref="I78">INDEX(GMWA!$A$2:$CR$60,MATCH(1,(GMWA!$CQ$2:$CQ$60=I$3)*(GMWA!$CR$2:$CR$60=I$1),0),$A78-1966)</f>
        <v>46378.6</v>
      </c>
      <c r="J78" s="7" cm="1">
        <f t="array" ref="J78">INDEX(GMWA!$A$2:$CR$60,MATCH(1,(GMWA!$CQ$2:$CQ$60=J$3)*(GMWA!$CR$2:$CR$60=J$1),0),$A78-1966)</f>
        <v>-1.681562</v>
      </c>
      <c r="K78" s="7" cm="1">
        <f t="array" ref="K78">INDEX(GMWA!$A$2:$CR$60,MATCH(1,(GMWA!$CQ$2:$CQ$60=K$3)*(GMWA!$CR$2:$CR$60=K$1),0),$A78-1966)</f>
        <v>37812.26</v>
      </c>
      <c r="L78" s="7" cm="1">
        <f t="array" ref="L78">INDEX(GMWA!$A$2:$CR$60,MATCH(1,(GMWA!$CQ$2:$CQ$60=L$3)*(GMWA!$CR$2:$CR$60=L$1),0),$A78-1966)</f>
        <v>74856.69</v>
      </c>
      <c r="M78" s="7" cm="1">
        <f t="array" ref="M78">INDEX(GMWA!$A$2:$CR$60,MATCH(1,(GMWA!$CQ$2:$CQ$60=M$3)*(GMWA!$CR$2:$CR$60=M$1),0),$A78-1966)</f>
        <v>47364.89</v>
      </c>
      <c r="N78" s="7" cm="1">
        <f t="array" ref="N78">INDEX(GMWA!$A$2:$CR$60,MATCH(1,(GMWA!$CQ$2:$CQ$60=N$3)*(GMWA!$CR$2:$CR$60=N$1),0),$A78-1966)</f>
        <v>45531.22</v>
      </c>
      <c r="O78" s="7" cm="1">
        <f t="array" ref="O78">INDEX(GMWA!$A$2:$CR$60,MATCH(1,(GMWA!$CQ$2:$CQ$60=O$3)*(GMWA!$CR$2:$CR$60=O$1),0),$A78-1966)</f>
        <v>3606158</v>
      </c>
      <c r="P78" s="7" cm="1">
        <f t="array" ref="P78">INDEX(GMWA!$A$2:$CR$60,MATCH(1,(GMWA!$CQ$2:$CQ$60=P$3)*(GMWA!$CR$2:$CR$60=P$1),0),$A78-1966)</f>
        <v>5765932</v>
      </c>
    </row>
    <row r="79" spans="1:16" x14ac:dyDescent="0.25">
      <c r="A79" s="7">
        <f t="shared" si="2"/>
        <v>2045</v>
      </c>
      <c r="B79" s="7" cm="1">
        <f t="array" ref="B79">INDEX(GMWA!$A$2:$CR$60,MATCH(1,(GMWA!$CQ$2:$CQ$60=B$3)*(GMWA!$CR$2:$CR$60=B$1),0),$A79-1966)</f>
        <v>3162919</v>
      </c>
      <c r="C79" s="7" cm="1">
        <f t="array" ref="C79">INDEX(GMWA!$A$2:$CR$60,MATCH(1,(GMWA!$CQ$2:$CQ$60=C$3)*(GMWA!$CR$2:$CR$60=C$1),0),$A79-1966)</f>
        <v>3.7500019999999998</v>
      </c>
      <c r="D79" s="7" cm="1">
        <f t="array" ref="D79">INDEX(GMWA!$A$2:$CR$60,MATCH(1,(GMWA!$CQ$2:$CQ$60=D$3)*(GMWA!$CR$2:$CR$60=D$1),0),$A79-1966)</f>
        <v>3162919</v>
      </c>
      <c r="E79" s="7" cm="1">
        <f t="array" ref="E79">INDEX(GMWA!$A$2:$CR$60,MATCH(1,(GMWA!$CQ$2:$CQ$60=E$3)*(GMWA!$CR$2:$CR$60=E$1),0),$A79-1966)</f>
        <v>4265376</v>
      </c>
      <c r="F79" s="7" cm="1">
        <f t="array" ref="F79">INDEX(GMWA!$A$2:$CR$60,MATCH(1,(GMWA!$CQ$2:$CQ$60=F$3)*(GMWA!$CR$2:$CR$60=F$1),0),$A79-1966)</f>
        <v>37949.879999999997</v>
      </c>
      <c r="G79" s="7" cm="1">
        <f t="array" ref="G79">INDEX(GMWA!$A$2:$CR$60,MATCH(1,(GMWA!$CQ$2:$CQ$60=G$3)*(GMWA!$CR$2:$CR$60=G$1),0),$A79-1966)</f>
        <v>31.962800000000001</v>
      </c>
      <c r="H79" s="7" cm="1">
        <f t="array" ref="H79">INDEX(GMWA!$A$2:$CR$60,MATCH(1,(GMWA!$CQ$2:$CQ$60=H$3)*(GMWA!$CR$2:$CR$60=H$1),0),$A79-1966)</f>
        <v>696148.1</v>
      </c>
      <c r="I79" s="7" cm="1">
        <f t="array" ref="I79">INDEX(GMWA!$A$2:$CR$60,MATCH(1,(GMWA!$CQ$2:$CQ$60=I$3)*(GMWA!$CR$2:$CR$60=I$1),0),$A79-1966)</f>
        <v>46431.85</v>
      </c>
      <c r="J79" s="7" cm="1">
        <f t="array" ref="J79">INDEX(GMWA!$A$2:$CR$60,MATCH(1,(GMWA!$CQ$2:$CQ$60=J$3)*(GMWA!$CR$2:$CR$60=J$1),0),$A79-1966)</f>
        <v>-1.676188</v>
      </c>
      <c r="K79" s="7" cm="1">
        <f t="array" ref="K79">INDEX(GMWA!$A$2:$CR$60,MATCH(1,(GMWA!$CQ$2:$CQ$60=K$3)*(GMWA!$CR$2:$CR$60=K$1),0),$A79-1966)</f>
        <v>37949.879999999997</v>
      </c>
      <c r="L79" s="7" cm="1">
        <f t="array" ref="L79">INDEX(GMWA!$A$2:$CR$60,MATCH(1,(GMWA!$CQ$2:$CQ$60=L$3)*(GMWA!$CR$2:$CR$60=L$1),0),$A79-1966)</f>
        <v>75072.63</v>
      </c>
      <c r="M79" s="7" cm="1">
        <f t="array" ref="M79">INDEX(GMWA!$A$2:$CR$60,MATCH(1,(GMWA!$CQ$2:$CQ$60=M$3)*(GMWA!$CR$2:$CR$60=M$1),0),$A79-1966)</f>
        <v>47846.93</v>
      </c>
      <c r="N79" s="7" cm="1">
        <f t="array" ref="N79">INDEX(GMWA!$A$2:$CR$60,MATCH(1,(GMWA!$CQ$2:$CQ$60=N$3)*(GMWA!$CR$2:$CR$60=N$1),0),$A79-1966)</f>
        <v>47653.8</v>
      </c>
      <c r="O79" s="7" cm="1">
        <f t="array" ref="O79">INDEX(GMWA!$A$2:$CR$60,MATCH(1,(GMWA!$CQ$2:$CQ$60=O$3)*(GMWA!$CR$2:$CR$60=O$1),0),$A79-1966)</f>
        <v>3653812</v>
      </c>
      <c r="P79" s="7" cm="1">
        <f t="array" ref="P79">INDEX(GMWA!$A$2:$CR$60,MATCH(1,(GMWA!$CQ$2:$CQ$60=P$3)*(GMWA!$CR$2:$CR$60=P$1),0),$A79-1966)</f>
        <v>5980709</v>
      </c>
    </row>
    <row r="80" spans="1:16" x14ac:dyDescent="0.25">
      <c r="A80" s="7">
        <f t="shared" si="2"/>
        <v>2046</v>
      </c>
      <c r="B80" s="7" cm="1">
        <f t="array" ref="B80">INDEX(GMWA!$A$2:$CR$60,MATCH(1,(GMWA!$CQ$2:$CQ$60=B$3)*(GMWA!$CR$2:$CR$60=B$1),0),$A80-1966)</f>
        <v>3210290</v>
      </c>
      <c r="C80" s="7" cm="1">
        <f t="array" ref="C80">INDEX(GMWA!$A$2:$CR$60,MATCH(1,(GMWA!$CQ$2:$CQ$60=C$3)*(GMWA!$CR$2:$CR$60=C$1),0),$A80-1966)</f>
        <v>3.7500040000000001</v>
      </c>
      <c r="D80" s="7" cm="1">
        <f t="array" ref="D80">INDEX(GMWA!$A$2:$CR$60,MATCH(1,(GMWA!$CQ$2:$CQ$60=D$3)*(GMWA!$CR$2:$CR$60=D$1),0),$A80-1966)</f>
        <v>3210289</v>
      </c>
      <c r="E80" s="7" cm="1">
        <f t="array" ref="E80">INDEX(GMWA!$A$2:$CR$60,MATCH(1,(GMWA!$CQ$2:$CQ$60=E$3)*(GMWA!$CR$2:$CR$60=E$1),0),$A80-1966)</f>
        <v>4345567</v>
      </c>
      <c r="F80" s="7" cm="1">
        <f t="array" ref="F80">INDEX(GMWA!$A$2:$CR$60,MATCH(1,(GMWA!$CQ$2:$CQ$60=F$3)*(GMWA!$CR$2:$CR$60=F$1),0),$A80-1966)</f>
        <v>38087.49</v>
      </c>
      <c r="G80" s="7" cm="1">
        <f t="array" ref="G80">INDEX(GMWA!$A$2:$CR$60,MATCH(1,(GMWA!$CQ$2:$CQ$60=G$3)*(GMWA!$CR$2:$CR$60=G$1),0),$A80-1966)</f>
        <v>31.959790000000002</v>
      </c>
      <c r="H80" s="7" cm="1">
        <f t="array" ref="H80">INDEX(GMWA!$A$2:$CR$60,MATCH(1,(GMWA!$CQ$2:$CQ$60=H$3)*(GMWA!$CR$2:$CR$60=H$1),0),$A80-1966)</f>
        <v>698527.1</v>
      </c>
      <c r="I80" s="7" cm="1">
        <f t="array" ref="I80">INDEX(GMWA!$A$2:$CR$60,MATCH(1,(GMWA!$CQ$2:$CQ$60=I$3)*(GMWA!$CR$2:$CR$60=I$1),0),$A80-1966)</f>
        <v>46483.73</v>
      </c>
      <c r="J80" s="7" cm="1">
        <f t="array" ref="J80">INDEX(GMWA!$A$2:$CR$60,MATCH(1,(GMWA!$CQ$2:$CQ$60=J$3)*(GMWA!$CR$2:$CR$60=J$1),0),$A80-1966)</f>
        <v>-1.67083</v>
      </c>
      <c r="K80" s="7" cm="1">
        <f t="array" ref="K80">INDEX(GMWA!$A$2:$CR$60,MATCH(1,(GMWA!$CQ$2:$CQ$60=K$3)*(GMWA!$CR$2:$CR$60=K$1),0),$A80-1966)</f>
        <v>38087.49</v>
      </c>
      <c r="L80" s="7" cm="1">
        <f t="array" ref="L80">INDEX(GMWA!$A$2:$CR$60,MATCH(1,(GMWA!$CQ$2:$CQ$60=L$3)*(GMWA!$CR$2:$CR$60=L$1),0),$A80-1966)</f>
        <v>75282.19</v>
      </c>
      <c r="M80" s="7" cm="1">
        <f t="array" ref="M80">INDEX(GMWA!$A$2:$CR$60,MATCH(1,(GMWA!$CQ$2:$CQ$60=M$3)*(GMWA!$CR$2:$CR$60=M$1),0),$A80-1966)</f>
        <v>48201.31</v>
      </c>
      <c r="N80" s="7" cm="1">
        <f t="array" ref="N80">INDEX(GMWA!$A$2:$CR$60,MATCH(1,(GMWA!$CQ$2:$CQ$60=N$3)*(GMWA!$CR$2:$CR$60=N$1),0),$A80-1966)</f>
        <v>49851</v>
      </c>
      <c r="O80" s="7" cm="1">
        <f t="array" ref="O80">INDEX(GMWA!$A$2:$CR$60,MATCH(1,(GMWA!$CQ$2:$CQ$60=O$3)*(GMWA!$CR$2:$CR$60=O$1),0),$A80-1966)</f>
        <v>3703663</v>
      </c>
      <c r="P80" s="7" cm="1">
        <f t="array" ref="P80">INDEX(GMWA!$A$2:$CR$60,MATCH(1,(GMWA!$CQ$2:$CQ$60=P$3)*(GMWA!$CR$2:$CR$60=P$1),0),$A80-1966)</f>
        <v>6203084</v>
      </c>
    </row>
    <row r="81" spans="1:16" x14ac:dyDescent="0.25">
      <c r="A81" s="7">
        <f t="shared" si="2"/>
        <v>2047</v>
      </c>
      <c r="B81" s="7" cm="1">
        <f t="array" ref="B81">INDEX(GMWA!$A$2:$CR$60,MATCH(1,(GMWA!$CQ$2:$CQ$60=B$3)*(GMWA!$CR$2:$CR$60=B$1),0),$A81-1966)</f>
        <v>3258164</v>
      </c>
      <c r="C81" s="7" cm="1">
        <f t="array" ref="C81">INDEX(GMWA!$A$2:$CR$60,MATCH(1,(GMWA!$CQ$2:$CQ$60=C$3)*(GMWA!$CR$2:$CR$60=C$1),0),$A81-1966)</f>
        <v>3.7500079999999998</v>
      </c>
      <c r="D81" s="7" cm="1">
        <f t="array" ref="D81">INDEX(GMWA!$A$2:$CR$60,MATCH(1,(GMWA!$CQ$2:$CQ$60=D$3)*(GMWA!$CR$2:$CR$60=D$1),0),$A81-1966)</f>
        <v>3258161</v>
      </c>
      <c r="E81" s="7" cm="1">
        <f t="array" ref="E81">INDEX(GMWA!$A$2:$CR$60,MATCH(1,(GMWA!$CQ$2:$CQ$60=E$3)*(GMWA!$CR$2:$CR$60=E$1),0),$A81-1966)</f>
        <v>4427064</v>
      </c>
      <c r="F81" s="7" cm="1">
        <f t="array" ref="F81">INDEX(GMWA!$A$2:$CR$60,MATCH(1,(GMWA!$CQ$2:$CQ$60=F$3)*(GMWA!$CR$2:$CR$60=F$1),0),$A81-1966)</f>
        <v>38225.1</v>
      </c>
      <c r="G81" s="7" cm="1">
        <f t="array" ref="G81">INDEX(GMWA!$A$2:$CR$60,MATCH(1,(GMWA!$CQ$2:$CQ$60=G$3)*(GMWA!$CR$2:$CR$60=G$1),0),$A81-1966)</f>
        <v>31.956790000000002</v>
      </c>
      <c r="H81" s="7" cm="1">
        <f t="array" ref="H81">INDEX(GMWA!$A$2:$CR$60,MATCH(1,(GMWA!$CQ$2:$CQ$60=H$3)*(GMWA!$CR$2:$CR$60=H$1),0),$A81-1966)</f>
        <v>700897.7</v>
      </c>
      <c r="I81" s="7" cm="1">
        <f t="array" ref="I81">INDEX(GMWA!$A$2:$CR$60,MATCH(1,(GMWA!$CQ$2:$CQ$60=I$3)*(GMWA!$CR$2:$CR$60=I$1),0),$A81-1966)</f>
        <v>46538.080000000002</v>
      </c>
      <c r="J81" s="7" cm="1">
        <f t="array" ref="J81">INDEX(GMWA!$A$2:$CR$60,MATCH(1,(GMWA!$CQ$2:$CQ$60=J$3)*(GMWA!$CR$2:$CR$60=J$1),0),$A81-1966)</f>
        <v>-1.6654899999999999</v>
      </c>
      <c r="K81" s="7" cm="1">
        <f t="array" ref="K81">INDEX(GMWA!$A$2:$CR$60,MATCH(1,(GMWA!$CQ$2:$CQ$60=K$3)*(GMWA!$CR$2:$CR$60=K$1),0),$A81-1966)</f>
        <v>38225.1</v>
      </c>
      <c r="L81" s="7" cm="1">
        <f t="array" ref="L81">INDEX(GMWA!$A$2:$CR$60,MATCH(1,(GMWA!$CQ$2:$CQ$60=L$3)*(GMWA!$CR$2:$CR$60=L$1),0),$A81-1966)</f>
        <v>75484.820000000007</v>
      </c>
      <c r="M81" s="7" cm="1">
        <f t="array" ref="M81">INDEX(GMWA!$A$2:$CR$60,MATCH(1,(GMWA!$CQ$2:$CQ$60=M$3)*(GMWA!$CR$2:$CR$60=M$1),0),$A81-1966)</f>
        <v>48303.23</v>
      </c>
      <c r="N81" s="7" cm="1">
        <f t="array" ref="N81">INDEX(GMWA!$A$2:$CR$60,MATCH(1,(GMWA!$CQ$2:$CQ$60=N$3)*(GMWA!$CR$2:$CR$60=N$1),0),$A81-1966)</f>
        <v>52126.14</v>
      </c>
      <c r="O81" s="7" cm="1">
        <f t="array" ref="O81">INDEX(GMWA!$A$2:$CR$60,MATCH(1,(GMWA!$CQ$2:$CQ$60=O$3)*(GMWA!$CR$2:$CR$60=O$1),0),$A81-1966)</f>
        <v>3755789</v>
      </c>
      <c r="P81" s="7" cm="1">
        <f t="array" ref="P81">INDEX(GMWA!$A$2:$CR$60,MATCH(1,(GMWA!$CQ$2:$CQ$60=P$3)*(GMWA!$CR$2:$CR$60=P$1),0),$A81-1966)</f>
        <v>6433315</v>
      </c>
    </row>
    <row r="82" spans="1:16" x14ac:dyDescent="0.25">
      <c r="A82" s="7">
        <f t="shared" si="2"/>
        <v>2048</v>
      </c>
      <c r="B82" s="7" cm="1">
        <f t="array" ref="B82">INDEX(GMWA!$A$2:$CR$60,MATCH(1,(GMWA!$CQ$2:$CQ$60=B$3)*(GMWA!$CR$2:$CR$60=B$1),0),$A82-1966)</f>
        <v>3306548</v>
      </c>
      <c r="C82" s="7" cm="1">
        <f t="array" ref="C82">INDEX(GMWA!$A$2:$CR$60,MATCH(1,(GMWA!$CQ$2:$CQ$60=C$3)*(GMWA!$CR$2:$CR$60=C$1),0),$A82-1966)</f>
        <v>3.7499950000000002</v>
      </c>
      <c r="D82" s="7" cm="1">
        <f t="array" ref="D82">INDEX(GMWA!$A$2:$CR$60,MATCH(1,(GMWA!$CQ$2:$CQ$60=D$3)*(GMWA!$CR$2:$CR$60=D$1),0),$A82-1966)</f>
        <v>3306547</v>
      </c>
      <c r="E82" s="7" cm="1">
        <f t="array" ref="E82">INDEX(GMWA!$A$2:$CR$60,MATCH(1,(GMWA!$CQ$2:$CQ$60=E$3)*(GMWA!$CR$2:$CR$60=E$1),0),$A82-1966)</f>
        <v>4509879</v>
      </c>
      <c r="F82" s="7" cm="1">
        <f t="array" ref="F82">INDEX(GMWA!$A$2:$CR$60,MATCH(1,(GMWA!$CQ$2:$CQ$60=F$3)*(GMWA!$CR$2:$CR$60=F$1),0),$A82-1966)</f>
        <v>38362.71</v>
      </c>
      <c r="G82" s="7" cm="1">
        <f t="array" ref="G82">INDEX(GMWA!$A$2:$CR$60,MATCH(1,(GMWA!$CQ$2:$CQ$60=G$3)*(GMWA!$CR$2:$CR$60=G$1),0),$A82-1966)</f>
        <v>31.953790000000001</v>
      </c>
      <c r="H82" s="7" cm="1">
        <f t="array" ref="H82">INDEX(GMWA!$A$2:$CR$60,MATCH(1,(GMWA!$CQ$2:$CQ$60=H$3)*(GMWA!$CR$2:$CR$60=H$1),0),$A82-1966)</f>
        <v>703152.1</v>
      </c>
      <c r="I82" s="7" cm="1">
        <f t="array" ref="I82">INDEX(GMWA!$A$2:$CR$60,MATCH(1,(GMWA!$CQ$2:$CQ$60=I$3)*(GMWA!$CR$2:$CR$60=I$1),0),$A82-1966)</f>
        <v>46587.35</v>
      </c>
      <c r="J82" s="7" cm="1">
        <f t="array" ref="J82">INDEX(GMWA!$A$2:$CR$60,MATCH(1,(GMWA!$CQ$2:$CQ$60=J$3)*(GMWA!$CR$2:$CR$60=J$1),0),$A82-1966)</f>
        <v>-1.6601669999999999</v>
      </c>
      <c r="K82" s="7" cm="1">
        <f t="array" ref="K82">INDEX(GMWA!$A$2:$CR$60,MATCH(1,(GMWA!$CQ$2:$CQ$60=K$3)*(GMWA!$CR$2:$CR$60=K$1),0),$A82-1966)</f>
        <v>38362.720000000001</v>
      </c>
      <c r="L82" s="7" cm="1">
        <f t="array" ref="L82">INDEX(GMWA!$A$2:$CR$60,MATCH(1,(GMWA!$CQ$2:$CQ$60=L$3)*(GMWA!$CR$2:$CR$60=L$1),0),$A82-1966)</f>
        <v>75680.09</v>
      </c>
      <c r="M82" s="7" cm="1">
        <f t="array" ref="M82">INDEX(GMWA!$A$2:$CR$60,MATCH(1,(GMWA!$CQ$2:$CQ$60=M$3)*(GMWA!$CR$2:$CR$60=M$1),0),$A82-1966)</f>
        <v>48358.84</v>
      </c>
      <c r="N82" s="7" cm="1">
        <f t="array" ref="N82">INDEX(GMWA!$A$2:$CR$60,MATCH(1,(GMWA!$CQ$2:$CQ$60=N$3)*(GMWA!$CR$2:$CR$60=N$1),0),$A82-1966)</f>
        <v>54481.88</v>
      </c>
      <c r="O82" s="7" cm="1">
        <f t="array" ref="O82">INDEX(GMWA!$A$2:$CR$60,MATCH(1,(GMWA!$CQ$2:$CQ$60=O$3)*(GMWA!$CR$2:$CR$60=O$1),0),$A82-1966)</f>
        <v>3810271</v>
      </c>
      <c r="P82" s="7" cm="1">
        <f t="array" ref="P82">INDEX(GMWA!$A$2:$CR$60,MATCH(1,(GMWA!$CQ$2:$CQ$60=P$3)*(GMWA!$CR$2:$CR$60=P$1),0),$A82-1966)</f>
        <v>6671683</v>
      </c>
    </row>
    <row r="83" spans="1:16" x14ac:dyDescent="0.25">
      <c r="A83" s="7">
        <f t="shared" si="2"/>
        <v>2049</v>
      </c>
      <c r="B83" s="7" cm="1">
        <f t="array" ref="B83">INDEX(GMWA!$A$2:$CR$60,MATCH(1,(GMWA!$CQ$2:$CQ$60=B$3)*(GMWA!$CR$2:$CR$60=B$1),0),$A83-1966)</f>
        <v>3355444</v>
      </c>
      <c r="C83" s="7" cm="1">
        <f t="array" ref="C83">INDEX(GMWA!$A$2:$CR$60,MATCH(1,(GMWA!$CQ$2:$CQ$60=C$3)*(GMWA!$CR$2:$CR$60=C$1),0),$A83-1966)</f>
        <v>3.7500070000000001</v>
      </c>
      <c r="D83" s="7" cm="1">
        <f t="array" ref="D83">INDEX(GMWA!$A$2:$CR$60,MATCH(1,(GMWA!$CQ$2:$CQ$60=D$3)*(GMWA!$CR$2:$CR$60=D$1),0),$A83-1966)</f>
        <v>3355443</v>
      </c>
      <c r="E83" s="7" cm="1">
        <f t="array" ref="E83">INDEX(GMWA!$A$2:$CR$60,MATCH(1,(GMWA!$CQ$2:$CQ$60=E$3)*(GMWA!$CR$2:$CR$60=E$1),0),$A83-1966)</f>
        <v>4594021</v>
      </c>
      <c r="F83" s="7" cm="1">
        <f t="array" ref="F83">INDEX(GMWA!$A$2:$CR$60,MATCH(1,(GMWA!$CQ$2:$CQ$60=F$3)*(GMWA!$CR$2:$CR$60=F$1),0),$A83-1966)</f>
        <v>38500.33</v>
      </c>
      <c r="G83" s="7" cm="1">
        <f t="array" ref="G83">INDEX(GMWA!$A$2:$CR$60,MATCH(1,(GMWA!$CQ$2:$CQ$60=G$3)*(GMWA!$CR$2:$CR$60=G$1),0),$A83-1966)</f>
        <v>31.950800000000001</v>
      </c>
      <c r="H83" s="7" cm="1">
        <f t="array" ref="H83">INDEX(GMWA!$A$2:$CR$60,MATCH(1,(GMWA!$CQ$2:$CQ$60=H$3)*(GMWA!$CR$2:$CR$60=H$1),0),$A83-1966)</f>
        <v>705236.9</v>
      </c>
      <c r="I83" s="7" cm="1">
        <f t="array" ref="I83">INDEX(GMWA!$A$2:$CR$60,MATCH(1,(GMWA!$CQ$2:$CQ$60=I$3)*(GMWA!$CR$2:$CR$60=I$1),0),$A83-1966)</f>
        <v>46628.06</v>
      </c>
      <c r="J83" s="7" cm="1">
        <f t="array" ref="J83">INDEX(GMWA!$A$2:$CR$60,MATCH(1,(GMWA!$CQ$2:$CQ$60=J$3)*(GMWA!$CR$2:$CR$60=J$1),0),$A83-1966)</f>
        <v>-1.65486</v>
      </c>
      <c r="K83" s="7" cm="1">
        <f t="array" ref="K83">INDEX(GMWA!$A$2:$CR$60,MATCH(1,(GMWA!$CQ$2:$CQ$60=K$3)*(GMWA!$CR$2:$CR$60=K$1),0),$A83-1966)</f>
        <v>38500.33</v>
      </c>
      <c r="L83" s="7" cm="1">
        <f t="array" ref="L83">INDEX(GMWA!$A$2:$CR$60,MATCH(1,(GMWA!$CQ$2:$CQ$60=L$3)*(GMWA!$CR$2:$CR$60=L$1),0),$A83-1966)</f>
        <v>75867.55</v>
      </c>
      <c r="M83" s="7" cm="1">
        <f t="array" ref="M83">INDEX(GMWA!$A$2:$CR$60,MATCH(1,(GMWA!$CQ$2:$CQ$60=M$3)*(GMWA!$CR$2:$CR$60=M$1),0),$A83-1966)</f>
        <v>48413.17</v>
      </c>
      <c r="N83" s="7" cm="1">
        <f t="array" ref="N83">INDEX(GMWA!$A$2:$CR$60,MATCH(1,(GMWA!$CQ$2:$CQ$60=N$3)*(GMWA!$CR$2:$CR$60=N$1),0),$A83-1966)</f>
        <v>56920.54</v>
      </c>
      <c r="O83" s="7" cm="1">
        <f t="array" ref="O83">INDEX(GMWA!$A$2:$CR$60,MATCH(1,(GMWA!$CQ$2:$CQ$60=O$3)*(GMWA!$CR$2:$CR$60=O$1),0),$A83-1966)</f>
        <v>3867191</v>
      </c>
      <c r="P83" s="7" cm="1">
        <f t="array" ref="P83">INDEX(GMWA!$A$2:$CR$60,MATCH(1,(GMWA!$CQ$2:$CQ$60=P$3)*(GMWA!$CR$2:$CR$60=P$1),0),$A83-1966)</f>
        <v>6918456</v>
      </c>
    </row>
    <row r="84" spans="1:16" x14ac:dyDescent="0.25">
      <c r="A84" s="7">
        <f t="shared" si="2"/>
        <v>2050</v>
      </c>
      <c r="B84" s="7" cm="1">
        <f t="array" ref="B84">INDEX(GMWA!$A$2:$CR$60,MATCH(1,(GMWA!$CQ$2:$CQ$60=B$3)*(GMWA!$CR$2:$CR$60=B$1),0),$A84-1966)</f>
        <v>3404846</v>
      </c>
      <c r="C84" s="7" cm="1">
        <f t="array" ref="C84">INDEX(GMWA!$A$2:$CR$60,MATCH(1,(GMWA!$CQ$2:$CQ$60=C$3)*(GMWA!$CR$2:$CR$60=C$1),0),$A84-1966)</f>
        <v>3.7500010000000001</v>
      </c>
      <c r="D84" s="7" cm="1">
        <f t="array" ref="D84">INDEX(GMWA!$A$2:$CR$60,MATCH(1,(GMWA!$CQ$2:$CQ$60=D$3)*(GMWA!$CR$2:$CR$60=D$1),0),$A84-1966)</f>
        <v>3404844</v>
      </c>
      <c r="E84" s="7" cm="1">
        <f t="array" ref="E84">INDEX(GMWA!$A$2:$CR$60,MATCH(1,(GMWA!$CQ$2:$CQ$60=E$3)*(GMWA!$CR$2:$CR$60=E$1),0),$A84-1966)</f>
        <v>4679501</v>
      </c>
      <c r="F84" s="7" cm="1">
        <f t="array" ref="F84">INDEX(GMWA!$A$2:$CR$60,MATCH(1,(GMWA!$CQ$2:$CQ$60=F$3)*(GMWA!$CR$2:$CR$60=F$1),0),$A84-1966)</f>
        <v>38637.94</v>
      </c>
      <c r="G84" s="7" cm="1">
        <f t="array" ref="G84">INDEX(GMWA!$A$2:$CR$60,MATCH(1,(GMWA!$CQ$2:$CQ$60=G$3)*(GMWA!$CR$2:$CR$60=G$1),0),$A84-1966)</f>
        <v>31.947790000000001</v>
      </c>
      <c r="H84" s="7" cm="1">
        <f t="array" ref="H84">INDEX(GMWA!$A$2:$CR$60,MATCH(1,(GMWA!$CQ$2:$CQ$60=H$3)*(GMWA!$CR$2:$CR$60=H$1),0),$A84-1966)</f>
        <v>706899.9</v>
      </c>
      <c r="I84" s="7" cm="1">
        <f t="array" ref="I84">INDEX(GMWA!$A$2:$CR$60,MATCH(1,(GMWA!$CQ$2:$CQ$60=I$3)*(GMWA!$CR$2:$CR$60=I$1),0),$A84-1966)</f>
        <v>46643.86</v>
      </c>
      <c r="J84" s="7" cm="1">
        <f t="array" ref="J84">INDEX(GMWA!$A$2:$CR$60,MATCH(1,(GMWA!$CQ$2:$CQ$60=J$3)*(GMWA!$CR$2:$CR$60=J$1),0),$A84-1966)</f>
        <v>-1.649572</v>
      </c>
      <c r="K84" s="7" cm="1">
        <f t="array" ref="K84">INDEX(GMWA!$A$2:$CR$60,MATCH(1,(GMWA!$CQ$2:$CQ$60=K$3)*(GMWA!$CR$2:$CR$60=K$1),0),$A84-1966)</f>
        <v>38637.94</v>
      </c>
      <c r="L84" s="7" cm="1">
        <f t="array" ref="L84">INDEX(GMWA!$A$2:$CR$60,MATCH(1,(GMWA!$CQ$2:$CQ$60=L$3)*(GMWA!$CR$2:$CR$60=L$1),0),$A84-1966)</f>
        <v>76047.09</v>
      </c>
      <c r="M84" s="7" cm="1">
        <f t="array" ref="M84">INDEX(GMWA!$A$2:$CR$60,MATCH(1,(GMWA!$CQ$2:$CQ$60=M$3)*(GMWA!$CR$2:$CR$60=M$1),0),$A84-1966)</f>
        <v>48469.81</v>
      </c>
      <c r="N84" s="7" cm="1">
        <f t="array" ref="N84">INDEX(GMWA!$A$2:$CR$60,MATCH(1,(GMWA!$CQ$2:$CQ$60=N$3)*(GMWA!$CR$2:$CR$60=N$1),0),$A84-1966)</f>
        <v>59445.14</v>
      </c>
      <c r="O84" s="7" cm="1">
        <f t="array" ref="O84">INDEX(GMWA!$A$2:$CR$60,MATCH(1,(GMWA!$CQ$2:$CQ$60=O$3)*(GMWA!$CR$2:$CR$60=O$1),0),$A84-1966)</f>
        <v>3926636</v>
      </c>
      <c r="P84" s="7" cm="1">
        <f t="array" ref="P84">INDEX(GMWA!$A$2:$CR$60,MATCH(1,(GMWA!$CQ$2:$CQ$60=P$3)*(GMWA!$CR$2:$CR$60=P$1),0),$A84-1966)</f>
        <v>7173901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53F-2772-4748-B395-8034DE297595}">
  <dimension ref="A1:CR24"/>
  <sheetViews>
    <sheetView workbookViewId="0">
      <pane xSplit="6" ySplit="1" topLeftCell="G2" activePane="bottomRight" state="frozen"/>
      <selection pane="topRight" activeCell="G1" sqref="G1"/>
      <selection pane="bottomLeft" activeCell="A2" sqref="A2"/>
      <selection pane="bottomRight" activeCell="A26" sqref="A26"/>
    </sheetView>
  </sheetViews>
  <sheetFormatPr defaultRowHeight="15" x14ac:dyDescent="0.25"/>
  <cols>
    <col min="1" max="1" width="15.7109375" style="1" customWidth="1"/>
    <col min="2" max="3" width="20.7109375" style="1" customWidth="1"/>
    <col min="4" max="5" width="10.7109375" style="1" customWidth="1"/>
    <col min="6" max="6" width="15.7109375" style="1" customWidth="1"/>
    <col min="7" max="85" width="10.7109375" style="1" customWidth="1"/>
    <col min="86" max="86" width="20.7109375" style="1" customWidth="1"/>
    <col min="87" max="88" width="15.7109375" style="1" customWidth="1"/>
    <col min="89" max="90" width="20.7109375" style="1" customWidth="1"/>
    <col min="91" max="91" width="18.7109375" style="1" customWidth="1"/>
    <col min="92" max="93" width="22.7109375" style="1" customWidth="1"/>
    <col min="94" max="94" width="13.7109375" style="1" customWidth="1"/>
    <col min="95" max="95" width="14.7109375" style="1" customWidth="1"/>
    <col min="96" max="96" width="10.7109375" style="1" customWidth="1"/>
    <col min="97" max="16384" width="9.140625" style="1"/>
  </cols>
  <sheetData>
    <row r="1" spans="1:96" ht="3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row>
    <row r="2" spans="1:96" x14ac:dyDescent="0.25">
      <c r="A2" s="2" t="s">
        <v>96</v>
      </c>
      <c r="B2" s="2" t="s">
        <v>97</v>
      </c>
      <c r="C2" s="4" t="s">
        <v>1589</v>
      </c>
      <c r="D2" s="2" t="s">
        <v>98</v>
      </c>
      <c r="E2" s="2" t="s">
        <v>99</v>
      </c>
      <c r="F2" s="2" t="s">
        <v>100</v>
      </c>
      <c r="G2" s="5">
        <v>891381</v>
      </c>
      <c r="H2" s="5">
        <v>869155</v>
      </c>
      <c r="I2" s="5">
        <v>856049</v>
      </c>
      <c r="J2" s="5">
        <v>881878</v>
      </c>
      <c r="K2" s="5">
        <v>903587</v>
      </c>
      <c r="L2" s="5">
        <v>941461</v>
      </c>
      <c r="M2" s="5">
        <v>976566</v>
      </c>
      <c r="N2" s="5">
        <v>956533</v>
      </c>
      <c r="O2" s="5">
        <v>949961</v>
      </c>
      <c r="P2" s="5">
        <v>968629</v>
      </c>
      <c r="Q2" s="5">
        <v>1008981</v>
      </c>
      <c r="R2" s="5">
        <v>1031385</v>
      </c>
      <c r="S2" s="5">
        <v>1073547</v>
      </c>
      <c r="T2" s="5">
        <v>1106912</v>
      </c>
      <c r="U2" s="5">
        <v>1166905</v>
      </c>
      <c r="V2" s="5">
        <v>1229650</v>
      </c>
      <c r="W2" s="5">
        <v>1259191</v>
      </c>
      <c r="X2" s="5">
        <v>1266248</v>
      </c>
      <c r="Y2" s="5">
        <v>1248461</v>
      </c>
      <c r="Z2" s="5">
        <v>1251525</v>
      </c>
      <c r="AA2" s="5">
        <v>1279802</v>
      </c>
      <c r="AB2" s="5">
        <v>1323443</v>
      </c>
      <c r="AC2" s="5">
        <v>1355023</v>
      </c>
      <c r="AD2" s="5">
        <v>1390010</v>
      </c>
      <c r="AE2" s="5">
        <v>1458467</v>
      </c>
      <c r="AF2" s="5">
        <v>1508263</v>
      </c>
      <c r="AG2" s="5">
        <v>1554509</v>
      </c>
      <c r="AH2" s="5">
        <v>1621644</v>
      </c>
      <c r="AI2" s="5">
        <v>1663462</v>
      </c>
      <c r="AJ2" s="5">
        <v>1693271</v>
      </c>
      <c r="AK2" s="5">
        <v>1746551</v>
      </c>
      <c r="AL2" s="5">
        <v>1788931</v>
      </c>
      <c r="AM2" s="5">
        <v>1837927</v>
      </c>
      <c r="AN2" s="5">
        <v>1881785</v>
      </c>
      <c r="AO2" s="5">
        <v>1931094</v>
      </c>
      <c r="AP2" s="5">
        <v>1926735</v>
      </c>
      <c r="AQ2" s="5">
        <v>1837817</v>
      </c>
      <c r="AR2" s="5">
        <v>1878960</v>
      </c>
      <c r="AS2" s="5">
        <v>1900476</v>
      </c>
      <c r="AT2" s="5">
        <v>1929229</v>
      </c>
      <c r="AU2" s="5">
        <v>1963807</v>
      </c>
      <c r="AV2" s="5">
        <v>2026566</v>
      </c>
      <c r="AW2" s="5">
        <v>2071561</v>
      </c>
      <c r="AX2" s="5">
        <v>2111357</v>
      </c>
      <c r="AY2" s="5">
        <v>2167415</v>
      </c>
      <c r="AZ2" s="5">
        <v>2197841</v>
      </c>
      <c r="BA2" s="5">
        <v>2233921</v>
      </c>
      <c r="BB2" s="5">
        <v>2002489</v>
      </c>
      <c r="BC2" s="5">
        <v>2176203</v>
      </c>
      <c r="BD2" s="5">
        <v>2270764</v>
      </c>
      <c r="BE2" s="5">
        <v>2274050</v>
      </c>
      <c r="BF2" s="6">
        <v>2282737</v>
      </c>
      <c r="BG2" s="6">
        <v>2324174</v>
      </c>
      <c r="BH2" s="6">
        <v>2370812</v>
      </c>
      <c r="BI2" s="6">
        <v>2411854</v>
      </c>
      <c r="BJ2" s="6">
        <v>2451771</v>
      </c>
      <c r="BK2" s="6">
        <v>2490241</v>
      </c>
      <c r="BL2" s="6">
        <v>2528309</v>
      </c>
      <c r="BM2" s="6">
        <v>2566959</v>
      </c>
      <c r="BN2" s="6">
        <v>2605939</v>
      </c>
      <c r="BO2" s="6">
        <v>2643901</v>
      </c>
      <c r="BP2" s="6">
        <v>2681782</v>
      </c>
      <c r="BQ2" s="6">
        <v>2720207</v>
      </c>
      <c r="BR2" s="6">
        <v>2760292</v>
      </c>
      <c r="BS2" s="6">
        <v>2801574</v>
      </c>
      <c r="BT2" s="6">
        <v>2844334</v>
      </c>
      <c r="BU2" s="6">
        <v>2888393</v>
      </c>
      <c r="BV2" s="6">
        <v>2933353</v>
      </c>
      <c r="BW2" s="6">
        <v>2978448</v>
      </c>
      <c r="BX2" s="6">
        <v>3023788</v>
      </c>
      <c r="BY2" s="6">
        <v>3069664</v>
      </c>
      <c r="BZ2" s="6">
        <v>3116044</v>
      </c>
      <c r="CA2" s="6">
        <v>3162919</v>
      </c>
      <c r="CB2" s="6">
        <v>3210290</v>
      </c>
      <c r="CC2" s="6">
        <v>3258164</v>
      </c>
      <c r="CD2" s="6">
        <v>3306548</v>
      </c>
      <c r="CE2" s="6">
        <v>3355444</v>
      </c>
      <c r="CF2" s="6">
        <v>3404846</v>
      </c>
      <c r="CG2" s="2" t="s">
        <v>101</v>
      </c>
      <c r="CH2" s="2" t="s">
        <v>102</v>
      </c>
      <c r="CI2" s="4" t="s">
        <v>103</v>
      </c>
      <c r="CJ2" s="2" t="s">
        <v>104</v>
      </c>
      <c r="CK2" s="2" t="s">
        <v>56</v>
      </c>
      <c r="CL2" s="2" t="s">
        <v>142</v>
      </c>
      <c r="CM2" s="2" t="s">
        <v>104</v>
      </c>
      <c r="CN2" s="2" t="s">
        <v>106</v>
      </c>
      <c r="CO2" s="4" t="s">
        <v>107</v>
      </c>
      <c r="CP2" s="2" t="s">
        <v>108</v>
      </c>
      <c r="CQ2" s="2" t="s">
        <v>109</v>
      </c>
      <c r="CR2" s="4" t="s">
        <v>1590</v>
      </c>
    </row>
    <row r="3" spans="1:96" x14ac:dyDescent="0.25">
      <c r="A3" s="2" t="s">
        <v>96</v>
      </c>
      <c r="B3" s="2" t="s">
        <v>110</v>
      </c>
      <c r="C3" s="4" t="s">
        <v>1589</v>
      </c>
      <c r="D3" s="2" t="s">
        <v>111</v>
      </c>
      <c r="E3" s="2" t="s">
        <v>104</v>
      </c>
      <c r="F3" s="2" t="s">
        <v>100</v>
      </c>
      <c r="G3" s="5">
        <v>3.65</v>
      </c>
      <c r="H3" s="5">
        <v>3.65</v>
      </c>
      <c r="I3" s="5">
        <v>4.5</v>
      </c>
      <c r="J3" s="5">
        <v>5.4249999999999998</v>
      </c>
      <c r="K3" s="5">
        <v>5.6</v>
      </c>
      <c r="L3" s="5">
        <v>5.5250000000000004</v>
      </c>
      <c r="M3" s="5">
        <v>5.4</v>
      </c>
      <c r="N3" s="5">
        <v>6.8</v>
      </c>
      <c r="O3" s="5">
        <v>9.65</v>
      </c>
      <c r="P3" s="5">
        <v>10.725</v>
      </c>
      <c r="Q3" s="5">
        <v>11.475</v>
      </c>
      <c r="R3" s="5">
        <v>11.75</v>
      </c>
      <c r="S3" s="5">
        <v>11.375</v>
      </c>
      <c r="T3" s="5">
        <v>11.324999999999999</v>
      </c>
      <c r="U3" s="5">
        <v>10.425000000000001</v>
      </c>
      <c r="V3" s="5">
        <v>8.5749999999999993</v>
      </c>
      <c r="W3" s="5">
        <v>7.2249999999999996</v>
      </c>
      <c r="X3" s="5">
        <v>7.1</v>
      </c>
      <c r="Y3" s="5">
        <v>8.85</v>
      </c>
      <c r="Z3" s="5">
        <v>9.9499999999999993</v>
      </c>
      <c r="AA3" s="5">
        <v>10.375</v>
      </c>
      <c r="AB3" s="5">
        <v>9.5</v>
      </c>
      <c r="AC3" s="5">
        <v>8.625</v>
      </c>
      <c r="AD3" s="5">
        <v>8.1</v>
      </c>
      <c r="AE3" s="5">
        <v>6.95</v>
      </c>
      <c r="AF3" s="5">
        <v>6.25</v>
      </c>
      <c r="AG3" s="5">
        <v>5.9749999999999996</v>
      </c>
      <c r="AH3" s="5">
        <v>5.45</v>
      </c>
      <c r="AI3" s="5">
        <v>5.0999999999999996</v>
      </c>
      <c r="AJ3" s="5">
        <v>5.2</v>
      </c>
      <c r="AK3" s="5">
        <v>5</v>
      </c>
      <c r="AL3" s="5">
        <v>4.75</v>
      </c>
      <c r="AM3" s="5">
        <v>4.8250000000000002</v>
      </c>
      <c r="AN3" s="5">
        <v>5.4249999999999998</v>
      </c>
      <c r="AO3" s="5">
        <v>5.35</v>
      </c>
      <c r="AP3" s="5">
        <v>5.7249999999999996</v>
      </c>
      <c r="AQ3" s="5">
        <v>7.625</v>
      </c>
      <c r="AR3" s="5">
        <v>7.9</v>
      </c>
      <c r="AS3" s="5">
        <v>8.1</v>
      </c>
      <c r="AT3" s="5">
        <v>7.9749999999999996</v>
      </c>
      <c r="AU3" s="5">
        <v>7.625</v>
      </c>
      <c r="AV3" s="5">
        <v>6.2</v>
      </c>
      <c r="AW3" s="5">
        <v>5.4249999999999998</v>
      </c>
      <c r="AX3" s="5">
        <v>4.9249999999999998</v>
      </c>
      <c r="AY3" s="5">
        <v>4.45</v>
      </c>
      <c r="AZ3" s="5">
        <v>4.1749999999999998</v>
      </c>
      <c r="BA3" s="5">
        <v>3.9</v>
      </c>
      <c r="BB3" s="5">
        <v>4.625</v>
      </c>
      <c r="BC3" s="5">
        <v>4.625</v>
      </c>
      <c r="BD3" s="5">
        <v>3.875</v>
      </c>
      <c r="BE3" s="5">
        <v>4</v>
      </c>
      <c r="BF3" s="6">
        <v>4.0453020000000004</v>
      </c>
      <c r="BG3" s="6">
        <v>3.9401809999999999</v>
      </c>
      <c r="BH3" s="6">
        <v>3.753717</v>
      </c>
      <c r="BI3" s="6">
        <v>3.7501030000000002</v>
      </c>
      <c r="BJ3" s="6">
        <v>3.7501090000000001</v>
      </c>
      <c r="BK3" s="6">
        <v>3.7501069999999999</v>
      </c>
      <c r="BL3" s="6">
        <v>3.7501159999999998</v>
      </c>
      <c r="BM3" s="6">
        <v>3.7501099999999998</v>
      </c>
      <c r="BN3" s="6">
        <v>3.7501060000000002</v>
      </c>
      <c r="BO3" s="6">
        <v>3.7501139999999999</v>
      </c>
      <c r="BP3" s="6">
        <v>3.7500749999999998</v>
      </c>
      <c r="BQ3" s="6">
        <v>3.7500049999999998</v>
      </c>
      <c r="BR3" s="6">
        <v>3.7500079999999998</v>
      </c>
      <c r="BS3" s="6">
        <v>3.749997</v>
      </c>
      <c r="BT3" s="6">
        <v>3.7499950000000002</v>
      </c>
      <c r="BU3" s="6">
        <v>3.7499980000000002</v>
      </c>
      <c r="BV3" s="6">
        <v>3.7499989999999999</v>
      </c>
      <c r="BW3" s="6">
        <v>3.750006</v>
      </c>
      <c r="BX3" s="6">
        <v>3.7500089999999999</v>
      </c>
      <c r="BY3" s="6">
        <v>3.75</v>
      </c>
      <c r="BZ3" s="6">
        <v>3.7500119999999999</v>
      </c>
      <c r="CA3" s="6">
        <v>3.7500019999999998</v>
      </c>
      <c r="CB3" s="6">
        <v>3.7500040000000001</v>
      </c>
      <c r="CC3" s="6">
        <v>3.7500079999999998</v>
      </c>
      <c r="CD3" s="6">
        <v>3.7499950000000002</v>
      </c>
      <c r="CE3" s="6">
        <v>3.7500070000000001</v>
      </c>
      <c r="CF3" s="6">
        <v>3.7500010000000001</v>
      </c>
      <c r="CG3" s="2" t="s">
        <v>101</v>
      </c>
      <c r="CH3" s="2" t="s">
        <v>102</v>
      </c>
      <c r="CI3" s="2" t="s">
        <v>104</v>
      </c>
      <c r="CJ3" s="2" t="s">
        <v>104</v>
      </c>
      <c r="CK3" s="2" t="s">
        <v>56</v>
      </c>
      <c r="CL3" s="2" t="s">
        <v>142</v>
      </c>
      <c r="CM3" s="2" t="s">
        <v>104</v>
      </c>
      <c r="CN3" s="2" t="s">
        <v>112</v>
      </c>
      <c r="CO3" s="4" t="s">
        <v>113</v>
      </c>
      <c r="CP3" s="2" t="s">
        <v>108</v>
      </c>
      <c r="CQ3" s="2" t="s">
        <v>114</v>
      </c>
      <c r="CR3" s="4" t="s">
        <v>1590</v>
      </c>
    </row>
    <row r="4" spans="1:96" x14ac:dyDescent="0.25">
      <c r="A4" s="2" t="s">
        <v>96</v>
      </c>
      <c r="B4" s="2" t="s">
        <v>115</v>
      </c>
      <c r="C4" s="4" t="s">
        <v>1589</v>
      </c>
      <c r="D4" s="2" t="s">
        <v>104</v>
      </c>
      <c r="E4" s="2" t="s">
        <v>116</v>
      </c>
      <c r="F4" s="2" t="s">
        <v>100</v>
      </c>
      <c r="G4" s="5">
        <v>56217.56</v>
      </c>
      <c r="H4" s="5">
        <v>56233.31</v>
      </c>
      <c r="I4" s="5">
        <v>56224.75</v>
      </c>
      <c r="J4" s="5">
        <v>56211.75</v>
      </c>
      <c r="K4" s="5">
        <v>56189.38</v>
      </c>
      <c r="L4" s="5">
        <v>56190.38</v>
      </c>
      <c r="M4" s="5">
        <v>56253</v>
      </c>
      <c r="N4" s="5">
        <v>56329.63</v>
      </c>
      <c r="O4" s="5">
        <v>56343.69</v>
      </c>
      <c r="P4" s="5">
        <v>56299.88</v>
      </c>
      <c r="Q4" s="5">
        <v>56331.88</v>
      </c>
      <c r="R4" s="5">
        <v>56430.38</v>
      </c>
      <c r="S4" s="5">
        <v>56569.31</v>
      </c>
      <c r="T4" s="5">
        <v>56698.38</v>
      </c>
      <c r="U4" s="5">
        <v>56817.5</v>
      </c>
      <c r="V4" s="5">
        <v>56939.19</v>
      </c>
      <c r="W4" s="5">
        <v>57097.13</v>
      </c>
      <c r="X4" s="5">
        <v>57265.63</v>
      </c>
      <c r="Y4" s="5">
        <v>57453.81</v>
      </c>
      <c r="Z4" s="5">
        <v>57600.06</v>
      </c>
      <c r="AA4" s="5">
        <v>57733.69</v>
      </c>
      <c r="AB4" s="5">
        <v>57883.31</v>
      </c>
      <c r="AC4" s="5">
        <v>58040.88</v>
      </c>
      <c r="AD4" s="5">
        <v>58183.44</v>
      </c>
      <c r="AE4" s="5">
        <v>58334.81</v>
      </c>
      <c r="AF4" s="5">
        <v>58504.13</v>
      </c>
      <c r="AG4" s="5">
        <v>58708.81</v>
      </c>
      <c r="AH4" s="5">
        <v>58915.94</v>
      </c>
      <c r="AI4" s="5">
        <v>59146.25</v>
      </c>
      <c r="AJ4" s="5">
        <v>59401</v>
      </c>
      <c r="AK4" s="5">
        <v>59678.75</v>
      </c>
      <c r="AL4" s="5">
        <v>60017.25</v>
      </c>
      <c r="AM4" s="5">
        <v>60461.69</v>
      </c>
      <c r="AN4" s="5">
        <v>60893.38</v>
      </c>
      <c r="AO4" s="5">
        <v>61382.94</v>
      </c>
      <c r="AP4" s="5">
        <v>61874.38</v>
      </c>
      <c r="AQ4" s="5">
        <v>62327.25</v>
      </c>
      <c r="AR4" s="5">
        <v>62827.25</v>
      </c>
      <c r="AS4" s="5">
        <v>63330.94</v>
      </c>
      <c r="AT4" s="5">
        <v>63753.94</v>
      </c>
      <c r="AU4" s="5">
        <v>64173</v>
      </c>
      <c r="AV4" s="5">
        <v>64662.5</v>
      </c>
      <c r="AW4" s="5">
        <v>65178.81</v>
      </c>
      <c r="AX4" s="5">
        <v>65687.88</v>
      </c>
      <c r="AY4" s="5">
        <v>66089.75</v>
      </c>
      <c r="AZ4" s="5">
        <v>66478.94</v>
      </c>
      <c r="BA4" s="5">
        <v>66827.69</v>
      </c>
      <c r="BB4" s="5">
        <v>67052.94</v>
      </c>
      <c r="BC4" s="5">
        <v>67148.73</v>
      </c>
      <c r="BD4" s="6">
        <v>67751.13</v>
      </c>
      <c r="BE4" s="6">
        <v>68431.44</v>
      </c>
      <c r="BF4" s="6">
        <v>69080.14</v>
      </c>
      <c r="BG4" s="6">
        <v>69648.78</v>
      </c>
      <c r="BH4" s="6">
        <v>70129.62</v>
      </c>
      <c r="BI4" s="6">
        <v>70520.639999999999</v>
      </c>
      <c r="BJ4" s="6">
        <v>70835.8</v>
      </c>
      <c r="BK4" s="6">
        <v>71136.84</v>
      </c>
      <c r="BL4" s="6">
        <v>71428.86</v>
      </c>
      <c r="BM4" s="6">
        <v>71711.97</v>
      </c>
      <c r="BN4" s="6">
        <v>71986.429999999993</v>
      </c>
      <c r="BO4" s="6">
        <v>72252.36</v>
      </c>
      <c r="BP4" s="6">
        <v>72510.100000000006</v>
      </c>
      <c r="BQ4" s="6">
        <v>72760.479999999996</v>
      </c>
      <c r="BR4" s="6">
        <v>73005.31</v>
      </c>
      <c r="BS4" s="6">
        <v>73246.3</v>
      </c>
      <c r="BT4" s="6">
        <v>73484.3</v>
      </c>
      <c r="BU4" s="6">
        <v>73719.86</v>
      </c>
      <c r="BV4" s="6">
        <v>73953.14</v>
      </c>
      <c r="BW4" s="6">
        <v>74183.78</v>
      </c>
      <c r="BX4" s="6">
        <v>74411.360000000001</v>
      </c>
      <c r="BY4" s="6">
        <v>74635.8</v>
      </c>
      <c r="BZ4" s="6">
        <v>74856.69</v>
      </c>
      <c r="CA4" s="6">
        <v>75072.63</v>
      </c>
      <c r="CB4" s="6">
        <v>75282.19</v>
      </c>
      <c r="CC4" s="6">
        <v>75484.820000000007</v>
      </c>
      <c r="CD4" s="6">
        <v>75680.09</v>
      </c>
      <c r="CE4" s="6">
        <v>75867.55</v>
      </c>
      <c r="CF4" s="6">
        <v>76047.09</v>
      </c>
      <c r="CG4" s="2" t="s">
        <v>101</v>
      </c>
      <c r="CH4" s="2" t="s">
        <v>117</v>
      </c>
      <c r="CI4" s="2" t="s">
        <v>104</v>
      </c>
      <c r="CJ4" s="2" t="s">
        <v>104</v>
      </c>
      <c r="CK4" s="2" t="s">
        <v>54</v>
      </c>
      <c r="CL4" s="2" t="s">
        <v>118</v>
      </c>
      <c r="CM4" s="2" t="s">
        <v>104</v>
      </c>
      <c r="CN4" s="2" t="s">
        <v>119</v>
      </c>
      <c r="CO4" s="2" t="s">
        <v>120</v>
      </c>
      <c r="CP4" s="2" t="s">
        <v>108</v>
      </c>
      <c r="CQ4" s="2" t="s">
        <v>121</v>
      </c>
      <c r="CR4" s="4" t="s">
        <v>1590</v>
      </c>
    </row>
    <row r="5" spans="1:96" x14ac:dyDescent="0.25">
      <c r="A5" s="2" t="s">
        <v>96</v>
      </c>
      <c r="B5" s="2" t="s">
        <v>122</v>
      </c>
      <c r="C5" s="4" t="s">
        <v>1589</v>
      </c>
      <c r="D5" s="2" t="s">
        <v>104</v>
      </c>
      <c r="E5" s="2" t="s">
        <v>116</v>
      </c>
      <c r="F5" s="2" t="s">
        <v>100</v>
      </c>
      <c r="G5" s="5">
        <v>32757.89</v>
      </c>
      <c r="H5" s="5">
        <v>32767.07</v>
      </c>
      <c r="I5" s="5">
        <v>32762.080000000002</v>
      </c>
      <c r="J5" s="5">
        <v>32795.71</v>
      </c>
      <c r="K5" s="5">
        <v>32987.17</v>
      </c>
      <c r="L5" s="5">
        <v>33191.79</v>
      </c>
      <c r="M5" s="5">
        <v>33396.400000000001</v>
      </c>
      <c r="N5" s="5">
        <v>33601.01</v>
      </c>
      <c r="O5" s="5">
        <v>33792.79</v>
      </c>
      <c r="P5" s="5">
        <v>33953.4</v>
      </c>
      <c r="Q5" s="5">
        <v>34192.699999999997</v>
      </c>
      <c r="R5" s="5">
        <v>34431.35</v>
      </c>
      <c r="S5" s="5">
        <v>34601.24</v>
      </c>
      <c r="T5" s="5">
        <v>34744.76</v>
      </c>
      <c r="U5" s="5">
        <v>34886.879999999997</v>
      </c>
      <c r="V5" s="5">
        <v>34994.559999999998</v>
      </c>
      <c r="W5" s="5">
        <v>35085.879999999997</v>
      </c>
      <c r="X5" s="5">
        <v>35152.129999999997</v>
      </c>
      <c r="Y5" s="5">
        <v>35195.33</v>
      </c>
      <c r="Z5" s="5">
        <v>35205.660000000003</v>
      </c>
      <c r="AA5" s="5">
        <v>35216.769999999997</v>
      </c>
      <c r="AB5" s="5">
        <v>35273.269999999997</v>
      </c>
      <c r="AC5" s="5">
        <v>35383.339999999997</v>
      </c>
      <c r="AD5" s="5">
        <v>35513.120000000003</v>
      </c>
      <c r="AE5" s="5">
        <v>35638.800000000003</v>
      </c>
      <c r="AF5" s="5">
        <v>35772.379999999997</v>
      </c>
      <c r="AG5" s="5">
        <v>35956.089999999997</v>
      </c>
      <c r="AH5" s="5">
        <v>36175.06</v>
      </c>
      <c r="AI5" s="5">
        <v>36435.72</v>
      </c>
      <c r="AJ5" s="5">
        <v>36685.300000000003</v>
      </c>
      <c r="AK5" s="5">
        <v>36916.480000000003</v>
      </c>
      <c r="AL5" s="5">
        <v>37197</v>
      </c>
      <c r="AM5" s="5">
        <v>37558.839999999997</v>
      </c>
      <c r="AN5" s="5">
        <v>37877.599999999999</v>
      </c>
      <c r="AO5" s="5">
        <v>38141.879999999997</v>
      </c>
      <c r="AP5" s="5">
        <v>38372.89</v>
      </c>
      <c r="AQ5" s="5">
        <v>38572.31</v>
      </c>
      <c r="AR5" s="5">
        <v>38878.28</v>
      </c>
      <c r="AS5" s="5">
        <v>39253.629999999997</v>
      </c>
      <c r="AT5" s="5">
        <v>39477.15</v>
      </c>
      <c r="AU5" s="5">
        <v>39743.89</v>
      </c>
      <c r="AV5" s="5">
        <v>40075.519999999997</v>
      </c>
      <c r="AW5" s="5">
        <v>40465.18</v>
      </c>
      <c r="AX5" s="5">
        <v>40864.959999999999</v>
      </c>
      <c r="AY5" s="5">
        <v>41230.949999999997</v>
      </c>
      <c r="AZ5" s="5">
        <v>41611.730000000003</v>
      </c>
      <c r="BA5" s="5">
        <v>42058.89</v>
      </c>
      <c r="BB5" s="5">
        <v>42514.19</v>
      </c>
      <c r="BC5" s="5">
        <v>42920.37</v>
      </c>
      <c r="BD5" s="6">
        <v>43329.91</v>
      </c>
      <c r="BE5" s="6">
        <v>43931.74</v>
      </c>
      <c r="BF5" s="6">
        <v>44395.75</v>
      </c>
      <c r="BG5" s="6">
        <v>44787.54</v>
      </c>
      <c r="BH5" s="6">
        <v>45242.13</v>
      </c>
      <c r="BI5" s="6">
        <v>45815.64</v>
      </c>
      <c r="BJ5" s="6">
        <v>46194.32</v>
      </c>
      <c r="BK5" s="6">
        <v>46306.75</v>
      </c>
      <c r="BL5" s="6">
        <v>46369.88</v>
      </c>
      <c r="BM5" s="6">
        <v>46417.26</v>
      </c>
      <c r="BN5" s="6">
        <v>46461.01</v>
      </c>
      <c r="BO5" s="6">
        <v>46492.81</v>
      </c>
      <c r="BP5" s="6">
        <v>46511.65</v>
      </c>
      <c r="BQ5" s="6">
        <v>46527.01</v>
      </c>
      <c r="BR5" s="6">
        <v>46535.05</v>
      </c>
      <c r="BS5" s="6">
        <v>46540.29</v>
      </c>
      <c r="BT5" s="6">
        <v>46541.88</v>
      </c>
      <c r="BU5" s="6">
        <v>46558.400000000001</v>
      </c>
      <c r="BV5" s="6">
        <v>46639.72</v>
      </c>
      <c r="BW5" s="6">
        <v>46756.44</v>
      </c>
      <c r="BX5" s="6">
        <v>46887.4</v>
      </c>
      <c r="BY5" s="6">
        <v>47054.41</v>
      </c>
      <c r="BZ5" s="6">
        <v>47364.89</v>
      </c>
      <c r="CA5" s="6">
        <v>47846.93</v>
      </c>
      <c r="CB5" s="6">
        <v>48201.31</v>
      </c>
      <c r="CC5" s="6">
        <v>48303.23</v>
      </c>
      <c r="CD5" s="6">
        <v>48358.84</v>
      </c>
      <c r="CE5" s="6">
        <v>48413.17</v>
      </c>
      <c r="CF5" s="6">
        <v>48469.81</v>
      </c>
      <c r="CG5" s="2" t="s">
        <v>123</v>
      </c>
      <c r="CH5" s="2" t="s">
        <v>117</v>
      </c>
      <c r="CI5" s="2" t="s">
        <v>104</v>
      </c>
      <c r="CJ5" s="2" t="s">
        <v>104</v>
      </c>
      <c r="CK5" s="2" t="s">
        <v>54</v>
      </c>
      <c r="CL5" s="2" t="s">
        <v>118</v>
      </c>
      <c r="CM5" s="2" t="s">
        <v>104</v>
      </c>
      <c r="CN5" s="4" t="s">
        <v>124</v>
      </c>
      <c r="CO5" s="2" t="s">
        <v>104</v>
      </c>
      <c r="CP5" s="2" t="s">
        <v>108</v>
      </c>
      <c r="CQ5" s="2" t="s">
        <v>125</v>
      </c>
      <c r="CR5" s="4" t="s">
        <v>1590</v>
      </c>
    </row>
    <row r="6" spans="1:96" x14ac:dyDescent="0.25">
      <c r="A6" s="2" t="s">
        <v>96</v>
      </c>
      <c r="B6" s="2" t="s">
        <v>126</v>
      </c>
      <c r="C6" s="4" t="s">
        <v>1589</v>
      </c>
      <c r="D6" s="2" t="s">
        <v>111</v>
      </c>
      <c r="E6" s="2" t="s">
        <v>104</v>
      </c>
      <c r="F6" s="2" t="s">
        <v>100</v>
      </c>
      <c r="G6" s="5">
        <v>4</v>
      </c>
      <c r="H6" s="5">
        <v>4</v>
      </c>
      <c r="I6" s="5">
        <v>4.5</v>
      </c>
      <c r="J6" s="5">
        <v>5.15</v>
      </c>
      <c r="K6" s="5">
        <v>5.625</v>
      </c>
      <c r="L6" s="5">
        <v>6.4</v>
      </c>
      <c r="M6" s="5">
        <v>7.2</v>
      </c>
      <c r="N6" s="5">
        <v>8</v>
      </c>
      <c r="O6" s="5">
        <v>8.8000000000000007</v>
      </c>
      <c r="P6" s="5">
        <v>9.4250000000000007</v>
      </c>
      <c r="Q6" s="5">
        <v>9.5</v>
      </c>
      <c r="R6" s="5">
        <v>9.5</v>
      </c>
      <c r="S6" s="5">
        <v>9.5</v>
      </c>
      <c r="T6" s="5">
        <v>9.5</v>
      </c>
      <c r="U6" s="5">
        <v>9.5</v>
      </c>
      <c r="V6" s="5">
        <v>9.5</v>
      </c>
      <c r="W6" s="5">
        <v>9.5</v>
      </c>
      <c r="X6" s="5">
        <v>9.5</v>
      </c>
      <c r="Y6" s="5">
        <v>9.5</v>
      </c>
      <c r="Z6" s="5">
        <v>9.5</v>
      </c>
      <c r="AA6" s="5">
        <v>9.4250000000000007</v>
      </c>
      <c r="AB6" s="5">
        <v>9.0499989999999997</v>
      </c>
      <c r="AC6" s="5">
        <v>8.65</v>
      </c>
      <c r="AD6" s="5">
        <v>8</v>
      </c>
      <c r="AE6" s="5">
        <v>7.2</v>
      </c>
      <c r="AF6" s="5">
        <v>6.4</v>
      </c>
      <c r="AG6" s="5">
        <v>5.75</v>
      </c>
      <c r="AH6" s="5">
        <v>5.35</v>
      </c>
      <c r="AI6" s="5">
        <v>5.0250000000000004</v>
      </c>
      <c r="AJ6" s="5">
        <v>5</v>
      </c>
      <c r="AK6" s="5">
        <v>5</v>
      </c>
      <c r="AL6" s="5">
        <v>5</v>
      </c>
      <c r="AM6" s="5">
        <v>5</v>
      </c>
      <c r="AN6" s="5">
        <v>5</v>
      </c>
      <c r="AO6" s="5">
        <v>5</v>
      </c>
      <c r="AP6" s="5">
        <v>5</v>
      </c>
      <c r="AQ6" s="5">
        <v>5</v>
      </c>
      <c r="AR6" s="5">
        <v>5.125</v>
      </c>
      <c r="AS6" s="5">
        <v>5.2874999999999996</v>
      </c>
      <c r="AT6" s="5">
        <v>5.3</v>
      </c>
      <c r="AU6" s="5">
        <v>5.3</v>
      </c>
      <c r="AV6" s="5">
        <v>5.2625000000000002</v>
      </c>
      <c r="AW6" s="5">
        <v>4.9874999999999998</v>
      </c>
      <c r="AX6" s="5">
        <v>4.7750000000000004</v>
      </c>
      <c r="AY6" s="5">
        <v>4.5750000000000002</v>
      </c>
      <c r="AZ6" s="5">
        <v>4.3937499999999998</v>
      </c>
      <c r="BA6" s="5">
        <v>4.2874999999999996</v>
      </c>
      <c r="BB6" s="5">
        <v>4.25</v>
      </c>
      <c r="BC6" s="5">
        <v>4.1749999999999998</v>
      </c>
      <c r="BD6" s="6">
        <v>4.0999999999999996</v>
      </c>
      <c r="BE6" s="6">
        <v>4.0999999999999996</v>
      </c>
      <c r="BF6" s="6">
        <v>4.0999999999999996</v>
      </c>
      <c r="BG6" s="6">
        <v>4.0999999999999996</v>
      </c>
      <c r="BH6" s="6">
        <v>4.0374999999999996</v>
      </c>
      <c r="BI6" s="6">
        <v>3.9375</v>
      </c>
      <c r="BJ6" s="6">
        <v>3.8374999999999999</v>
      </c>
      <c r="BK6" s="6">
        <v>3.7562500000000001</v>
      </c>
      <c r="BL6" s="6">
        <v>3.75</v>
      </c>
      <c r="BM6" s="6">
        <v>3.75</v>
      </c>
      <c r="BN6" s="6">
        <v>3.75</v>
      </c>
      <c r="BO6" s="6">
        <v>3.75</v>
      </c>
      <c r="BP6" s="6">
        <v>3.75</v>
      </c>
      <c r="BQ6" s="6">
        <v>3.75</v>
      </c>
      <c r="BR6" s="6">
        <v>3.75</v>
      </c>
      <c r="BS6" s="6">
        <v>3.75</v>
      </c>
      <c r="BT6" s="6">
        <v>3.75</v>
      </c>
      <c r="BU6" s="6">
        <v>3.75</v>
      </c>
      <c r="BV6" s="6">
        <v>3.75</v>
      </c>
      <c r="BW6" s="6">
        <v>3.75</v>
      </c>
      <c r="BX6" s="6">
        <v>3.75</v>
      </c>
      <c r="BY6" s="6">
        <v>3.75</v>
      </c>
      <c r="BZ6" s="6">
        <v>3.75</v>
      </c>
      <c r="CA6" s="6">
        <v>3.75</v>
      </c>
      <c r="CB6" s="6">
        <v>3.75</v>
      </c>
      <c r="CC6" s="6">
        <v>3.75</v>
      </c>
      <c r="CD6" s="6">
        <v>3.75</v>
      </c>
      <c r="CE6" s="6">
        <v>3.75</v>
      </c>
      <c r="CF6" s="6">
        <v>3.75</v>
      </c>
      <c r="CG6" s="2" t="s">
        <v>127</v>
      </c>
      <c r="CH6" s="2" t="s">
        <v>117</v>
      </c>
      <c r="CI6" s="2" t="s">
        <v>104</v>
      </c>
      <c r="CJ6" s="2" t="s">
        <v>104</v>
      </c>
      <c r="CK6" s="2" t="s">
        <v>54</v>
      </c>
      <c r="CL6" s="2" t="s">
        <v>118</v>
      </c>
      <c r="CM6" s="2" t="s">
        <v>104</v>
      </c>
      <c r="CN6" s="2" t="s">
        <v>127</v>
      </c>
      <c r="CO6" s="2" t="s">
        <v>128</v>
      </c>
      <c r="CP6" s="2" t="s">
        <v>108</v>
      </c>
      <c r="CQ6" s="2" t="s">
        <v>129</v>
      </c>
      <c r="CR6" s="4" t="s">
        <v>1590</v>
      </c>
    </row>
    <row r="7" spans="1:96" x14ac:dyDescent="0.25">
      <c r="A7" s="2" t="s">
        <v>96</v>
      </c>
      <c r="B7" s="2" t="s">
        <v>130</v>
      </c>
      <c r="C7" s="4" t="s">
        <v>1589</v>
      </c>
      <c r="D7" s="2" t="s">
        <v>98</v>
      </c>
      <c r="E7" s="2" t="s">
        <v>99</v>
      </c>
      <c r="F7" s="2" t="s">
        <v>100</v>
      </c>
      <c r="G7" s="5">
        <v>898803.19999999995</v>
      </c>
      <c r="H7" s="5">
        <v>909717.9</v>
      </c>
      <c r="I7" s="5">
        <v>917020.3</v>
      </c>
      <c r="J7" s="5">
        <v>921384.1</v>
      </c>
      <c r="K7" s="5">
        <v>924484.8</v>
      </c>
      <c r="L7" s="5">
        <v>932047.9</v>
      </c>
      <c r="M7" s="5">
        <v>951947.9</v>
      </c>
      <c r="N7" s="5">
        <v>975762</v>
      </c>
      <c r="O7" s="5">
        <v>990112</v>
      </c>
      <c r="P7" s="5">
        <v>996004.9</v>
      </c>
      <c r="Q7" s="5">
        <v>1012416</v>
      </c>
      <c r="R7" s="5">
        <v>1047849</v>
      </c>
      <c r="S7" s="5">
        <v>1076968</v>
      </c>
      <c r="T7" s="5">
        <v>1104492</v>
      </c>
      <c r="U7" s="5">
        <v>1135284</v>
      </c>
      <c r="V7" s="5">
        <v>1175653</v>
      </c>
      <c r="W7" s="5">
        <v>1217964</v>
      </c>
      <c r="X7" s="5">
        <v>1250609</v>
      </c>
      <c r="Y7" s="5">
        <v>1267882</v>
      </c>
      <c r="Z7" s="5">
        <v>1285429</v>
      </c>
      <c r="AA7" s="5">
        <v>1306377</v>
      </c>
      <c r="AB7" s="5">
        <v>1340362</v>
      </c>
      <c r="AC7" s="5">
        <v>1374846</v>
      </c>
      <c r="AD7" s="5">
        <v>1411804</v>
      </c>
      <c r="AE7" s="5">
        <v>1451153</v>
      </c>
      <c r="AF7" s="5">
        <v>1482073</v>
      </c>
      <c r="AG7" s="5">
        <v>1523159</v>
      </c>
      <c r="AH7" s="5">
        <v>1561852</v>
      </c>
      <c r="AI7" s="5">
        <v>1611689</v>
      </c>
      <c r="AJ7" s="5">
        <v>1651285</v>
      </c>
      <c r="AK7" s="5">
        <v>1693448</v>
      </c>
      <c r="AL7" s="5">
        <v>1737570</v>
      </c>
      <c r="AM7" s="5">
        <v>1791043</v>
      </c>
      <c r="AN7" s="5">
        <v>1840881</v>
      </c>
      <c r="AO7" s="5">
        <v>1883737</v>
      </c>
      <c r="AP7" s="5">
        <v>1923485</v>
      </c>
      <c r="AQ7" s="5">
        <v>1930839</v>
      </c>
      <c r="AR7" s="5">
        <v>1951515</v>
      </c>
      <c r="AS7" s="5">
        <v>1968889</v>
      </c>
      <c r="AT7" s="5">
        <v>2003656</v>
      </c>
      <c r="AU7" s="5">
        <v>2037139</v>
      </c>
      <c r="AV7" s="5">
        <v>2069974</v>
      </c>
      <c r="AW7" s="5">
        <v>2101006</v>
      </c>
      <c r="AX7" s="5">
        <v>2136889</v>
      </c>
      <c r="AY7" s="5">
        <v>2171464</v>
      </c>
      <c r="AZ7" s="5">
        <v>2202562</v>
      </c>
      <c r="BA7" s="5">
        <v>2238861</v>
      </c>
      <c r="BB7" s="5">
        <v>2094635</v>
      </c>
      <c r="BC7" s="5">
        <v>2185763</v>
      </c>
      <c r="BD7" s="6">
        <v>2244500</v>
      </c>
      <c r="BE7" s="6">
        <v>2263783</v>
      </c>
      <c r="BF7" s="6">
        <v>2286365</v>
      </c>
      <c r="BG7" s="6">
        <v>2328245</v>
      </c>
      <c r="BH7" s="6">
        <v>2372045</v>
      </c>
      <c r="BI7" s="6">
        <v>2413245</v>
      </c>
      <c r="BJ7" s="6">
        <v>2453117</v>
      </c>
      <c r="BK7" s="6">
        <v>2492142</v>
      </c>
      <c r="BL7" s="6">
        <v>2529998</v>
      </c>
      <c r="BM7" s="6">
        <v>2568239</v>
      </c>
      <c r="BN7" s="6">
        <v>2606529</v>
      </c>
      <c r="BO7" s="6">
        <v>2644184</v>
      </c>
      <c r="BP7" s="6">
        <v>2681838</v>
      </c>
      <c r="BQ7" s="6">
        <v>2720205</v>
      </c>
      <c r="BR7" s="6">
        <v>2760292</v>
      </c>
      <c r="BS7" s="6">
        <v>2801571</v>
      </c>
      <c r="BT7" s="6">
        <v>2844332</v>
      </c>
      <c r="BU7" s="6">
        <v>2888392</v>
      </c>
      <c r="BV7" s="6">
        <v>2933352</v>
      </c>
      <c r="BW7" s="6">
        <v>2978445</v>
      </c>
      <c r="BX7" s="6">
        <v>3023788</v>
      </c>
      <c r="BY7" s="6">
        <v>3069663</v>
      </c>
      <c r="BZ7" s="6">
        <v>3116042</v>
      </c>
      <c r="CA7" s="6">
        <v>3162919</v>
      </c>
      <c r="CB7" s="6">
        <v>3210289</v>
      </c>
      <c r="CC7" s="6">
        <v>3258161</v>
      </c>
      <c r="CD7" s="6">
        <v>3306547</v>
      </c>
      <c r="CE7" s="6">
        <v>3355443</v>
      </c>
      <c r="CF7" s="6">
        <v>3404844</v>
      </c>
      <c r="CG7" s="2" t="s">
        <v>127</v>
      </c>
      <c r="CH7" s="2" t="s">
        <v>117</v>
      </c>
      <c r="CI7" s="4" t="s">
        <v>103</v>
      </c>
      <c r="CJ7" s="2" t="s">
        <v>104</v>
      </c>
      <c r="CK7" s="2" t="s">
        <v>54</v>
      </c>
      <c r="CL7" s="2" t="s">
        <v>118</v>
      </c>
      <c r="CM7" s="2" t="s">
        <v>104</v>
      </c>
      <c r="CN7" s="2" t="s">
        <v>131</v>
      </c>
      <c r="CO7" s="2" t="s">
        <v>104</v>
      </c>
      <c r="CP7" s="2" t="s">
        <v>108</v>
      </c>
      <c r="CQ7" s="2" t="s">
        <v>132</v>
      </c>
      <c r="CR7" s="4" t="s">
        <v>1590</v>
      </c>
    </row>
    <row r="8" spans="1:96" x14ac:dyDescent="0.25">
      <c r="A8" s="2" t="s">
        <v>96</v>
      </c>
      <c r="B8" s="2" t="s">
        <v>133</v>
      </c>
      <c r="C8" s="4" t="s">
        <v>1589</v>
      </c>
      <c r="D8" s="2" t="s">
        <v>134</v>
      </c>
      <c r="E8" s="2" t="s">
        <v>104</v>
      </c>
      <c r="F8" s="2" t="s">
        <v>100</v>
      </c>
      <c r="G8" s="5">
        <v>1E-3</v>
      </c>
      <c r="H8" s="5">
        <v>1E-3</v>
      </c>
      <c r="I8" s="5">
        <v>1E-3</v>
      </c>
      <c r="J8" s="5">
        <v>1E-3</v>
      </c>
      <c r="K8" s="5">
        <v>1E-3</v>
      </c>
      <c r="L8" s="5">
        <v>1E-3</v>
      </c>
      <c r="M8" s="5">
        <v>1E-3</v>
      </c>
      <c r="N8" s="5">
        <v>1E-3</v>
      </c>
      <c r="O8" s="5">
        <v>1E-3</v>
      </c>
      <c r="P8" s="5">
        <v>1E-3</v>
      </c>
      <c r="Q8" s="5">
        <v>1E-3</v>
      </c>
      <c r="R8" s="5">
        <v>1E-3</v>
      </c>
      <c r="S8" s="5">
        <v>1E-3</v>
      </c>
      <c r="T8" s="5">
        <v>33.524140000000003</v>
      </c>
      <c r="U8" s="5">
        <v>33.524140000000003</v>
      </c>
      <c r="V8" s="5">
        <v>33.690100000000001</v>
      </c>
      <c r="W8" s="5">
        <v>33.77308</v>
      </c>
      <c r="X8" s="5">
        <v>33.607120000000002</v>
      </c>
      <c r="Y8" s="5">
        <v>33.192219999999999</v>
      </c>
      <c r="Z8" s="5">
        <v>33.07629</v>
      </c>
      <c r="AA8" s="5">
        <v>33</v>
      </c>
      <c r="AB8" s="5">
        <v>33.225000000000001</v>
      </c>
      <c r="AC8" s="5">
        <v>33.25</v>
      </c>
      <c r="AD8" s="5">
        <v>33.225000000000001</v>
      </c>
      <c r="AE8" s="5">
        <v>33.174999999999997</v>
      </c>
      <c r="AF8" s="5">
        <v>33.075000000000003</v>
      </c>
      <c r="AG8" s="5">
        <v>32.9</v>
      </c>
      <c r="AH8" s="5">
        <v>32.6</v>
      </c>
      <c r="AI8" s="5">
        <v>32.674999999999997</v>
      </c>
      <c r="AJ8" s="5">
        <v>32.325000000000003</v>
      </c>
      <c r="AK8" s="5">
        <v>32.15</v>
      </c>
      <c r="AL8" s="5">
        <v>32.075000000000003</v>
      </c>
      <c r="AM8" s="5">
        <v>32.174999999999997</v>
      </c>
      <c r="AN8" s="5">
        <v>32.049999999999997</v>
      </c>
      <c r="AO8" s="5">
        <v>32.075000000000003</v>
      </c>
      <c r="AP8" s="5">
        <v>31.975000000000001</v>
      </c>
      <c r="AQ8" s="5">
        <v>31.55</v>
      </c>
      <c r="AR8" s="5">
        <v>31.65</v>
      </c>
      <c r="AS8" s="5">
        <v>31.574999999999999</v>
      </c>
      <c r="AT8" s="5">
        <v>31.824999999999999</v>
      </c>
      <c r="AU8" s="5">
        <v>32.049999999999997</v>
      </c>
      <c r="AV8" s="5">
        <v>32.174999999999997</v>
      </c>
      <c r="AW8" s="5">
        <v>32.1</v>
      </c>
      <c r="AX8" s="5">
        <v>32.049999999999997</v>
      </c>
      <c r="AY8" s="5">
        <v>32.1</v>
      </c>
      <c r="AZ8" s="5">
        <v>32</v>
      </c>
      <c r="BA8" s="5">
        <v>32.075000000000003</v>
      </c>
      <c r="BB8" s="5">
        <v>28.95</v>
      </c>
      <c r="BC8" s="5">
        <v>30.975000000000001</v>
      </c>
      <c r="BD8" s="5">
        <v>31.8</v>
      </c>
      <c r="BE8" s="5">
        <v>31.574999999999999</v>
      </c>
      <c r="BF8" s="6">
        <v>31.654540000000001</v>
      </c>
      <c r="BG8" s="6">
        <v>31.8</v>
      </c>
      <c r="BH8" s="6">
        <v>31.945460000000001</v>
      </c>
      <c r="BI8" s="6">
        <v>31.999479999999998</v>
      </c>
      <c r="BJ8" s="6">
        <v>31.998650000000001</v>
      </c>
      <c r="BK8" s="6">
        <v>31.997810000000001</v>
      </c>
      <c r="BL8" s="6">
        <v>31.996980000000001</v>
      </c>
      <c r="BM8" s="6">
        <v>31.99615</v>
      </c>
      <c r="BN8" s="6">
        <v>31.99531</v>
      </c>
      <c r="BO8" s="6">
        <v>31.993569999999998</v>
      </c>
      <c r="BP8" s="6">
        <v>31.99128</v>
      </c>
      <c r="BQ8" s="6">
        <v>31.988980000000002</v>
      </c>
      <c r="BR8" s="6">
        <v>31.986689999999999</v>
      </c>
      <c r="BS8" s="6">
        <v>31.984400000000001</v>
      </c>
      <c r="BT8" s="6">
        <v>31.982109999999999</v>
      </c>
      <c r="BU8" s="6">
        <v>31.97982</v>
      </c>
      <c r="BV8" s="6">
        <v>31.977530000000002</v>
      </c>
      <c r="BW8" s="6">
        <v>31.974789999999999</v>
      </c>
      <c r="BX8" s="6">
        <v>31.971800000000002</v>
      </c>
      <c r="BY8" s="6">
        <v>31.968800000000002</v>
      </c>
      <c r="BZ8" s="6">
        <v>31.965800000000002</v>
      </c>
      <c r="CA8" s="6">
        <v>31.962800000000001</v>
      </c>
      <c r="CB8" s="6">
        <v>31.959790000000002</v>
      </c>
      <c r="CC8" s="6">
        <v>31.956790000000002</v>
      </c>
      <c r="CD8" s="6">
        <v>31.953790000000001</v>
      </c>
      <c r="CE8" s="6">
        <v>31.950800000000001</v>
      </c>
      <c r="CF8" s="6">
        <v>31.947790000000001</v>
      </c>
      <c r="CG8" s="2" t="s">
        <v>135</v>
      </c>
      <c r="CH8" s="2" t="s">
        <v>117</v>
      </c>
      <c r="CI8" s="2" t="s">
        <v>104</v>
      </c>
      <c r="CJ8" s="2" t="s">
        <v>104</v>
      </c>
      <c r="CK8" s="2" t="s">
        <v>56</v>
      </c>
      <c r="CL8" s="2" t="s">
        <v>142</v>
      </c>
      <c r="CM8" s="2" t="s">
        <v>104</v>
      </c>
      <c r="CN8" s="2" t="s">
        <v>136</v>
      </c>
      <c r="CO8" s="2" t="s">
        <v>137</v>
      </c>
      <c r="CP8" s="2" t="s">
        <v>108</v>
      </c>
      <c r="CQ8" s="2" t="s">
        <v>138</v>
      </c>
      <c r="CR8" s="4" t="s">
        <v>1590</v>
      </c>
    </row>
    <row r="9" spans="1:96" x14ac:dyDescent="0.25">
      <c r="A9" s="2" t="s">
        <v>96</v>
      </c>
      <c r="B9" s="2" t="s">
        <v>139</v>
      </c>
      <c r="C9" s="4" t="s">
        <v>1589</v>
      </c>
      <c r="D9" s="2" t="s">
        <v>104</v>
      </c>
      <c r="E9" s="2" t="s">
        <v>116</v>
      </c>
      <c r="F9" s="2" t="s">
        <v>100</v>
      </c>
      <c r="G9" s="5">
        <v>24874.799999999999</v>
      </c>
      <c r="H9" s="5">
        <v>24938.639999999999</v>
      </c>
      <c r="I9" s="5">
        <v>24932.05</v>
      </c>
      <c r="J9" s="5">
        <v>24850.21</v>
      </c>
      <c r="K9" s="5">
        <v>24800.74</v>
      </c>
      <c r="L9" s="5">
        <v>24703.73</v>
      </c>
      <c r="M9" s="5">
        <v>24709.439999999999</v>
      </c>
      <c r="N9" s="5">
        <v>24765.53</v>
      </c>
      <c r="O9" s="5">
        <v>24659.65</v>
      </c>
      <c r="P9" s="5">
        <v>24297.71</v>
      </c>
      <c r="Q9" s="5">
        <v>24304.68</v>
      </c>
      <c r="R9" s="5">
        <v>24910.799999999999</v>
      </c>
      <c r="S9" s="5">
        <v>25107.87</v>
      </c>
      <c r="T9" s="5">
        <v>25255.61</v>
      </c>
      <c r="U9" s="5">
        <v>25501.77</v>
      </c>
      <c r="V9" s="5">
        <v>25806.3</v>
      </c>
      <c r="W9" s="5">
        <v>26091.83</v>
      </c>
      <c r="X9" s="5">
        <v>26176.67</v>
      </c>
      <c r="Y9" s="5">
        <v>25966.49</v>
      </c>
      <c r="Z9" s="5">
        <v>25667.16</v>
      </c>
      <c r="AA9" s="5">
        <v>25571.119999999999</v>
      </c>
      <c r="AB9" s="5">
        <v>25629.68</v>
      </c>
      <c r="AC9" s="5">
        <v>25810.1</v>
      </c>
      <c r="AD9" s="5">
        <v>26087.38</v>
      </c>
      <c r="AE9" s="5">
        <v>26460.54</v>
      </c>
      <c r="AF9" s="5">
        <v>26754.36</v>
      </c>
      <c r="AG9" s="5">
        <v>27233.62</v>
      </c>
      <c r="AH9" s="5">
        <v>27515.48</v>
      </c>
      <c r="AI9" s="5">
        <v>27733.68</v>
      </c>
      <c r="AJ9" s="5">
        <v>27999.35</v>
      </c>
      <c r="AK9" s="5">
        <v>28224.98</v>
      </c>
      <c r="AL9" s="5">
        <v>28456.06</v>
      </c>
      <c r="AM9" s="5">
        <v>28798.3</v>
      </c>
      <c r="AN9" s="5">
        <v>29268.07</v>
      </c>
      <c r="AO9" s="5">
        <v>29481.35</v>
      </c>
      <c r="AP9" s="5">
        <v>29844.01</v>
      </c>
      <c r="AQ9" s="5">
        <v>29980.81</v>
      </c>
      <c r="AR9" s="5">
        <v>30099.27</v>
      </c>
      <c r="AS9" s="5">
        <v>30283.13</v>
      </c>
      <c r="AT9" s="5">
        <v>30576.73</v>
      </c>
      <c r="AU9" s="5">
        <v>30835.98</v>
      </c>
      <c r="AV9" s="5">
        <v>31103.99</v>
      </c>
      <c r="AW9" s="5">
        <v>31459.18</v>
      </c>
      <c r="AX9" s="5">
        <v>31832.32</v>
      </c>
      <c r="AY9" s="5">
        <v>32051.37</v>
      </c>
      <c r="AZ9" s="5">
        <v>32379.71</v>
      </c>
      <c r="BA9" s="5">
        <v>32699</v>
      </c>
      <c r="BB9" s="5">
        <v>32670.62</v>
      </c>
      <c r="BC9" s="5">
        <v>32643.31</v>
      </c>
      <c r="BD9" s="6">
        <v>32844.79</v>
      </c>
      <c r="BE9" s="6">
        <v>33135.85</v>
      </c>
      <c r="BF9" s="6">
        <v>33172.239999999998</v>
      </c>
      <c r="BG9" s="6">
        <v>33625.589999999997</v>
      </c>
      <c r="BH9" s="6">
        <v>34081.879999999997</v>
      </c>
      <c r="BI9" s="6">
        <v>34488.22</v>
      </c>
      <c r="BJ9" s="6">
        <v>34863.660000000003</v>
      </c>
      <c r="BK9" s="6">
        <v>35192.36</v>
      </c>
      <c r="BL9" s="6">
        <v>35468.18</v>
      </c>
      <c r="BM9" s="6">
        <v>35729.58</v>
      </c>
      <c r="BN9" s="6">
        <v>35972.239999999998</v>
      </c>
      <c r="BO9" s="6">
        <v>36172.36</v>
      </c>
      <c r="BP9" s="6">
        <v>36342.370000000003</v>
      </c>
      <c r="BQ9" s="6">
        <v>36493.67</v>
      </c>
      <c r="BR9" s="6">
        <v>36646.18</v>
      </c>
      <c r="BS9" s="6">
        <v>36798.69</v>
      </c>
      <c r="BT9" s="6">
        <v>36951.199999999997</v>
      </c>
      <c r="BU9" s="6">
        <v>37103.71</v>
      </c>
      <c r="BV9" s="6">
        <v>37256.230000000003</v>
      </c>
      <c r="BW9" s="6">
        <v>37399.43</v>
      </c>
      <c r="BX9" s="6">
        <v>37537.040000000001</v>
      </c>
      <c r="BY9" s="6">
        <v>37674.65</v>
      </c>
      <c r="BZ9" s="6">
        <v>37812.269999999997</v>
      </c>
      <c r="CA9" s="6">
        <v>37949.879999999997</v>
      </c>
      <c r="CB9" s="6">
        <v>38087.49</v>
      </c>
      <c r="CC9" s="6">
        <v>38225.1</v>
      </c>
      <c r="CD9" s="6">
        <v>38362.71</v>
      </c>
      <c r="CE9" s="6">
        <v>38500.33</v>
      </c>
      <c r="CF9" s="6">
        <v>38637.94</v>
      </c>
      <c r="CG9" s="2" t="s">
        <v>127</v>
      </c>
      <c r="CH9" s="2" t="s">
        <v>117</v>
      </c>
      <c r="CI9" s="2" t="s">
        <v>104</v>
      </c>
      <c r="CJ9" s="2" t="s">
        <v>104</v>
      </c>
      <c r="CK9" s="2" t="s">
        <v>54</v>
      </c>
      <c r="CL9" s="2" t="s">
        <v>118</v>
      </c>
      <c r="CM9" s="2" t="s">
        <v>104</v>
      </c>
      <c r="CN9" s="2" t="s">
        <v>127</v>
      </c>
      <c r="CO9" s="2" t="s">
        <v>104</v>
      </c>
      <c r="CP9" s="2" t="s">
        <v>108</v>
      </c>
      <c r="CQ9" s="2" t="s">
        <v>140</v>
      </c>
      <c r="CR9" s="4" t="s">
        <v>1590</v>
      </c>
    </row>
    <row r="10" spans="1:96" x14ac:dyDescent="0.25">
      <c r="A10" s="2" t="s">
        <v>96</v>
      </c>
      <c r="B10" s="2" t="s">
        <v>141</v>
      </c>
      <c r="C10" s="4" t="s">
        <v>1589</v>
      </c>
      <c r="D10" s="2" t="s">
        <v>98</v>
      </c>
      <c r="E10" s="2" t="s">
        <v>99</v>
      </c>
      <c r="F10" s="2" t="s">
        <v>100</v>
      </c>
      <c r="G10" s="5">
        <v>983736.3</v>
      </c>
      <c r="H10" s="5">
        <v>1010781</v>
      </c>
      <c r="I10" s="5">
        <v>1037121</v>
      </c>
      <c r="J10" s="5">
        <v>1061489</v>
      </c>
      <c r="K10" s="5">
        <v>1083744</v>
      </c>
      <c r="L10" s="5">
        <v>1111352</v>
      </c>
      <c r="M10" s="5">
        <v>1132762</v>
      </c>
      <c r="N10" s="5">
        <v>1149523</v>
      </c>
      <c r="O10" s="5">
        <v>1157411</v>
      </c>
      <c r="P10" s="5">
        <v>1167835</v>
      </c>
      <c r="Q10" s="5">
        <v>1180230</v>
      </c>
      <c r="R10" s="5">
        <v>1202767</v>
      </c>
      <c r="S10" s="5">
        <v>1226994</v>
      </c>
      <c r="T10" s="5">
        <v>1246573</v>
      </c>
      <c r="U10" s="5">
        <v>1274603</v>
      </c>
      <c r="V10" s="5">
        <v>1314888</v>
      </c>
      <c r="W10" s="5">
        <v>1362920</v>
      </c>
      <c r="X10" s="5">
        <v>1416727</v>
      </c>
      <c r="Y10" s="5">
        <v>1462646</v>
      </c>
      <c r="Z10" s="5">
        <v>1490253</v>
      </c>
      <c r="AA10" s="5">
        <v>1518284</v>
      </c>
      <c r="AB10" s="5">
        <v>1551666</v>
      </c>
      <c r="AC10" s="5">
        <v>1589698</v>
      </c>
      <c r="AD10" s="5">
        <v>1628714</v>
      </c>
      <c r="AE10" s="5">
        <v>1679000</v>
      </c>
      <c r="AF10" s="5">
        <v>1730000</v>
      </c>
      <c r="AG10" s="5">
        <v>1817000</v>
      </c>
      <c r="AH10" s="5">
        <v>1891000</v>
      </c>
      <c r="AI10" s="5">
        <v>1959000</v>
      </c>
      <c r="AJ10" s="5">
        <v>2015000</v>
      </c>
      <c r="AK10" s="5">
        <v>2062000</v>
      </c>
      <c r="AL10" s="5">
        <v>2113000</v>
      </c>
      <c r="AM10" s="5">
        <v>2168000</v>
      </c>
      <c r="AN10" s="5">
        <v>2230000</v>
      </c>
      <c r="AO10" s="5">
        <v>2305000</v>
      </c>
      <c r="AP10" s="5">
        <v>2365000</v>
      </c>
      <c r="AQ10" s="5">
        <v>2387000</v>
      </c>
      <c r="AR10" s="5">
        <v>2416000</v>
      </c>
      <c r="AS10" s="5">
        <v>2443000</v>
      </c>
      <c r="AT10" s="5">
        <v>2469000</v>
      </c>
      <c r="AU10" s="5">
        <v>2507000</v>
      </c>
      <c r="AV10" s="5">
        <v>2553000</v>
      </c>
      <c r="AW10" s="5">
        <v>2612000</v>
      </c>
      <c r="AX10" s="5">
        <v>2679000</v>
      </c>
      <c r="AY10" s="5">
        <v>2744000</v>
      </c>
      <c r="AZ10" s="5">
        <v>2797000</v>
      </c>
      <c r="BA10" s="5">
        <v>2850000</v>
      </c>
      <c r="BB10" s="5">
        <v>2869000</v>
      </c>
      <c r="BC10" s="5">
        <v>2894000</v>
      </c>
      <c r="BD10" s="5">
        <v>2939000</v>
      </c>
      <c r="BE10" s="6">
        <v>2992629</v>
      </c>
      <c r="BF10" s="6">
        <v>3033028</v>
      </c>
      <c r="BG10" s="6">
        <v>3069852</v>
      </c>
      <c r="BH10" s="6">
        <v>3109861</v>
      </c>
      <c r="BI10" s="6">
        <v>3151246</v>
      </c>
      <c r="BJ10" s="6">
        <v>3192697</v>
      </c>
      <c r="BK10" s="6">
        <v>3234931</v>
      </c>
      <c r="BL10" s="6">
        <v>3279805</v>
      </c>
      <c r="BM10" s="6">
        <v>3327676</v>
      </c>
      <c r="BN10" s="6">
        <v>3378419</v>
      </c>
      <c r="BO10" s="6">
        <v>3432026</v>
      </c>
      <c r="BP10" s="6">
        <v>3488402</v>
      </c>
      <c r="BQ10" s="6">
        <v>3547459</v>
      </c>
      <c r="BR10" s="6">
        <v>3609279</v>
      </c>
      <c r="BS10" s="6">
        <v>3673876</v>
      </c>
      <c r="BT10" s="6">
        <v>3741310</v>
      </c>
      <c r="BU10" s="6">
        <v>3811608</v>
      </c>
      <c r="BV10" s="6">
        <v>3883890</v>
      </c>
      <c r="BW10" s="6">
        <v>3957557</v>
      </c>
      <c r="BX10" s="6">
        <v>4032567</v>
      </c>
      <c r="BY10" s="6">
        <v>4108883</v>
      </c>
      <c r="BZ10" s="6">
        <v>4186484</v>
      </c>
      <c r="CA10" s="6">
        <v>4265376</v>
      </c>
      <c r="CB10" s="6">
        <v>4345567</v>
      </c>
      <c r="CC10" s="6">
        <v>4427064</v>
      </c>
      <c r="CD10" s="6">
        <v>4509879</v>
      </c>
      <c r="CE10" s="6">
        <v>4594021</v>
      </c>
      <c r="CF10" s="6">
        <v>4679501</v>
      </c>
      <c r="CG10" s="2" t="s">
        <v>101</v>
      </c>
      <c r="CH10" s="2" t="s">
        <v>117</v>
      </c>
      <c r="CI10" s="4" t="s">
        <v>103</v>
      </c>
      <c r="CJ10" s="2" t="s">
        <v>104</v>
      </c>
      <c r="CK10" s="2" t="s">
        <v>55</v>
      </c>
      <c r="CL10" s="2" t="s">
        <v>142</v>
      </c>
      <c r="CM10" s="2" t="s">
        <v>104</v>
      </c>
      <c r="CN10" s="4" t="s">
        <v>143</v>
      </c>
      <c r="CO10" s="4" t="s">
        <v>144</v>
      </c>
      <c r="CP10" s="2" t="s">
        <v>108</v>
      </c>
      <c r="CQ10" s="2" t="s">
        <v>145</v>
      </c>
      <c r="CR10" s="4" t="s">
        <v>1590</v>
      </c>
    </row>
    <row r="11" spans="1:96" x14ac:dyDescent="0.25">
      <c r="A11" s="2" t="s">
        <v>96</v>
      </c>
      <c r="B11" s="2" t="s">
        <v>146</v>
      </c>
      <c r="C11" s="4" t="s">
        <v>1589</v>
      </c>
      <c r="D11" s="2" t="s">
        <v>147</v>
      </c>
      <c r="E11" s="2" t="s">
        <v>104</v>
      </c>
      <c r="F11" s="2" t="s">
        <v>100</v>
      </c>
      <c r="G11" s="5">
        <v>286021.40000000002</v>
      </c>
      <c r="H11" s="5">
        <v>288869</v>
      </c>
      <c r="I11" s="5">
        <v>291532.5</v>
      </c>
      <c r="J11" s="5">
        <v>293842.90000000002</v>
      </c>
      <c r="K11" s="5">
        <v>295875.20000000001</v>
      </c>
      <c r="L11" s="5">
        <v>297883.09999999998</v>
      </c>
      <c r="M11" s="5">
        <v>300120.3</v>
      </c>
      <c r="N11" s="5">
        <v>306731.3</v>
      </c>
      <c r="O11" s="5">
        <v>309382.7</v>
      </c>
      <c r="P11" s="5">
        <v>311708.90000000002</v>
      </c>
      <c r="Q11" s="5">
        <v>314668.79999999999</v>
      </c>
      <c r="R11" s="5">
        <v>318382.59999999998</v>
      </c>
      <c r="S11" s="5">
        <v>322872.09999999998</v>
      </c>
      <c r="T11" s="5">
        <v>327826.40000000002</v>
      </c>
      <c r="U11" s="5">
        <v>332272.40000000002</v>
      </c>
      <c r="V11" s="5">
        <v>336945.5</v>
      </c>
      <c r="W11" s="5">
        <v>341767.8</v>
      </c>
      <c r="X11" s="5">
        <v>346213.4</v>
      </c>
      <c r="Y11" s="5">
        <v>350307.5</v>
      </c>
      <c r="Z11" s="5">
        <v>353919.6</v>
      </c>
      <c r="AA11" s="5">
        <v>357272.1</v>
      </c>
      <c r="AB11" s="5">
        <v>360583.8</v>
      </c>
      <c r="AC11" s="5">
        <v>363847.5</v>
      </c>
      <c r="AD11" s="5">
        <v>366199.2</v>
      </c>
      <c r="AE11" s="5">
        <v>368101.4</v>
      </c>
      <c r="AF11" s="5">
        <v>370531.5</v>
      </c>
      <c r="AG11" s="5">
        <v>375183.3</v>
      </c>
      <c r="AH11" s="5">
        <v>383089.9</v>
      </c>
      <c r="AI11" s="5">
        <v>395262.5</v>
      </c>
      <c r="AJ11" s="5">
        <v>410903.6</v>
      </c>
      <c r="AK11" s="5">
        <v>428210.7</v>
      </c>
      <c r="AL11" s="5">
        <v>445699.5</v>
      </c>
      <c r="AM11" s="5">
        <v>462180.4</v>
      </c>
      <c r="AN11" s="5">
        <v>476476.1</v>
      </c>
      <c r="AO11" s="5">
        <v>489499.3</v>
      </c>
      <c r="AP11" s="5">
        <v>500453.1</v>
      </c>
      <c r="AQ11" s="5">
        <v>509276.3</v>
      </c>
      <c r="AR11" s="5">
        <v>516794.4</v>
      </c>
      <c r="AS11" s="6">
        <v>523904.2</v>
      </c>
      <c r="AT11" s="6">
        <v>528051.69999999995</v>
      </c>
      <c r="AU11" s="6">
        <v>532788</v>
      </c>
      <c r="AV11" s="6">
        <v>538611.69999999995</v>
      </c>
      <c r="AW11" s="6">
        <v>545125.1</v>
      </c>
      <c r="AX11" s="6">
        <v>551423.6</v>
      </c>
      <c r="AY11" s="6">
        <v>556744.5</v>
      </c>
      <c r="AZ11" s="6">
        <v>562195.30000000005</v>
      </c>
      <c r="BA11" s="6">
        <v>567581.80000000005</v>
      </c>
      <c r="BB11" s="6">
        <v>573787.80000000005</v>
      </c>
      <c r="BC11" s="6">
        <v>582107.6</v>
      </c>
      <c r="BD11" s="6">
        <v>591487</v>
      </c>
      <c r="BE11" s="6">
        <v>603564.19999999995</v>
      </c>
      <c r="BF11" s="6">
        <v>613526.9</v>
      </c>
      <c r="BG11" s="6">
        <v>622273.4</v>
      </c>
      <c r="BH11" s="6">
        <v>629797.1</v>
      </c>
      <c r="BI11" s="6">
        <v>635882.6</v>
      </c>
      <c r="BJ11" s="6">
        <v>640583.9</v>
      </c>
      <c r="BK11" s="6">
        <v>644709</v>
      </c>
      <c r="BL11" s="6">
        <v>648620.4</v>
      </c>
      <c r="BM11" s="6">
        <v>652503.1</v>
      </c>
      <c r="BN11" s="6">
        <v>655958.80000000005</v>
      </c>
      <c r="BO11" s="6">
        <v>659080.5</v>
      </c>
      <c r="BP11" s="6">
        <v>661921.4</v>
      </c>
      <c r="BQ11" s="6">
        <v>664541.9</v>
      </c>
      <c r="BR11" s="6">
        <v>666635.19999999995</v>
      </c>
      <c r="BS11" s="6">
        <v>669091.80000000005</v>
      </c>
      <c r="BT11" s="6">
        <v>671729.7</v>
      </c>
      <c r="BU11" s="6">
        <v>675201.2</v>
      </c>
      <c r="BV11" s="6">
        <v>678935.3</v>
      </c>
      <c r="BW11" s="6">
        <v>682886.4</v>
      </c>
      <c r="BX11" s="6">
        <v>686981</v>
      </c>
      <c r="BY11" s="6">
        <v>690738.3</v>
      </c>
      <c r="BZ11" s="6">
        <v>693698.9</v>
      </c>
      <c r="CA11" s="6">
        <v>696148.1</v>
      </c>
      <c r="CB11" s="6">
        <v>698527.1</v>
      </c>
      <c r="CC11" s="6">
        <v>700897.7</v>
      </c>
      <c r="CD11" s="6">
        <v>703152.1</v>
      </c>
      <c r="CE11" s="6">
        <v>705236.9</v>
      </c>
      <c r="CF11" s="6">
        <v>706899.9</v>
      </c>
      <c r="CG11" s="4" t="s">
        <v>148</v>
      </c>
      <c r="CH11" s="2" t="s">
        <v>117</v>
      </c>
      <c r="CI11" s="2" t="s">
        <v>104</v>
      </c>
      <c r="CJ11" s="2" t="s">
        <v>104</v>
      </c>
      <c r="CK11" s="2" t="s">
        <v>43</v>
      </c>
      <c r="CL11" s="2" t="s">
        <v>142</v>
      </c>
      <c r="CM11" s="2" t="s">
        <v>104</v>
      </c>
      <c r="CN11" s="4" t="s">
        <v>149</v>
      </c>
      <c r="CO11" s="2" t="s">
        <v>104</v>
      </c>
      <c r="CP11" s="2" t="s">
        <v>108</v>
      </c>
      <c r="CQ11" s="2" t="s">
        <v>150</v>
      </c>
      <c r="CR11" s="4" t="s">
        <v>1590</v>
      </c>
    </row>
    <row r="12" spans="1:96" x14ac:dyDescent="0.25">
      <c r="A12" s="2" t="s">
        <v>96</v>
      </c>
      <c r="B12" s="4" t="s">
        <v>151</v>
      </c>
      <c r="C12" s="4" t="s">
        <v>1589</v>
      </c>
      <c r="D12" s="2" t="s">
        <v>104</v>
      </c>
      <c r="E12" s="2" t="s">
        <v>116</v>
      </c>
      <c r="F12" s="2" t="s">
        <v>100</v>
      </c>
      <c r="G12" s="5">
        <v>35322.81</v>
      </c>
      <c r="H12" s="5">
        <v>35332.71</v>
      </c>
      <c r="I12" s="5">
        <v>35327.33</v>
      </c>
      <c r="J12" s="5">
        <v>35352.080000000002</v>
      </c>
      <c r="K12" s="5">
        <v>35501.050000000003</v>
      </c>
      <c r="L12" s="5">
        <v>35670.839999999997</v>
      </c>
      <c r="M12" s="5">
        <v>35882.959999999999</v>
      </c>
      <c r="N12" s="5">
        <v>36102.32</v>
      </c>
      <c r="O12" s="5">
        <v>36300.18</v>
      </c>
      <c r="P12" s="5">
        <v>36500.68</v>
      </c>
      <c r="Q12" s="5">
        <v>36776.19</v>
      </c>
      <c r="R12" s="5">
        <v>37029.129999999997</v>
      </c>
      <c r="S12" s="5">
        <v>37116.959999999999</v>
      </c>
      <c r="T12" s="5">
        <v>37205.480000000003</v>
      </c>
      <c r="U12" s="5">
        <v>37265.83</v>
      </c>
      <c r="V12" s="5">
        <v>37299.199999999997</v>
      </c>
      <c r="W12" s="5">
        <v>37327.730000000003</v>
      </c>
      <c r="X12" s="5">
        <v>37358.559999999998</v>
      </c>
      <c r="Y12" s="5">
        <v>37364.49</v>
      </c>
      <c r="Z12" s="5">
        <v>37339.07</v>
      </c>
      <c r="AA12" s="5">
        <v>37349.410000000003</v>
      </c>
      <c r="AB12" s="5">
        <v>37433.699999999997</v>
      </c>
      <c r="AC12" s="5">
        <v>37553</v>
      </c>
      <c r="AD12" s="5">
        <v>37673.279999999999</v>
      </c>
      <c r="AE12" s="5">
        <v>37794.410000000003</v>
      </c>
      <c r="AF12" s="5">
        <v>37944.26</v>
      </c>
      <c r="AG12" s="5">
        <v>38156.28</v>
      </c>
      <c r="AH12" s="5">
        <v>38407.35</v>
      </c>
      <c r="AI12" s="5">
        <v>38667.29</v>
      </c>
      <c r="AJ12" s="5">
        <v>38934.07</v>
      </c>
      <c r="AK12" s="5">
        <v>39208.639999999999</v>
      </c>
      <c r="AL12" s="5">
        <v>39524.449999999997</v>
      </c>
      <c r="AM12" s="5">
        <v>39942.1</v>
      </c>
      <c r="AN12" s="5">
        <v>40350.639999999999</v>
      </c>
      <c r="AO12" s="5">
        <v>40723.550000000003</v>
      </c>
      <c r="AP12" s="5">
        <v>41014.32</v>
      </c>
      <c r="AQ12" s="5">
        <v>41237.870000000003</v>
      </c>
      <c r="AR12" s="5">
        <v>41479.08</v>
      </c>
      <c r="AS12" s="5">
        <v>41682.68</v>
      </c>
      <c r="AT12" s="5">
        <v>41657.199999999997</v>
      </c>
      <c r="AU12" s="5">
        <v>41687.5</v>
      </c>
      <c r="AV12" s="5">
        <v>41810.11</v>
      </c>
      <c r="AW12" s="5">
        <v>41991.91</v>
      </c>
      <c r="AX12" s="5">
        <v>42161.43</v>
      </c>
      <c r="AY12" s="5">
        <v>42259.49</v>
      </c>
      <c r="AZ12" s="5">
        <v>42370.76</v>
      </c>
      <c r="BA12" s="5">
        <v>42480.22</v>
      </c>
      <c r="BB12" s="5">
        <v>42653.26</v>
      </c>
      <c r="BC12" s="5">
        <v>42984.3</v>
      </c>
      <c r="BD12" s="6">
        <v>43392.68</v>
      </c>
      <c r="BE12" s="6">
        <v>43996.9</v>
      </c>
      <c r="BF12" s="6">
        <v>44444.65</v>
      </c>
      <c r="BG12" s="6">
        <v>44803.5</v>
      </c>
      <c r="BH12" s="6">
        <v>45075.56</v>
      </c>
      <c r="BI12" s="6">
        <v>45248.6</v>
      </c>
      <c r="BJ12" s="6">
        <v>45328.88</v>
      </c>
      <c r="BK12" s="6">
        <v>45375.41</v>
      </c>
      <c r="BL12" s="6">
        <v>45414.74</v>
      </c>
      <c r="BM12" s="6">
        <v>45461.71</v>
      </c>
      <c r="BN12" s="6">
        <v>45492.61</v>
      </c>
      <c r="BO12" s="6">
        <v>45515.16</v>
      </c>
      <c r="BP12" s="6">
        <v>45533.71</v>
      </c>
      <c r="BQ12" s="6">
        <v>45552.58</v>
      </c>
      <c r="BR12" s="6">
        <v>45548.55</v>
      </c>
      <c r="BS12" s="6">
        <v>45577.19</v>
      </c>
      <c r="BT12" s="6">
        <v>45624.28</v>
      </c>
      <c r="BU12" s="6">
        <v>45732.02</v>
      </c>
      <c r="BV12" s="6">
        <v>45859.94</v>
      </c>
      <c r="BW12" s="6">
        <v>46004.29</v>
      </c>
      <c r="BX12" s="6">
        <v>46159.85</v>
      </c>
      <c r="BY12" s="6">
        <v>46294.54</v>
      </c>
      <c r="BZ12" s="6">
        <v>46378.6</v>
      </c>
      <c r="CA12" s="6">
        <v>46431.85</v>
      </c>
      <c r="CB12" s="6">
        <v>46483.73</v>
      </c>
      <c r="CC12" s="6">
        <v>46538.080000000002</v>
      </c>
      <c r="CD12" s="6">
        <v>46587.35</v>
      </c>
      <c r="CE12" s="6">
        <v>46628.06</v>
      </c>
      <c r="CF12" s="6">
        <v>46643.86</v>
      </c>
      <c r="CG12" s="4" t="s">
        <v>152</v>
      </c>
      <c r="CH12" s="2" t="s">
        <v>117</v>
      </c>
      <c r="CI12" s="2" t="s">
        <v>104</v>
      </c>
      <c r="CJ12" s="2" t="s">
        <v>104</v>
      </c>
      <c r="CK12" s="2" t="s">
        <v>54</v>
      </c>
      <c r="CL12" s="2" t="s">
        <v>118</v>
      </c>
      <c r="CM12" s="2" t="s">
        <v>104</v>
      </c>
      <c r="CN12" s="4" t="s">
        <v>153</v>
      </c>
      <c r="CO12" s="2" t="s">
        <v>104</v>
      </c>
      <c r="CP12" s="2" t="s">
        <v>108</v>
      </c>
      <c r="CQ12" s="4" t="s">
        <v>154</v>
      </c>
      <c r="CR12" s="4" t="s">
        <v>1590</v>
      </c>
    </row>
    <row r="13" spans="1:96" x14ac:dyDescent="0.25">
      <c r="A13" s="2" t="s">
        <v>96</v>
      </c>
      <c r="B13" s="2" t="s">
        <v>155</v>
      </c>
      <c r="C13" s="4" t="s">
        <v>1589</v>
      </c>
      <c r="D13" s="2" t="s">
        <v>156</v>
      </c>
      <c r="E13" s="2" t="s">
        <v>104</v>
      </c>
      <c r="F13" s="2" t="s">
        <v>100</v>
      </c>
      <c r="G13" s="5">
        <v>-1.9894879999999999</v>
      </c>
      <c r="H13" s="5">
        <v>-1.993417</v>
      </c>
      <c r="I13" s="5">
        <v>-1.9973529999999999</v>
      </c>
      <c r="J13" s="5">
        <v>-2.0012970000000001</v>
      </c>
      <c r="K13" s="5">
        <v>-2.0052490000000001</v>
      </c>
      <c r="L13" s="5">
        <v>-2.003015</v>
      </c>
      <c r="M13" s="5">
        <v>-1.990505</v>
      </c>
      <c r="N13" s="5">
        <v>-1.9780740000000001</v>
      </c>
      <c r="O13" s="5">
        <v>-1.9657210000000001</v>
      </c>
      <c r="P13" s="5">
        <v>-1.953444</v>
      </c>
      <c r="Q13" s="5">
        <v>-1.941244</v>
      </c>
      <c r="R13" s="5">
        <v>-1.9291210000000001</v>
      </c>
      <c r="S13" s="5">
        <v>-1.917073</v>
      </c>
      <c r="T13" s="5">
        <v>-1.9052340000000001</v>
      </c>
      <c r="U13" s="5">
        <v>-1.8939999999999999</v>
      </c>
      <c r="V13" s="5">
        <v>-1.882876</v>
      </c>
      <c r="W13" s="5">
        <v>-1.871818</v>
      </c>
      <c r="X13" s="5">
        <v>-1.860825</v>
      </c>
      <c r="Y13" s="5">
        <v>-1.849896</v>
      </c>
      <c r="Z13" s="5">
        <v>-1.839032</v>
      </c>
      <c r="AA13" s="5">
        <v>-1.8282309999999999</v>
      </c>
      <c r="AB13" s="5">
        <v>-1.8174939999999999</v>
      </c>
      <c r="AC13" s="5">
        <v>-1.806819</v>
      </c>
      <c r="AD13" s="5">
        <v>-1.796208</v>
      </c>
      <c r="AE13" s="5">
        <v>-1.786856</v>
      </c>
      <c r="AF13" s="5">
        <v>-1.7823329999999999</v>
      </c>
      <c r="AG13" s="5">
        <v>-1.778219</v>
      </c>
      <c r="AH13" s="5">
        <v>-1.7741150000000001</v>
      </c>
      <c r="AI13" s="5">
        <v>-1.7700199999999999</v>
      </c>
      <c r="AJ13" s="5">
        <v>-1.765935</v>
      </c>
      <c r="AK13" s="5">
        <v>-1.7618590000000001</v>
      </c>
      <c r="AL13" s="5">
        <v>-1.7577929999999999</v>
      </c>
      <c r="AM13" s="5">
        <v>-1.753736</v>
      </c>
      <c r="AN13" s="5">
        <v>-1.749689</v>
      </c>
      <c r="AO13" s="5">
        <v>-1.747736</v>
      </c>
      <c r="AP13" s="5">
        <v>-1.7478670000000001</v>
      </c>
      <c r="AQ13" s="5">
        <v>-1.7487600000000001</v>
      </c>
      <c r="AR13" s="5">
        <v>-1.7489969999999999</v>
      </c>
      <c r="AS13" s="5">
        <v>-1.7492719999999999</v>
      </c>
      <c r="AT13" s="5">
        <v>-1.749547</v>
      </c>
      <c r="AU13" s="5">
        <v>-1.749822</v>
      </c>
      <c r="AV13" s="5">
        <v>-1.750097</v>
      </c>
      <c r="AW13" s="5">
        <v>-1.750372</v>
      </c>
      <c r="AX13" s="5">
        <v>-1.7506470000000001</v>
      </c>
      <c r="AY13" s="5">
        <v>-1.750923</v>
      </c>
      <c r="AZ13" s="5">
        <v>-1.751199</v>
      </c>
      <c r="BA13" s="5">
        <v>-1.751474</v>
      </c>
      <c r="BB13" s="5">
        <v>-1.7574959999999999</v>
      </c>
      <c r="BC13" s="5">
        <v>-1.763263</v>
      </c>
      <c r="BD13" s="6">
        <v>-1.7637400000000001</v>
      </c>
      <c r="BE13" s="6">
        <v>-1.764016</v>
      </c>
      <c r="BF13" s="6">
        <v>-1.764119</v>
      </c>
      <c r="BG13" s="6">
        <v>-1.763976</v>
      </c>
      <c r="BH13" s="6">
        <v>-1.763193</v>
      </c>
      <c r="BI13" s="6">
        <v>-1.7611000000000001</v>
      </c>
      <c r="BJ13" s="6">
        <v>-1.7580199999999999</v>
      </c>
      <c r="BK13" s="6">
        <v>-1.754507</v>
      </c>
      <c r="BL13" s="6">
        <v>-1.7507159999999999</v>
      </c>
      <c r="BM13" s="6">
        <v>-1.7468680000000001</v>
      </c>
      <c r="BN13" s="6">
        <v>-1.7429889999999999</v>
      </c>
      <c r="BO13" s="6">
        <v>-1.7388710000000001</v>
      </c>
      <c r="BP13" s="6">
        <v>-1.7344839999999999</v>
      </c>
      <c r="BQ13" s="6">
        <v>-1.7297629999999999</v>
      </c>
      <c r="BR13" s="6">
        <v>-1.7247079999999999</v>
      </c>
      <c r="BS13" s="6">
        <v>-1.7195400000000001</v>
      </c>
      <c r="BT13" s="6">
        <v>-1.7141740000000001</v>
      </c>
      <c r="BU13" s="6">
        <v>-1.7086939999999999</v>
      </c>
      <c r="BV13" s="6">
        <v>-1.703233</v>
      </c>
      <c r="BW13" s="6">
        <v>-1.697789</v>
      </c>
      <c r="BX13" s="6">
        <v>-1.6923630000000001</v>
      </c>
      <c r="BY13" s="6">
        <v>-1.6869540000000001</v>
      </c>
      <c r="BZ13" s="6">
        <v>-1.681562</v>
      </c>
      <c r="CA13" s="6">
        <v>-1.676188</v>
      </c>
      <c r="CB13" s="6">
        <v>-1.67083</v>
      </c>
      <c r="CC13" s="6">
        <v>-1.6654899999999999</v>
      </c>
      <c r="CD13" s="6">
        <v>-1.6601669999999999</v>
      </c>
      <c r="CE13" s="6">
        <v>-1.65486</v>
      </c>
      <c r="CF13" s="6">
        <v>-1.649572</v>
      </c>
      <c r="CG13" s="2" t="s">
        <v>157</v>
      </c>
      <c r="CH13" s="2" t="s">
        <v>117</v>
      </c>
      <c r="CI13" s="2" t="s">
        <v>104</v>
      </c>
      <c r="CJ13" s="2" t="s">
        <v>104</v>
      </c>
      <c r="CK13" s="2" t="s">
        <v>54</v>
      </c>
      <c r="CL13" s="2" t="s">
        <v>118</v>
      </c>
      <c r="CM13" s="2" t="s">
        <v>104</v>
      </c>
      <c r="CN13" s="4" t="s">
        <v>158</v>
      </c>
      <c r="CO13" s="2" t="s">
        <v>104</v>
      </c>
      <c r="CP13" s="2" t="s">
        <v>108</v>
      </c>
      <c r="CQ13" s="2" t="s">
        <v>159</v>
      </c>
      <c r="CR13" s="4" t="s">
        <v>1590</v>
      </c>
    </row>
    <row r="14" spans="1:96" x14ac:dyDescent="0.25">
      <c r="A14" s="2" t="s">
        <v>96</v>
      </c>
      <c r="B14" s="2" t="s">
        <v>160</v>
      </c>
      <c r="C14" s="4" t="s">
        <v>1589</v>
      </c>
      <c r="D14" s="2" t="s">
        <v>111</v>
      </c>
      <c r="E14" s="2" t="s">
        <v>104</v>
      </c>
      <c r="F14" s="2" t="s">
        <v>100</v>
      </c>
      <c r="G14" s="5">
        <v>-0.86350439999999995</v>
      </c>
      <c r="H14" s="5">
        <v>-4.5127389999999998</v>
      </c>
      <c r="I14" s="5">
        <v>-6.779242</v>
      </c>
      <c r="J14" s="5">
        <v>-4.2365550000000001</v>
      </c>
      <c r="K14" s="5">
        <v>-2.098274</v>
      </c>
      <c r="L14" s="5">
        <v>1.0055780000000001</v>
      </c>
      <c r="M14" s="5">
        <v>2.3581029999999998</v>
      </c>
      <c r="N14" s="5">
        <v>-1.995444</v>
      </c>
      <c r="O14" s="5">
        <v>-4.1415689999999996</v>
      </c>
      <c r="P14" s="5">
        <v>-2.7893539999999999</v>
      </c>
      <c r="Q14" s="5">
        <v>-0.34027099999999999</v>
      </c>
      <c r="R14" s="5">
        <v>-1.584411</v>
      </c>
      <c r="S14" s="5">
        <v>-0.31974320000000001</v>
      </c>
      <c r="T14" s="5">
        <v>0.2134085</v>
      </c>
      <c r="U14" s="5">
        <v>2.731824</v>
      </c>
      <c r="V14" s="5">
        <v>4.4905189999999999</v>
      </c>
      <c r="W14" s="5">
        <v>3.3320430000000001</v>
      </c>
      <c r="X14" s="5">
        <v>1.2430909999999999</v>
      </c>
      <c r="Y14" s="5">
        <v>-1.54314</v>
      </c>
      <c r="Z14" s="5">
        <v>-2.6739839999999999</v>
      </c>
      <c r="AA14" s="5">
        <v>-2.0568610000000001</v>
      </c>
      <c r="AB14" s="5">
        <v>-1.2707470000000001</v>
      </c>
      <c r="AC14" s="5">
        <v>-1.4521839999999999</v>
      </c>
      <c r="AD14" s="5">
        <v>-1.5577319999999999</v>
      </c>
      <c r="AE14" s="5">
        <v>0.49645899999999998</v>
      </c>
      <c r="AF14" s="5">
        <v>1.7513989999999999</v>
      </c>
      <c r="AG14" s="5">
        <v>2.0322079999999998</v>
      </c>
      <c r="AH14" s="5">
        <v>3.7594560000000001</v>
      </c>
      <c r="AI14" s="5">
        <v>3.1634090000000001</v>
      </c>
      <c r="AJ14" s="5">
        <v>2.5111680000000001</v>
      </c>
      <c r="AK14" s="5">
        <v>3.084803</v>
      </c>
      <c r="AL14" s="5">
        <v>2.9151919999999998</v>
      </c>
      <c r="AM14" s="5">
        <v>2.5827650000000002</v>
      </c>
      <c r="AN14" s="5">
        <v>2.199554</v>
      </c>
      <c r="AO14" s="5">
        <v>2.4817710000000002</v>
      </c>
      <c r="AP14" s="5">
        <v>0.15635489999999999</v>
      </c>
      <c r="AQ14" s="5">
        <v>-4.9376009999999999</v>
      </c>
      <c r="AR14" s="5">
        <v>-3.7897349999999999</v>
      </c>
      <c r="AS14" s="5">
        <v>-3.5359859999999999</v>
      </c>
      <c r="AT14" s="5">
        <v>-3.784084</v>
      </c>
      <c r="AU14" s="5">
        <v>-3.6684040000000002</v>
      </c>
      <c r="AV14" s="5">
        <v>-2.1223550000000002</v>
      </c>
      <c r="AW14" s="5">
        <v>-1.410604</v>
      </c>
      <c r="AX14" s="5">
        <v>-1.2025589999999999</v>
      </c>
      <c r="AY14" s="5">
        <v>-0.18904209999999999</v>
      </c>
      <c r="AZ14" s="5">
        <v>-0.2132416</v>
      </c>
      <c r="BA14" s="5">
        <v>-0.2217054</v>
      </c>
      <c r="BB14" s="5">
        <v>-4.7299860000000002</v>
      </c>
      <c r="BC14" s="5">
        <v>-0.494647</v>
      </c>
      <c r="BD14" s="5">
        <v>1.163578</v>
      </c>
      <c r="BE14" s="5">
        <v>0.45256610000000003</v>
      </c>
      <c r="BF14" s="5">
        <v>-0.15828610000000001</v>
      </c>
      <c r="BG14" s="5">
        <v>-0.1755476</v>
      </c>
      <c r="BH14" s="5">
        <v>-5.1808359999999998E-2</v>
      </c>
      <c r="BI14" s="5">
        <v>-5.7673450000000001E-2</v>
      </c>
      <c r="BJ14" s="5">
        <v>-5.4860119999999998E-2</v>
      </c>
      <c r="BK14" s="5">
        <v>-7.6293949999999999E-2</v>
      </c>
      <c r="BL14" s="5">
        <v>-6.6804890000000006E-2</v>
      </c>
      <c r="BM14" s="5">
        <v>-4.9901010000000003E-2</v>
      </c>
      <c r="BN14" s="5">
        <v>-2.2721290000000002E-2</v>
      </c>
      <c r="BO14" s="5">
        <v>-1.0704989999999999E-2</v>
      </c>
      <c r="BP14" s="5">
        <v>-2.0980830000000002E-3</v>
      </c>
      <c r="BQ14" s="5">
        <v>4.768372E-5</v>
      </c>
      <c r="BR14" s="5">
        <v>0</v>
      </c>
      <c r="BS14" s="5">
        <v>9.536743E-5</v>
      </c>
      <c r="BT14" s="5">
        <v>4.768372E-5</v>
      </c>
      <c r="BU14" s="5">
        <v>4.768372E-5</v>
      </c>
      <c r="BV14" s="5">
        <v>4.768372E-5</v>
      </c>
      <c r="BW14" s="5">
        <v>9.536743E-5</v>
      </c>
      <c r="BX14" s="5">
        <v>0</v>
      </c>
      <c r="BY14" s="5">
        <v>2.384186E-5</v>
      </c>
      <c r="BZ14" s="5">
        <v>9.536743E-5</v>
      </c>
      <c r="CA14" s="5">
        <v>0</v>
      </c>
      <c r="CB14" s="5">
        <v>4.768372E-5</v>
      </c>
      <c r="CC14" s="5">
        <v>9.536743E-5</v>
      </c>
      <c r="CD14" s="5">
        <v>0</v>
      </c>
      <c r="CE14" s="5">
        <v>2.384186E-5</v>
      </c>
      <c r="CF14" s="5">
        <v>7.1525570000000003E-5</v>
      </c>
      <c r="CG14" s="2" t="s">
        <v>157</v>
      </c>
      <c r="CH14" s="2" t="s">
        <v>117</v>
      </c>
      <c r="CI14" s="2" t="s">
        <v>104</v>
      </c>
      <c r="CJ14" s="2" t="s">
        <v>104</v>
      </c>
      <c r="CK14" s="2" t="s">
        <v>104</v>
      </c>
      <c r="CL14" s="2" t="s">
        <v>104</v>
      </c>
      <c r="CM14" s="2" t="s">
        <v>104</v>
      </c>
      <c r="CN14" s="2" t="s">
        <v>157</v>
      </c>
      <c r="CO14" s="2" t="s">
        <v>104</v>
      </c>
      <c r="CP14" s="2" t="s">
        <v>108</v>
      </c>
      <c r="CQ14" s="2" t="s">
        <v>161</v>
      </c>
      <c r="CR14" s="4" t="s">
        <v>1590</v>
      </c>
    </row>
    <row r="15" spans="1:96" x14ac:dyDescent="0.25">
      <c r="A15" s="2" t="s">
        <v>96</v>
      </c>
      <c r="B15" s="4" t="s">
        <v>162</v>
      </c>
      <c r="C15" s="4" t="s">
        <v>1589</v>
      </c>
      <c r="D15" s="2" t="s">
        <v>104</v>
      </c>
      <c r="E15" s="2" t="s">
        <v>116</v>
      </c>
      <c r="F15" s="2" t="s">
        <v>100</v>
      </c>
      <c r="G15" s="5">
        <v>24965</v>
      </c>
      <c r="H15" s="5">
        <v>25029.25</v>
      </c>
      <c r="I15" s="5">
        <v>24933.25</v>
      </c>
      <c r="J15" s="5">
        <v>24786</v>
      </c>
      <c r="K15" s="5">
        <v>24809</v>
      </c>
      <c r="L15" s="5">
        <v>24939.75</v>
      </c>
      <c r="M15" s="5">
        <v>25195.25</v>
      </c>
      <c r="N15" s="5">
        <v>25086.25</v>
      </c>
      <c r="O15" s="5">
        <v>24430</v>
      </c>
      <c r="P15" s="5">
        <v>23950.75</v>
      </c>
      <c r="Q15" s="5">
        <v>23775.25</v>
      </c>
      <c r="R15" s="5">
        <v>24285</v>
      </c>
      <c r="S15" s="5">
        <v>24592.5</v>
      </c>
      <c r="T15" s="5">
        <v>24746.25</v>
      </c>
      <c r="U15" s="5">
        <v>25238.75</v>
      </c>
      <c r="V15" s="5">
        <v>26070</v>
      </c>
      <c r="W15" s="5">
        <v>26748.75</v>
      </c>
      <c r="X15" s="5">
        <v>26871.25</v>
      </c>
      <c r="Y15" s="5">
        <v>26162.5</v>
      </c>
      <c r="Z15" s="5">
        <v>25540</v>
      </c>
      <c r="AA15" s="5">
        <v>25302.75</v>
      </c>
      <c r="AB15" s="5">
        <v>25504.5</v>
      </c>
      <c r="AC15" s="5">
        <v>25818.5</v>
      </c>
      <c r="AD15" s="5">
        <v>26059.75</v>
      </c>
      <c r="AE15" s="5">
        <v>26525.75</v>
      </c>
      <c r="AF15" s="5">
        <v>26795</v>
      </c>
      <c r="AG15" s="5">
        <v>27167.75</v>
      </c>
      <c r="AH15" s="5">
        <v>27483.5</v>
      </c>
      <c r="AI15" s="5">
        <v>27712</v>
      </c>
      <c r="AJ15" s="5">
        <v>27943.75</v>
      </c>
      <c r="AK15" s="5">
        <v>28221.25</v>
      </c>
      <c r="AL15" s="5">
        <v>28530</v>
      </c>
      <c r="AM15" s="5">
        <v>28849.75</v>
      </c>
      <c r="AN15" s="5">
        <v>29137.75</v>
      </c>
      <c r="AO15" s="5">
        <v>29378</v>
      </c>
      <c r="AP15" s="5">
        <v>29628.5</v>
      </c>
      <c r="AQ15" s="5">
        <v>29156</v>
      </c>
      <c r="AR15" s="5">
        <v>29228.5</v>
      </c>
      <c r="AS15" s="5">
        <v>29380</v>
      </c>
      <c r="AT15" s="5">
        <v>29713.75</v>
      </c>
      <c r="AU15" s="5">
        <v>30079.25</v>
      </c>
      <c r="AV15" s="5">
        <v>30793.5</v>
      </c>
      <c r="AW15" s="5">
        <v>31314.5</v>
      </c>
      <c r="AX15" s="5">
        <v>31775.25</v>
      </c>
      <c r="AY15" s="5">
        <v>32087</v>
      </c>
      <c r="AZ15" s="5">
        <v>32458.25</v>
      </c>
      <c r="BA15" s="5">
        <v>32823.25</v>
      </c>
      <c r="BB15" s="5">
        <v>32530.75</v>
      </c>
      <c r="BC15" s="5">
        <v>32492.75</v>
      </c>
      <c r="BD15" s="5">
        <v>32929</v>
      </c>
      <c r="BE15" s="5">
        <v>33160</v>
      </c>
      <c r="BF15" s="6">
        <v>33191.1</v>
      </c>
      <c r="BG15" s="6">
        <v>33681.769999999997</v>
      </c>
      <c r="BH15" s="6">
        <v>34182.629999999997</v>
      </c>
      <c r="BI15" s="6">
        <v>34555.47</v>
      </c>
      <c r="BJ15" s="6">
        <v>34895.31</v>
      </c>
      <c r="BK15" s="6">
        <v>35194.589999999997</v>
      </c>
      <c r="BL15" s="6">
        <v>35468.14</v>
      </c>
      <c r="BM15" s="6">
        <v>35729.54</v>
      </c>
      <c r="BN15" s="6">
        <v>35972.199999999997</v>
      </c>
      <c r="BO15" s="6">
        <v>36172.31</v>
      </c>
      <c r="BP15" s="6">
        <v>36342.339999999997</v>
      </c>
      <c r="BQ15" s="6">
        <v>36493.660000000003</v>
      </c>
      <c r="BR15" s="6">
        <v>36646.18</v>
      </c>
      <c r="BS15" s="6">
        <v>36798.69</v>
      </c>
      <c r="BT15" s="6">
        <v>36951.199999999997</v>
      </c>
      <c r="BU15" s="6">
        <v>37103.71</v>
      </c>
      <c r="BV15" s="6">
        <v>37256.230000000003</v>
      </c>
      <c r="BW15" s="6">
        <v>37399.43</v>
      </c>
      <c r="BX15" s="6">
        <v>37537.040000000001</v>
      </c>
      <c r="BY15" s="6">
        <v>37674.65</v>
      </c>
      <c r="BZ15" s="6">
        <v>37812.26</v>
      </c>
      <c r="CA15" s="6">
        <v>37949.879999999997</v>
      </c>
      <c r="CB15" s="6">
        <v>38087.49</v>
      </c>
      <c r="CC15" s="6">
        <v>38225.1</v>
      </c>
      <c r="CD15" s="6">
        <v>38362.720000000001</v>
      </c>
      <c r="CE15" s="6">
        <v>38500.33</v>
      </c>
      <c r="CF15" s="6">
        <v>38637.94</v>
      </c>
      <c r="CG15" s="2" t="s">
        <v>101</v>
      </c>
      <c r="CH15" s="2" t="s">
        <v>102</v>
      </c>
      <c r="CI15" s="2" t="s">
        <v>104</v>
      </c>
      <c r="CJ15" s="2" t="s">
        <v>104</v>
      </c>
      <c r="CK15" s="2" t="s">
        <v>56</v>
      </c>
      <c r="CL15" s="2" t="s">
        <v>142</v>
      </c>
      <c r="CM15" s="2" t="s">
        <v>104</v>
      </c>
      <c r="CN15" s="2" t="s">
        <v>163</v>
      </c>
      <c r="CO15" s="4" t="s">
        <v>164</v>
      </c>
      <c r="CP15" s="2" t="s">
        <v>108</v>
      </c>
      <c r="CQ15" s="2" t="s">
        <v>165</v>
      </c>
      <c r="CR15" s="4" t="s">
        <v>1590</v>
      </c>
    </row>
    <row r="16" spans="1:96" x14ac:dyDescent="0.25">
      <c r="A16" s="2" t="s">
        <v>96</v>
      </c>
      <c r="B16" s="2" t="s">
        <v>166</v>
      </c>
      <c r="C16" s="4" t="s">
        <v>1589</v>
      </c>
      <c r="D16" s="2" t="s">
        <v>98</v>
      </c>
      <c r="E16" s="2" t="s">
        <v>99</v>
      </c>
      <c r="F16" s="2" t="s">
        <v>100</v>
      </c>
      <c r="G16" s="5">
        <v>2740</v>
      </c>
      <c r="H16" s="5">
        <v>4310</v>
      </c>
      <c r="I16" s="5">
        <v>7211</v>
      </c>
      <c r="J16" s="5">
        <v>7961</v>
      </c>
      <c r="K16" s="5">
        <v>5836</v>
      </c>
      <c r="L16" s="5">
        <v>8334</v>
      </c>
      <c r="M16" s="5">
        <v>9364</v>
      </c>
      <c r="N16" s="5">
        <v>10041</v>
      </c>
      <c r="O16" s="5">
        <v>8825</v>
      </c>
      <c r="P16" s="5">
        <v>7359</v>
      </c>
      <c r="Q16" s="5">
        <v>10582</v>
      </c>
      <c r="R16" s="5">
        <v>12423</v>
      </c>
      <c r="S16" s="5">
        <v>10563</v>
      </c>
      <c r="T16" s="5">
        <v>9215</v>
      </c>
      <c r="U16" s="5">
        <v>6930</v>
      </c>
      <c r="V16" s="5">
        <v>-3133</v>
      </c>
      <c r="W16" s="5">
        <v>-3117</v>
      </c>
      <c r="X16" s="5">
        <v>5268</v>
      </c>
      <c r="Y16" s="5">
        <v>19190</v>
      </c>
      <c r="Z16" s="5">
        <v>40168</v>
      </c>
      <c r="AA16" s="5">
        <v>51033</v>
      </c>
      <c r="AB16" s="5">
        <v>46508</v>
      </c>
      <c r="AC16" s="5">
        <v>39357</v>
      </c>
      <c r="AD16" s="5">
        <v>30849</v>
      </c>
      <c r="AE16" s="5">
        <v>19184</v>
      </c>
      <c r="AF16" s="5">
        <v>3554</v>
      </c>
      <c r="AG16" s="5">
        <v>-8017</v>
      </c>
      <c r="AH16" s="5">
        <v>-15896</v>
      </c>
      <c r="AI16" s="5">
        <v>-2219.9989999999998</v>
      </c>
      <c r="AJ16" s="5">
        <v>27293</v>
      </c>
      <c r="AK16" s="5">
        <v>46605</v>
      </c>
      <c r="AL16" s="5">
        <v>48580</v>
      </c>
      <c r="AM16" s="5">
        <v>48055</v>
      </c>
      <c r="AN16" s="5">
        <v>43875</v>
      </c>
      <c r="AO16" s="5">
        <v>42889</v>
      </c>
      <c r="AP16" s="5">
        <v>90224</v>
      </c>
      <c r="AQ16" s="5">
        <v>161328</v>
      </c>
      <c r="AR16" s="5">
        <v>147599</v>
      </c>
      <c r="AS16" s="5">
        <v>121350</v>
      </c>
      <c r="AT16" s="5">
        <v>130153</v>
      </c>
      <c r="AU16" s="5">
        <v>104122</v>
      </c>
      <c r="AV16" s="5">
        <v>104454</v>
      </c>
      <c r="AW16" s="5">
        <v>87007</v>
      </c>
      <c r="AX16" s="5">
        <v>67341</v>
      </c>
      <c r="AY16" s="5">
        <v>54445</v>
      </c>
      <c r="AZ16" s="5">
        <v>51530</v>
      </c>
      <c r="BA16" s="5">
        <v>52412</v>
      </c>
      <c r="BB16" s="5">
        <v>270747</v>
      </c>
      <c r="BC16" s="5">
        <v>164453</v>
      </c>
      <c r="BD16" s="5">
        <v>109441</v>
      </c>
      <c r="BE16" s="5">
        <v>141180</v>
      </c>
      <c r="BF16" s="6">
        <v>90198.05</v>
      </c>
      <c r="BG16" s="6">
        <v>74515.259999999995</v>
      </c>
      <c r="BH16" s="6">
        <v>60728.32</v>
      </c>
      <c r="BI16" s="6">
        <v>44202.3</v>
      </c>
      <c r="BJ16" s="6">
        <v>29217.23</v>
      </c>
      <c r="BK16" s="6">
        <v>25804.720000000001</v>
      </c>
      <c r="BL16" s="6">
        <v>24394</v>
      </c>
      <c r="BM16" s="6">
        <v>24029.040000000001</v>
      </c>
      <c r="BN16" s="6">
        <v>25354.5</v>
      </c>
      <c r="BO16" s="6">
        <v>26715.26</v>
      </c>
      <c r="BP16" s="6">
        <v>28110.48</v>
      </c>
      <c r="BQ16" s="6">
        <v>29545.09</v>
      </c>
      <c r="BR16" s="6">
        <v>31040.45</v>
      </c>
      <c r="BS16" s="6">
        <v>32607.71</v>
      </c>
      <c r="BT16" s="6">
        <v>34244.19</v>
      </c>
      <c r="BU16" s="6">
        <v>35955.21</v>
      </c>
      <c r="BV16" s="6">
        <v>37740.42</v>
      </c>
      <c r="BW16" s="6">
        <v>39592.04</v>
      </c>
      <c r="BX16" s="6">
        <v>41504.32</v>
      </c>
      <c r="BY16" s="6">
        <v>43481.93</v>
      </c>
      <c r="BZ16" s="6">
        <v>45531.22</v>
      </c>
      <c r="CA16" s="6">
        <v>47653.8</v>
      </c>
      <c r="CB16" s="6">
        <v>49851</v>
      </c>
      <c r="CC16" s="6">
        <v>52126.14</v>
      </c>
      <c r="CD16" s="6">
        <v>54481.88</v>
      </c>
      <c r="CE16" s="6">
        <v>56920.54</v>
      </c>
      <c r="CF16" s="6">
        <v>59445.14</v>
      </c>
      <c r="CG16" s="2" t="s">
        <v>101</v>
      </c>
      <c r="CH16" s="2" t="s">
        <v>117</v>
      </c>
      <c r="CI16" s="2" t="s">
        <v>104</v>
      </c>
      <c r="CJ16" s="2" t="s">
        <v>104</v>
      </c>
      <c r="CK16" s="2" t="s">
        <v>56</v>
      </c>
      <c r="CL16" s="2" t="s">
        <v>142</v>
      </c>
      <c r="CM16" s="2" t="s">
        <v>104</v>
      </c>
      <c r="CN16" s="4" t="s">
        <v>167</v>
      </c>
      <c r="CO16" s="2" t="s">
        <v>168</v>
      </c>
      <c r="CP16" s="2" t="s">
        <v>108</v>
      </c>
      <c r="CQ16" s="2" t="s">
        <v>169</v>
      </c>
      <c r="CR16" s="4" t="s">
        <v>1590</v>
      </c>
    </row>
    <row r="17" spans="1:96" x14ac:dyDescent="0.25">
      <c r="A17" s="2" t="s">
        <v>96</v>
      </c>
      <c r="B17" s="2" t="s">
        <v>170</v>
      </c>
      <c r="C17" s="4" t="s">
        <v>1589</v>
      </c>
      <c r="D17" s="2" t="s">
        <v>98</v>
      </c>
      <c r="E17" s="2" t="s">
        <v>99</v>
      </c>
      <c r="F17" s="2" t="s">
        <v>100</v>
      </c>
      <c r="G17" s="5">
        <v>31563.38</v>
      </c>
      <c r="H17" s="5">
        <v>37800.67</v>
      </c>
      <c r="I17" s="5">
        <v>46452.6</v>
      </c>
      <c r="J17" s="5">
        <v>53375.519999999997</v>
      </c>
      <c r="K17" s="5">
        <v>58825.45</v>
      </c>
      <c r="L17" s="5">
        <v>64877.93</v>
      </c>
      <c r="M17" s="5">
        <v>72490.47</v>
      </c>
      <c r="N17" s="5">
        <v>84954.26</v>
      </c>
      <c r="O17" s="5">
        <v>95587.21</v>
      </c>
      <c r="P17" s="5">
        <v>103194.7</v>
      </c>
      <c r="Q17" s="5">
        <v>105693.5</v>
      </c>
      <c r="R17" s="5">
        <v>95829.01</v>
      </c>
      <c r="S17" s="5">
        <v>108612.9</v>
      </c>
      <c r="T17" s="5">
        <v>116453.6</v>
      </c>
      <c r="U17" s="5">
        <v>115805.7</v>
      </c>
      <c r="V17" s="5">
        <v>102356.9</v>
      </c>
      <c r="W17" s="5">
        <v>94653.84</v>
      </c>
      <c r="X17" s="5">
        <v>101559.6</v>
      </c>
      <c r="Y17" s="5">
        <v>119147.9</v>
      </c>
      <c r="Z17" s="5">
        <v>172439.8</v>
      </c>
      <c r="AA17" s="5">
        <v>234900</v>
      </c>
      <c r="AB17" s="5">
        <v>278400</v>
      </c>
      <c r="AC17" s="5">
        <v>313600</v>
      </c>
      <c r="AD17" s="5">
        <v>341900</v>
      </c>
      <c r="AE17" s="5">
        <v>365000</v>
      </c>
      <c r="AF17" s="5">
        <v>364300</v>
      </c>
      <c r="AG17" s="5">
        <v>368300</v>
      </c>
      <c r="AH17" s="5">
        <v>333300</v>
      </c>
      <c r="AI17" s="5">
        <v>335500</v>
      </c>
      <c r="AJ17" s="5">
        <v>368700</v>
      </c>
      <c r="AK17" s="5">
        <v>404600</v>
      </c>
      <c r="AL17" s="5">
        <v>463800</v>
      </c>
      <c r="AM17" s="5">
        <v>503500</v>
      </c>
      <c r="AN17" s="5">
        <v>539000</v>
      </c>
      <c r="AO17" s="5">
        <v>574700</v>
      </c>
      <c r="AP17" s="5">
        <v>749900</v>
      </c>
      <c r="AQ17" s="5">
        <v>958600</v>
      </c>
      <c r="AR17" s="5">
        <v>1152500</v>
      </c>
      <c r="AS17" s="5">
        <v>1250600</v>
      </c>
      <c r="AT17" s="5">
        <v>1354300</v>
      </c>
      <c r="AU17" s="5">
        <v>1452600</v>
      </c>
      <c r="AV17" s="5">
        <v>1550800</v>
      </c>
      <c r="AW17" s="5">
        <v>1605100</v>
      </c>
      <c r="AX17" s="5">
        <v>1688100</v>
      </c>
      <c r="AY17" s="5">
        <v>1743700</v>
      </c>
      <c r="AZ17" s="5">
        <v>1795600</v>
      </c>
      <c r="BA17" s="5">
        <v>1835200</v>
      </c>
      <c r="BB17" s="5">
        <v>2152200</v>
      </c>
      <c r="BC17" s="5">
        <v>2360200</v>
      </c>
      <c r="BD17" s="5">
        <v>2497000</v>
      </c>
      <c r="BE17" s="5">
        <v>2685600</v>
      </c>
      <c r="BF17" s="6">
        <v>2817905</v>
      </c>
      <c r="BG17" s="6">
        <v>2858558</v>
      </c>
      <c r="BH17" s="6">
        <v>2919124</v>
      </c>
      <c r="BI17" s="6">
        <v>2998304</v>
      </c>
      <c r="BJ17" s="6">
        <v>3069831</v>
      </c>
      <c r="BK17" s="6">
        <v>3106312</v>
      </c>
      <c r="BL17" s="6">
        <v>3130706</v>
      </c>
      <c r="BM17" s="6">
        <v>3154735</v>
      </c>
      <c r="BN17" s="6">
        <v>3180090</v>
      </c>
      <c r="BO17" s="6">
        <v>3206805</v>
      </c>
      <c r="BP17" s="6">
        <v>3234916</v>
      </c>
      <c r="BQ17" s="6">
        <v>3264461</v>
      </c>
      <c r="BR17" s="6">
        <v>3295501</v>
      </c>
      <c r="BS17" s="6">
        <v>3328109</v>
      </c>
      <c r="BT17" s="6">
        <v>3362353</v>
      </c>
      <c r="BU17" s="6">
        <v>3398308</v>
      </c>
      <c r="BV17" s="6">
        <v>3436049</v>
      </c>
      <c r="BW17" s="6">
        <v>3475641</v>
      </c>
      <c r="BX17" s="6">
        <v>3517145</v>
      </c>
      <c r="BY17" s="6">
        <v>3560627</v>
      </c>
      <c r="BZ17" s="6">
        <v>3606158</v>
      </c>
      <c r="CA17" s="6">
        <v>3653812</v>
      </c>
      <c r="CB17" s="6">
        <v>3703663</v>
      </c>
      <c r="CC17" s="6">
        <v>3755789</v>
      </c>
      <c r="CD17" s="6">
        <v>3810271</v>
      </c>
      <c r="CE17" s="6">
        <v>3867191</v>
      </c>
      <c r="CF17" s="6">
        <v>3926636</v>
      </c>
      <c r="CG17" s="2" t="s">
        <v>101</v>
      </c>
      <c r="CH17" s="2" t="s">
        <v>117</v>
      </c>
      <c r="CI17" s="2" t="s">
        <v>104</v>
      </c>
      <c r="CJ17" s="2" t="s">
        <v>104</v>
      </c>
      <c r="CK17" s="2" t="s">
        <v>56</v>
      </c>
      <c r="CL17" s="2" t="s">
        <v>142</v>
      </c>
      <c r="CM17" s="2" t="s">
        <v>104</v>
      </c>
      <c r="CN17" s="4" t="s">
        <v>171</v>
      </c>
      <c r="CO17" s="4" t="s">
        <v>172</v>
      </c>
      <c r="CP17" s="2" t="s">
        <v>108</v>
      </c>
      <c r="CQ17" s="2" t="s">
        <v>173</v>
      </c>
      <c r="CR17" s="4" t="s">
        <v>1590</v>
      </c>
    </row>
    <row r="18" spans="1:96" x14ac:dyDescent="0.25">
      <c r="A18" s="2" t="s">
        <v>96</v>
      </c>
      <c r="B18" s="2" t="s">
        <v>174</v>
      </c>
      <c r="C18" s="4" t="s">
        <v>1589</v>
      </c>
      <c r="D18" s="2" t="s">
        <v>98</v>
      </c>
      <c r="E18" s="2" t="s">
        <v>99</v>
      </c>
      <c r="F18" s="2" t="s">
        <v>100</v>
      </c>
      <c r="G18" s="5">
        <v>81793</v>
      </c>
      <c r="H18" s="5">
        <v>92673</v>
      </c>
      <c r="I18" s="5">
        <v>115093</v>
      </c>
      <c r="J18" s="5">
        <v>136999</v>
      </c>
      <c r="K18" s="5">
        <v>159786</v>
      </c>
      <c r="L18" s="5">
        <v>186158</v>
      </c>
      <c r="M18" s="5">
        <v>220981</v>
      </c>
      <c r="N18" s="5">
        <v>259970</v>
      </c>
      <c r="O18" s="5">
        <v>290180</v>
      </c>
      <c r="P18" s="5">
        <v>319558</v>
      </c>
      <c r="Q18" s="5">
        <v>351347</v>
      </c>
      <c r="R18" s="5">
        <v>377920</v>
      </c>
      <c r="S18" s="5">
        <v>414630</v>
      </c>
      <c r="T18" s="5">
        <v>446600</v>
      </c>
      <c r="U18" s="5">
        <v>496809</v>
      </c>
      <c r="V18" s="5">
        <v>555683</v>
      </c>
      <c r="W18" s="5">
        <v>614631</v>
      </c>
      <c r="X18" s="5">
        <v>670797</v>
      </c>
      <c r="Y18" s="5">
        <v>705884</v>
      </c>
      <c r="Z18" s="5">
        <v>730874</v>
      </c>
      <c r="AA18" s="5">
        <v>769855</v>
      </c>
      <c r="AB18" s="5">
        <v>810794</v>
      </c>
      <c r="AC18" s="5">
        <v>851845</v>
      </c>
      <c r="AD18" s="5">
        <v>909993</v>
      </c>
      <c r="AE18" s="5">
        <v>953405</v>
      </c>
      <c r="AF18" s="5">
        <v>998501</v>
      </c>
      <c r="AG18" s="5">
        <v>1043248</v>
      </c>
      <c r="AH18" s="5">
        <v>1100752</v>
      </c>
      <c r="AI18" s="5">
        <v>1146135</v>
      </c>
      <c r="AJ18" s="5">
        <v>1191439</v>
      </c>
      <c r="AK18" s="5">
        <v>1258334</v>
      </c>
      <c r="AL18" s="5">
        <v>1322637</v>
      </c>
      <c r="AM18" s="5">
        <v>1398749</v>
      </c>
      <c r="AN18" s="5">
        <v>1472038</v>
      </c>
      <c r="AO18" s="5">
        <v>1544637</v>
      </c>
      <c r="AP18" s="5">
        <v>1593600</v>
      </c>
      <c r="AQ18" s="5">
        <v>1548802</v>
      </c>
      <c r="AR18" s="5">
        <v>1608553</v>
      </c>
      <c r="AS18" s="5">
        <v>1662590</v>
      </c>
      <c r="AT18" s="5">
        <v>1713715</v>
      </c>
      <c r="AU18" s="5">
        <v>1781361</v>
      </c>
      <c r="AV18" s="5">
        <v>1862514</v>
      </c>
      <c r="AW18" s="5">
        <v>1916451</v>
      </c>
      <c r="AX18" s="5">
        <v>1991645</v>
      </c>
      <c r="AY18" s="5">
        <v>2082482</v>
      </c>
      <c r="AZ18" s="5">
        <v>2152304</v>
      </c>
      <c r="BA18" s="5">
        <v>2233921</v>
      </c>
      <c r="BB18" s="5">
        <v>2104288</v>
      </c>
      <c r="BC18" s="5">
        <v>2284079</v>
      </c>
      <c r="BD18" s="5">
        <v>2505981</v>
      </c>
      <c r="BE18" s="5">
        <v>2689974</v>
      </c>
      <c r="BF18" s="6">
        <v>2763627</v>
      </c>
      <c r="BG18" s="6">
        <v>2866512</v>
      </c>
      <c r="BH18" s="6">
        <v>2985598</v>
      </c>
      <c r="BI18" s="6">
        <v>3100489</v>
      </c>
      <c r="BJ18" s="6">
        <v>3216983</v>
      </c>
      <c r="BK18" s="6">
        <v>3334340</v>
      </c>
      <c r="BL18" s="6">
        <v>3458098</v>
      </c>
      <c r="BM18" s="6">
        <v>3587271</v>
      </c>
      <c r="BN18" s="6">
        <v>3720989</v>
      </c>
      <c r="BO18" s="6">
        <v>3857398</v>
      </c>
      <c r="BP18" s="6">
        <v>3997865</v>
      </c>
      <c r="BQ18" s="6">
        <v>4143577</v>
      </c>
      <c r="BR18" s="6">
        <v>4296403</v>
      </c>
      <c r="BS18" s="6">
        <v>4455828</v>
      </c>
      <c r="BT18" s="6">
        <v>4622663</v>
      </c>
      <c r="BU18" s="6">
        <v>4796871</v>
      </c>
      <c r="BV18" s="6">
        <v>4978016</v>
      </c>
      <c r="BW18" s="6">
        <v>5165017</v>
      </c>
      <c r="BX18" s="6">
        <v>5358253</v>
      </c>
      <c r="BY18" s="6">
        <v>5558505</v>
      </c>
      <c r="BZ18" s="6">
        <v>5765932</v>
      </c>
      <c r="CA18" s="6">
        <v>5980709</v>
      </c>
      <c r="CB18" s="6">
        <v>6203084</v>
      </c>
      <c r="CC18" s="6">
        <v>6433315</v>
      </c>
      <c r="CD18" s="6">
        <v>6671683</v>
      </c>
      <c r="CE18" s="6">
        <v>6918456</v>
      </c>
      <c r="CF18" s="6">
        <v>7173901</v>
      </c>
      <c r="CG18" s="2" t="s">
        <v>101</v>
      </c>
      <c r="CH18" s="2" t="s">
        <v>102</v>
      </c>
      <c r="CI18" s="2" t="s">
        <v>104</v>
      </c>
      <c r="CJ18" s="2" t="s">
        <v>104</v>
      </c>
      <c r="CK18" s="2" t="s">
        <v>56</v>
      </c>
      <c r="CL18" s="2" t="s">
        <v>142</v>
      </c>
      <c r="CM18" s="2" t="s">
        <v>104</v>
      </c>
      <c r="CN18" s="2" t="s">
        <v>175</v>
      </c>
      <c r="CO18" s="2" t="s">
        <v>176</v>
      </c>
      <c r="CP18" s="2" t="s">
        <v>108</v>
      </c>
      <c r="CQ18" s="2" t="s">
        <v>177</v>
      </c>
      <c r="CR18" s="4" t="s">
        <v>1590</v>
      </c>
    </row>
    <row r="19" spans="1:96"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row>
    <row r="20" spans="1:96" x14ac:dyDescent="0.2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row>
    <row r="21" spans="1:96"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row>
    <row r="22" spans="1:96"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row>
    <row r="23" spans="1:96" x14ac:dyDescent="0.25">
      <c r="A23"/>
    </row>
    <row r="24" spans="1:96" x14ac:dyDescent="0.25">
      <c r="A24"/>
    </row>
  </sheetData>
  <pageMargins left="0.7" right="0.7" top="0.75" bottom="0.75" header="0.3" footer="0.3"/>
  <pageSetup paperSize="9" orientation="portrait" r:id="rId1"/>
  <customProperties>
    <customPr name="Commands" r:id="rId2"/>
    <customPr name="PostPullCommands" r:id="rId3"/>
    <customPr name="WorksheetId" r:id="rId4"/>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6FE8-FF4E-4B4B-9AB6-16DD20C1325B}">
  <dimension ref="A1:D15"/>
  <sheetViews>
    <sheetView workbookViewId="0">
      <selection activeCell="R37" sqref="R37"/>
    </sheetView>
  </sheetViews>
  <sheetFormatPr defaultRowHeight="12.75" x14ac:dyDescent="0.2"/>
  <cols>
    <col min="1" max="16384" width="9.140625" style="23"/>
  </cols>
  <sheetData>
    <row r="1" spans="1:4" x14ac:dyDescent="0.2">
      <c r="A1" s="23" t="s">
        <v>203</v>
      </c>
      <c r="B1" s="23" t="s">
        <v>204</v>
      </c>
    </row>
    <row r="2" spans="1:4" x14ac:dyDescent="0.2">
      <c r="A2" s="23" t="s">
        <v>205</v>
      </c>
      <c r="B2" s="23" t="s">
        <v>204</v>
      </c>
    </row>
    <row r="3" spans="1:4" x14ac:dyDescent="0.2">
      <c r="A3" s="23" t="s">
        <v>204</v>
      </c>
      <c r="B3" s="23" t="s">
        <v>204</v>
      </c>
    </row>
    <row r="4" spans="1:4" x14ac:dyDescent="0.2">
      <c r="A4" s="23" t="s">
        <v>206</v>
      </c>
      <c r="B4" s="23" t="s">
        <v>207</v>
      </c>
    </row>
    <row r="5" spans="1:4" x14ac:dyDescent="0.2">
      <c r="A5" s="23" t="s">
        <v>208</v>
      </c>
      <c r="B5" s="23" t="s">
        <v>209</v>
      </c>
    </row>
    <row r="6" spans="1:4" x14ac:dyDescent="0.2">
      <c r="A6" s="23" t="s">
        <v>204</v>
      </c>
      <c r="B6" s="23" t="s">
        <v>204</v>
      </c>
    </row>
    <row r="7" spans="1:4" x14ac:dyDescent="0.2">
      <c r="A7" s="23" t="s">
        <v>210</v>
      </c>
      <c r="B7" s="23" t="s">
        <v>211</v>
      </c>
      <c r="C7" s="23" t="s">
        <v>212</v>
      </c>
      <c r="D7" s="23" t="s">
        <v>213</v>
      </c>
    </row>
    <row r="8" spans="1:4" x14ac:dyDescent="0.2">
      <c r="A8" s="23" t="s">
        <v>214</v>
      </c>
      <c r="B8" s="23" t="s">
        <v>215</v>
      </c>
      <c r="C8" s="23" t="s">
        <v>215</v>
      </c>
      <c r="D8" s="23" t="s">
        <v>215</v>
      </c>
    </row>
    <row r="9" spans="1:4" x14ac:dyDescent="0.2">
      <c r="A9" s="23" t="s">
        <v>216</v>
      </c>
      <c r="B9" s="23">
        <v>586600</v>
      </c>
      <c r="C9" s="23">
        <v>599000</v>
      </c>
      <c r="D9" s="23">
        <v>611800</v>
      </c>
    </row>
    <row r="10" spans="1:4" x14ac:dyDescent="0.2">
      <c r="A10" s="23" t="s">
        <v>217</v>
      </c>
      <c r="B10" s="23">
        <v>503200</v>
      </c>
      <c r="C10" s="23">
        <v>528000</v>
      </c>
      <c r="D10" s="23">
        <v>553600</v>
      </c>
    </row>
    <row r="11" spans="1:4" x14ac:dyDescent="0.2">
      <c r="A11" s="23" t="s">
        <v>218</v>
      </c>
      <c r="B11" s="23">
        <v>419800</v>
      </c>
      <c r="C11" s="23">
        <v>457000</v>
      </c>
      <c r="D11" s="23">
        <v>495400</v>
      </c>
    </row>
    <row r="12" spans="1:4" x14ac:dyDescent="0.2">
      <c r="A12" s="23" t="s">
        <v>219</v>
      </c>
      <c r="B12" s="23">
        <v>336400</v>
      </c>
      <c r="C12" s="23">
        <v>386000</v>
      </c>
      <c r="D12" s="23">
        <v>437200</v>
      </c>
    </row>
    <row r="13" spans="1:4" x14ac:dyDescent="0.2">
      <c r="A13" s="23" t="s">
        <v>220</v>
      </c>
      <c r="B13" s="23">
        <v>253000</v>
      </c>
      <c r="C13" s="23">
        <v>315000</v>
      </c>
      <c r="D13" s="23">
        <v>379000</v>
      </c>
    </row>
    <row r="14" spans="1:4" x14ac:dyDescent="0.2">
      <c r="A14" s="23" t="s">
        <v>221</v>
      </c>
      <c r="B14" s="23">
        <v>253000</v>
      </c>
      <c r="C14" s="23">
        <v>315000</v>
      </c>
      <c r="D14" s="23">
        <v>379000</v>
      </c>
    </row>
    <row r="15" spans="1:4" x14ac:dyDescent="0.2">
      <c r="A15" s="23" t="s">
        <v>222</v>
      </c>
      <c r="B15" s="23">
        <v>253000</v>
      </c>
      <c r="C15" s="23">
        <v>315000</v>
      </c>
      <c r="D15" s="23">
        <v>379000</v>
      </c>
    </row>
  </sheetData>
  <pageMargins left="0.75" right="0.75" top="1" bottom="1"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659E-4999-4159-B87B-198170D953A2}">
  <dimension ref="A1:CY217"/>
  <sheetViews>
    <sheetView workbookViewId="0">
      <pane xSplit="2" ySplit="1" topLeftCell="M178" activePane="bottomRight" state="frozen"/>
      <selection pane="topRight" activeCell="C1" sqref="C1"/>
      <selection pane="bottomLeft" activeCell="A2" sqref="A2"/>
      <selection pane="bottomRight" activeCell="AG218" sqref="AG218"/>
    </sheetView>
  </sheetViews>
  <sheetFormatPr defaultRowHeight="12.75" x14ac:dyDescent="0.2"/>
  <cols>
    <col min="1" max="1" width="9.140625" style="212"/>
    <col min="2" max="2" width="11.7109375" style="212" customWidth="1"/>
    <col min="3" max="103" width="9.140625" style="212"/>
    <col min="104" max="257" width="9.140625" style="211"/>
    <col min="258" max="258" width="11.7109375" style="211" customWidth="1"/>
    <col min="259" max="513" width="9.140625" style="211"/>
    <col min="514" max="514" width="11.7109375" style="211" customWidth="1"/>
    <col min="515" max="769" width="9.140625" style="211"/>
    <col min="770" max="770" width="11.7109375" style="211" customWidth="1"/>
    <col min="771" max="1025" width="9.140625" style="211"/>
    <col min="1026" max="1026" width="11.7109375" style="211" customWidth="1"/>
    <col min="1027" max="1281" width="9.140625" style="211"/>
    <col min="1282" max="1282" width="11.7109375" style="211" customWidth="1"/>
    <col min="1283" max="1537" width="9.140625" style="211"/>
    <col min="1538" max="1538" width="11.7109375" style="211" customWidth="1"/>
    <col min="1539" max="1793" width="9.140625" style="211"/>
    <col min="1794" max="1794" width="11.7109375" style="211" customWidth="1"/>
    <col min="1795" max="2049" width="9.140625" style="211"/>
    <col min="2050" max="2050" width="11.7109375" style="211" customWidth="1"/>
    <col min="2051" max="2305" width="9.140625" style="211"/>
    <col min="2306" max="2306" width="11.7109375" style="211" customWidth="1"/>
    <col min="2307" max="2561" width="9.140625" style="211"/>
    <col min="2562" max="2562" width="11.7109375" style="211" customWidth="1"/>
    <col min="2563" max="2817" width="9.140625" style="211"/>
    <col min="2818" max="2818" width="11.7109375" style="211" customWidth="1"/>
    <col min="2819" max="3073" width="9.140625" style="211"/>
    <col min="3074" max="3074" width="11.7109375" style="211" customWidth="1"/>
    <col min="3075" max="3329" width="9.140625" style="211"/>
    <col min="3330" max="3330" width="11.7109375" style="211" customWidth="1"/>
    <col min="3331" max="3585" width="9.140625" style="211"/>
    <col min="3586" max="3586" width="11.7109375" style="211" customWidth="1"/>
    <col min="3587" max="3841" width="9.140625" style="211"/>
    <col min="3842" max="3842" width="11.7109375" style="211" customWidth="1"/>
    <col min="3843" max="4097" width="9.140625" style="211"/>
    <col min="4098" max="4098" width="11.7109375" style="211" customWidth="1"/>
    <col min="4099" max="4353" width="9.140625" style="211"/>
    <col min="4354" max="4354" width="11.7109375" style="211" customWidth="1"/>
    <col min="4355" max="4609" width="9.140625" style="211"/>
    <col min="4610" max="4610" width="11.7109375" style="211" customWidth="1"/>
    <col min="4611" max="4865" width="9.140625" style="211"/>
    <col min="4866" max="4866" width="11.7109375" style="211" customWidth="1"/>
    <col min="4867" max="5121" width="9.140625" style="211"/>
    <col min="5122" max="5122" width="11.7109375" style="211" customWidth="1"/>
    <col min="5123" max="5377" width="9.140625" style="211"/>
    <col min="5378" max="5378" width="11.7109375" style="211" customWidth="1"/>
    <col min="5379" max="5633" width="9.140625" style="211"/>
    <col min="5634" max="5634" width="11.7109375" style="211" customWidth="1"/>
    <col min="5635" max="5889" width="9.140625" style="211"/>
    <col min="5890" max="5890" width="11.7109375" style="211" customWidth="1"/>
    <col min="5891" max="6145" width="9.140625" style="211"/>
    <col min="6146" max="6146" width="11.7109375" style="211" customWidth="1"/>
    <col min="6147" max="6401" width="9.140625" style="211"/>
    <col min="6402" max="6402" width="11.7109375" style="211" customWidth="1"/>
    <col min="6403" max="6657" width="9.140625" style="211"/>
    <col min="6658" max="6658" width="11.7109375" style="211" customWidth="1"/>
    <col min="6659" max="6913" width="9.140625" style="211"/>
    <col min="6914" max="6914" width="11.7109375" style="211" customWidth="1"/>
    <col min="6915" max="7169" width="9.140625" style="211"/>
    <col min="7170" max="7170" width="11.7109375" style="211" customWidth="1"/>
    <col min="7171" max="7425" width="9.140625" style="211"/>
    <col min="7426" max="7426" width="11.7109375" style="211" customWidth="1"/>
    <col min="7427" max="7681" width="9.140625" style="211"/>
    <col min="7682" max="7682" width="11.7109375" style="211" customWidth="1"/>
    <col min="7683" max="7937" width="9.140625" style="211"/>
    <col min="7938" max="7938" width="11.7109375" style="211" customWidth="1"/>
    <col min="7939" max="8193" width="9.140625" style="211"/>
    <col min="8194" max="8194" width="11.7109375" style="211" customWidth="1"/>
    <col min="8195" max="8449" width="9.140625" style="211"/>
    <col min="8450" max="8450" width="11.7109375" style="211" customWidth="1"/>
    <col min="8451" max="8705" width="9.140625" style="211"/>
    <col min="8706" max="8706" width="11.7109375" style="211" customWidth="1"/>
    <col min="8707" max="8961" width="9.140625" style="211"/>
    <col min="8962" max="8962" width="11.7109375" style="211" customWidth="1"/>
    <col min="8963" max="9217" width="9.140625" style="211"/>
    <col min="9218" max="9218" width="11.7109375" style="211" customWidth="1"/>
    <col min="9219" max="9473" width="9.140625" style="211"/>
    <col min="9474" max="9474" width="11.7109375" style="211" customWidth="1"/>
    <col min="9475" max="9729" width="9.140625" style="211"/>
    <col min="9730" max="9730" width="11.7109375" style="211" customWidth="1"/>
    <col min="9731" max="9985" width="9.140625" style="211"/>
    <col min="9986" max="9986" width="11.7109375" style="211" customWidth="1"/>
    <col min="9987" max="10241" width="9.140625" style="211"/>
    <col min="10242" max="10242" width="11.7109375" style="211" customWidth="1"/>
    <col min="10243" max="10497" width="9.140625" style="211"/>
    <col min="10498" max="10498" width="11.7109375" style="211" customWidth="1"/>
    <col min="10499" max="10753" width="9.140625" style="211"/>
    <col min="10754" max="10754" width="11.7109375" style="211" customWidth="1"/>
    <col min="10755" max="11009" width="9.140625" style="211"/>
    <col min="11010" max="11010" width="11.7109375" style="211" customWidth="1"/>
    <col min="11011" max="11265" width="9.140625" style="211"/>
    <col min="11266" max="11266" width="11.7109375" style="211" customWidth="1"/>
    <col min="11267" max="11521" width="9.140625" style="211"/>
    <col min="11522" max="11522" width="11.7109375" style="211" customWidth="1"/>
    <col min="11523" max="11777" width="9.140625" style="211"/>
    <col min="11778" max="11778" width="11.7109375" style="211" customWidth="1"/>
    <col min="11779" max="12033" width="9.140625" style="211"/>
    <col min="12034" max="12034" width="11.7109375" style="211" customWidth="1"/>
    <col min="12035" max="12289" width="9.140625" style="211"/>
    <col min="12290" max="12290" width="11.7109375" style="211" customWidth="1"/>
    <col min="12291" max="12545" width="9.140625" style="211"/>
    <col min="12546" max="12546" width="11.7109375" style="211" customWidth="1"/>
    <col min="12547" max="12801" width="9.140625" style="211"/>
    <col min="12802" max="12802" width="11.7109375" style="211" customWidth="1"/>
    <col min="12803" max="13057" width="9.140625" style="211"/>
    <col min="13058" max="13058" width="11.7109375" style="211" customWidth="1"/>
    <col min="13059" max="13313" width="9.140625" style="211"/>
    <col min="13314" max="13314" width="11.7109375" style="211" customWidth="1"/>
    <col min="13315" max="13569" width="9.140625" style="211"/>
    <col min="13570" max="13570" width="11.7109375" style="211" customWidth="1"/>
    <col min="13571" max="13825" width="9.140625" style="211"/>
    <col min="13826" max="13826" width="11.7109375" style="211" customWidth="1"/>
    <col min="13827" max="14081" width="9.140625" style="211"/>
    <col min="14082" max="14082" width="11.7109375" style="211" customWidth="1"/>
    <col min="14083" max="14337" width="9.140625" style="211"/>
    <col min="14338" max="14338" width="11.7109375" style="211" customWidth="1"/>
    <col min="14339" max="14593" width="9.140625" style="211"/>
    <col min="14594" max="14594" width="11.7109375" style="211" customWidth="1"/>
    <col min="14595" max="14849" width="9.140625" style="211"/>
    <col min="14850" max="14850" width="11.7109375" style="211" customWidth="1"/>
    <col min="14851" max="15105" width="9.140625" style="211"/>
    <col min="15106" max="15106" width="11.7109375" style="211" customWidth="1"/>
    <col min="15107" max="15361" width="9.140625" style="211"/>
    <col min="15362" max="15362" width="11.7109375" style="211" customWidth="1"/>
    <col min="15363" max="15617" width="9.140625" style="211"/>
    <col min="15618" max="15618" width="11.7109375" style="211" customWidth="1"/>
    <col min="15619" max="15873" width="9.140625" style="211"/>
    <col min="15874" max="15874" width="11.7109375" style="211" customWidth="1"/>
    <col min="15875" max="16129" width="9.140625" style="211"/>
    <col min="16130" max="16130" width="11.7109375" style="211" customWidth="1"/>
    <col min="16131" max="16384" width="9.140625" style="211"/>
  </cols>
  <sheetData>
    <row r="1" spans="1:103" x14ac:dyDescent="0.2">
      <c r="A1" s="211" t="s">
        <v>1111</v>
      </c>
      <c r="B1" s="211" t="s">
        <v>1112</v>
      </c>
      <c r="C1" s="211" t="s">
        <v>53</v>
      </c>
      <c r="D1" s="211" t="s">
        <v>54</v>
      </c>
      <c r="E1" s="211" t="s">
        <v>55</v>
      </c>
      <c r="F1" s="211" t="s">
        <v>56</v>
      </c>
      <c r="G1" s="211" t="s">
        <v>57</v>
      </c>
      <c r="H1" s="211" t="s">
        <v>58</v>
      </c>
      <c r="I1" s="211" t="s">
        <v>59</v>
      </c>
      <c r="J1" s="211" t="s">
        <v>60</v>
      </c>
      <c r="K1" s="211" t="s">
        <v>61</v>
      </c>
      <c r="L1" s="211" t="s">
        <v>62</v>
      </c>
      <c r="M1" s="211" t="s">
        <v>63</v>
      </c>
      <c r="N1" s="211" t="s">
        <v>64</v>
      </c>
      <c r="O1" s="211" t="s">
        <v>65</v>
      </c>
      <c r="P1" s="211" t="s">
        <v>66</v>
      </c>
      <c r="Q1" s="211" t="s">
        <v>67</v>
      </c>
      <c r="R1" s="211" t="s">
        <v>68</v>
      </c>
      <c r="S1" s="211" t="s">
        <v>69</v>
      </c>
      <c r="T1" s="211" t="s">
        <v>70</v>
      </c>
      <c r="U1" s="211" t="s">
        <v>71</v>
      </c>
      <c r="V1" s="211" t="s">
        <v>72</v>
      </c>
      <c r="W1" s="211" t="s">
        <v>73</v>
      </c>
      <c r="X1" s="211" t="s">
        <v>74</v>
      </c>
      <c r="Y1" s="211" t="s">
        <v>75</v>
      </c>
      <c r="Z1" s="211" t="s">
        <v>76</v>
      </c>
      <c r="AA1" s="211" t="s">
        <v>77</v>
      </c>
      <c r="AB1" s="211" t="s">
        <v>78</v>
      </c>
      <c r="AC1" s="211" t="s">
        <v>79</v>
      </c>
      <c r="AD1" s="211" t="s">
        <v>80</v>
      </c>
      <c r="AE1" s="211" t="s">
        <v>81</v>
      </c>
      <c r="AF1" s="211" t="s">
        <v>82</v>
      </c>
      <c r="AG1" s="211" t="s">
        <v>83</v>
      </c>
      <c r="AH1" s="211" t="s">
        <v>1113</v>
      </c>
      <c r="AI1" s="211" t="s">
        <v>1114</v>
      </c>
      <c r="AJ1" s="211" t="s">
        <v>1115</v>
      </c>
      <c r="AK1" s="211" t="s">
        <v>1116</v>
      </c>
      <c r="AL1" s="211" t="s">
        <v>1117</v>
      </c>
      <c r="AM1" s="211" t="s">
        <v>1118</v>
      </c>
      <c r="AN1" s="211" t="s">
        <v>1119</v>
      </c>
      <c r="AO1" s="211" t="s">
        <v>1120</v>
      </c>
      <c r="AP1" s="211" t="s">
        <v>1121</v>
      </c>
      <c r="AQ1" s="211" t="s">
        <v>1122</v>
      </c>
      <c r="AR1" s="211" t="s">
        <v>1123</v>
      </c>
      <c r="AS1" s="211" t="s">
        <v>1124</v>
      </c>
      <c r="AT1" s="211" t="s">
        <v>1125</v>
      </c>
      <c r="AU1" s="211" t="s">
        <v>1126</v>
      </c>
      <c r="AV1" s="211" t="s">
        <v>1127</v>
      </c>
      <c r="AW1" s="211" t="s">
        <v>1128</v>
      </c>
      <c r="AX1" s="211" t="s">
        <v>1129</v>
      </c>
      <c r="AY1" s="211" t="s">
        <v>1130</v>
      </c>
      <c r="AZ1" s="211" t="s">
        <v>1131</v>
      </c>
      <c r="BA1" s="211" t="s">
        <v>1132</v>
      </c>
      <c r="BB1" s="211" t="s">
        <v>1133</v>
      </c>
      <c r="BC1" s="211" t="s">
        <v>1134</v>
      </c>
      <c r="BD1" s="211" t="s">
        <v>1135</v>
      </c>
      <c r="BE1" s="211" t="s">
        <v>1136</v>
      </c>
      <c r="BF1" s="211" t="s">
        <v>1137</v>
      </c>
      <c r="BG1" s="211" t="s">
        <v>1138</v>
      </c>
      <c r="BH1" s="211" t="s">
        <v>1139</v>
      </c>
      <c r="BI1" s="211" t="s">
        <v>1140</v>
      </c>
      <c r="BJ1" s="211" t="s">
        <v>1141</v>
      </c>
      <c r="BK1" s="211" t="s">
        <v>1142</v>
      </c>
      <c r="BL1" s="211" t="s">
        <v>1143</v>
      </c>
      <c r="BM1" s="211" t="s">
        <v>1144</v>
      </c>
      <c r="BN1" s="211" t="s">
        <v>1145</v>
      </c>
      <c r="BO1" s="211" t="s">
        <v>1146</v>
      </c>
      <c r="BP1" s="211" t="s">
        <v>1147</v>
      </c>
      <c r="BQ1" s="211" t="s">
        <v>1148</v>
      </c>
      <c r="BR1" s="211" t="s">
        <v>1149</v>
      </c>
      <c r="BS1" s="211" t="s">
        <v>1150</v>
      </c>
      <c r="BT1" s="211" t="s">
        <v>1151</v>
      </c>
      <c r="BU1" s="211" t="s">
        <v>1152</v>
      </c>
      <c r="BV1" s="211" t="s">
        <v>1153</v>
      </c>
      <c r="BW1" s="211" t="s">
        <v>1154</v>
      </c>
      <c r="BX1" s="211" t="s">
        <v>1155</v>
      </c>
      <c r="BY1" s="211" t="s">
        <v>1156</v>
      </c>
      <c r="BZ1" s="211" t="s">
        <v>1157</v>
      </c>
      <c r="CA1" s="211" t="s">
        <v>1158</v>
      </c>
      <c r="CB1" s="211" t="s">
        <v>1159</v>
      </c>
      <c r="CC1" s="211" t="s">
        <v>1160</v>
      </c>
      <c r="CD1" s="211" t="s">
        <v>1161</v>
      </c>
      <c r="CE1" s="211" t="s">
        <v>1162</v>
      </c>
      <c r="CF1" s="211" t="s">
        <v>1163</v>
      </c>
      <c r="CG1" s="211" t="s">
        <v>1164</v>
      </c>
      <c r="CH1" s="211" t="s">
        <v>1165</v>
      </c>
      <c r="CI1" s="211" t="s">
        <v>1166</v>
      </c>
      <c r="CJ1" s="211" t="s">
        <v>1167</v>
      </c>
      <c r="CK1" s="211" t="s">
        <v>1168</v>
      </c>
      <c r="CL1" s="211" t="s">
        <v>1169</v>
      </c>
      <c r="CM1" s="211" t="s">
        <v>1170</v>
      </c>
      <c r="CN1" s="211" t="s">
        <v>1171</v>
      </c>
      <c r="CO1" s="211" t="s">
        <v>1172</v>
      </c>
      <c r="CP1" s="211" t="s">
        <v>1173</v>
      </c>
      <c r="CQ1" s="211" t="s">
        <v>1174</v>
      </c>
      <c r="CR1" s="211" t="s">
        <v>1175</v>
      </c>
      <c r="CS1" s="211" t="s">
        <v>1176</v>
      </c>
      <c r="CT1" s="211" t="s">
        <v>1177</v>
      </c>
      <c r="CU1" s="211" t="s">
        <v>1178</v>
      </c>
      <c r="CV1" s="211" t="s">
        <v>1179</v>
      </c>
      <c r="CW1" s="211" t="s">
        <v>1180</v>
      </c>
      <c r="CX1" s="211" t="s">
        <v>1181</v>
      </c>
      <c r="CY1" s="211" t="s">
        <v>1182</v>
      </c>
    </row>
    <row r="2" spans="1:103" x14ac:dyDescent="0.2">
      <c r="A2" s="211">
        <v>1</v>
      </c>
      <c r="B2" s="211" t="s">
        <v>1183</v>
      </c>
      <c r="C2" s="211">
        <v>360102</v>
      </c>
      <c r="D2" s="211">
        <v>343691</v>
      </c>
      <c r="E2" s="211">
        <v>340530</v>
      </c>
      <c r="F2" s="211">
        <v>339364</v>
      </c>
      <c r="G2" s="211">
        <v>341630</v>
      </c>
      <c r="H2" s="211">
        <v>342335</v>
      </c>
      <c r="I2" s="211">
        <v>341510</v>
      </c>
      <c r="J2" s="211">
        <v>340675</v>
      </c>
      <c r="K2" s="211">
        <v>339987</v>
      </c>
      <c r="L2" s="211">
        <v>339478</v>
      </c>
      <c r="M2" s="211">
        <v>339173</v>
      </c>
      <c r="N2" s="211">
        <v>339190</v>
      </c>
      <c r="O2" s="211">
        <v>339607</v>
      </c>
      <c r="P2" s="211">
        <v>340215</v>
      </c>
      <c r="Q2" s="211">
        <v>341088</v>
      </c>
      <c r="R2" s="211">
        <v>342393</v>
      </c>
      <c r="S2" s="211">
        <v>344681</v>
      </c>
      <c r="T2" s="211">
        <v>347971</v>
      </c>
      <c r="U2" s="211">
        <v>351497</v>
      </c>
      <c r="V2" s="211">
        <v>355059</v>
      </c>
      <c r="W2" s="211">
        <v>358548</v>
      </c>
      <c r="X2" s="211">
        <v>361596</v>
      </c>
      <c r="Y2" s="211">
        <v>364047</v>
      </c>
      <c r="Z2" s="211">
        <v>366100</v>
      </c>
      <c r="AA2" s="211">
        <v>367683</v>
      </c>
      <c r="AB2" s="211">
        <v>368219</v>
      </c>
      <c r="AC2" s="211">
        <v>367762</v>
      </c>
      <c r="AD2" s="211">
        <v>366775</v>
      </c>
      <c r="AE2" s="211">
        <v>365220</v>
      </c>
      <c r="AF2" s="211">
        <v>363091</v>
      </c>
      <c r="AG2" s="211">
        <v>360518</v>
      </c>
      <c r="AH2" s="211">
        <v>357724</v>
      </c>
      <c r="AI2" s="211">
        <v>354832</v>
      </c>
      <c r="AJ2" s="211">
        <v>351848</v>
      </c>
      <c r="AK2" s="211">
        <v>348850</v>
      </c>
      <c r="AL2" s="211">
        <v>346041</v>
      </c>
      <c r="AM2" s="211">
        <v>343535</v>
      </c>
      <c r="AN2" s="211">
        <v>341383</v>
      </c>
      <c r="AO2" s="211">
        <v>339575</v>
      </c>
      <c r="AP2" s="211">
        <v>338112</v>
      </c>
      <c r="AQ2" s="211">
        <v>337002</v>
      </c>
      <c r="AR2" s="211">
        <v>336223</v>
      </c>
      <c r="AS2" s="211">
        <v>335789</v>
      </c>
      <c r="AT2" s="211">
        <v>335723</v>
      </c>
      <c r="AU2" s="211">
        <v>335993</v>
      </c>
      <c r="AV2" s="211">
        <v>336559</v>
      </c>
      <c r="AW2" s="211">
        <v>337348</v>
      </c>
      <c r="AX2" s="211">
        <v>338292</v>
      </c>
      <c r="AY2" s="211">
        <v>339370</v>
      </c>
      <c r="AZ2" s="211">
        <v>340547</v>
      </c>
      <c r="BA2" s="211">
        <v>341771</v>
      </c>
      <c r="BB2" s="211">
        <v>342993</v>
      </c>
      <c r="BC2" s="211">
        <v>344160</v>
      </c>
      <c r="BD2" s="211">
        <v>345238</v>
      </c>
      <c r="BE2" s="211">
        <v>346179</v>
      </c>
      <c r="BF2" s="211">
        <v>346945</v>
      </c>
      <c r="BG2" s="211">
        <v>347502</v>
      </c>
      <c r="BH2" s="211">
        <v>347829</v>
      </c>
      <c r="BI2" s="211">
        <v>347923</v>
      </c>
      <c r="BJ2" s="211">
        <v>347769</v>
      </c>
      <c r="BK2" s="211">
        <v>347373</v>
      </c>
      <c r="BL2" s="211">
        <v>346748</v>
      </c>
      <c r="BM2" s="211">
        <v>345919</v>
      </c>
      <c r="BN2" s="211">
        <v>344924</v>
      </c>
      <c r="BO2" s="211">
        <v>343797</v>
      </c>
      <c r="BP2" s="211">
        <v>342578</v>
      </c>
      <c r="BQ2" s="211">
        <v>341314</v>
      </c>
      <c r="BR2" s="211">
        <v>340037</v>
      </c>
      <c r="BS2" s="211">
        <v>338799</v>
      </c>
      <c r="BT2" s="211">
        <v>337626</v>
      </c>
      <c r="BU2" s="211">
        <v>336562</v>
      </c>
      <c r="BV2" s="211">
        <v>335618</v>
      </c>
      <c r="BW2" s="211">
        <v>334823</v>
      </c>
      <c r="BX2" s="211">
        <v>334191</v>
      </c>
      <c r="BY2" s="211">
        <v>333718</v>
      </c>
      <c r="BZ2" s="211">
        <v>333416</v>
      </c>
      <c r="CA2" s="211">
        <v>333267</v>
      </c>
      <c r="CB2" s="211">
        <v>333269</v>
      </c>
      <c r="CC2" s="211">
        <v>333406</v>
      </c>
      <c r="CD2" s="211">
        <v>333656</v>
      </c>
      <c r="CE2" s="211">
        <v>333998</v>
      </c>
      <c r="CF2" s="211">
        <v>334413</v>
      </c>
      <c r="CG2" s="211">
        <v>334867</v>
      </c>
      <c r="CH2" s="211">
        <v>335349</v>
      </c>
      <c r="CI2" s="211">
        <v>335821</v>
      </c>
      <c r="CJ2" s="211">
        <v>336273</v>
      </c>
      <c r="CK2" s="211">
        <v>336678</v>
      </c>
      <c r="CL2" s="211">
        <v>337021</v>
      </c>
      <c r="CM2" s="211">
        <v>337283</v>
      </c>
      <c r="CN2" s="211">
        <v>337456</v>
      </c>
      <c r="CO2" s="211">
        <v>337533</v>
      </c>
      <c r="CP2" s="211">
        <v>337508</v>
      </c>
      <c r="CQ2" s="211">
        <v>337385</v>
      </c>
      <c r="CR2" s="211">
        <v>337158</v>
      </c>
      <c r="CS2" s="211">
        <v>336844</v>
      </c>
      <c r="CT2" s="211">
        <v>336451</v>
      </c>
      <c r="CU2" s="211">
        <v>335985</v>
      </c>
      <c r="CV2" s="211">
        <v>335471</v>
      </c>
      <c r="CW2" s="211">
        <v>334909</v>
      </c>
      <c r="CX2" s="211">
        <v>334335</v>
      </c>
      <c r="CY2" s="211">
        <v>333749</v>
      </c>
    </row>
    <row r="3" spans="1:103" x14ac:dyDescent="0.2">
      <c r="A3" s="211">
        <v>1</v>
      </c>
      <c r="B3" s="211" t="s">
        <v>1184</v>
      </c>
      <c r="C3" s="211">
        <v>375332</v>
      </c>
      <c r="D3" s="211">
        <v>362549</v>
      </c>
      <c r="E3" s="211">
        <v>348404</v>
      </c>
      <c r="F3" s="211">
        <v>343726</v>
      </c>
      <c r="G3" s="211">
        <v>342398</v>
      </c>
      <c r="H3" s="211">
        <v>344494</v>
      </c>
      <c r="I3" s="211">
        <v>345035</v>
      </c>
      <c r="J3" s="211">
        <v>344043</v>
      </c>
      <c r="K3" s="211">
        <v>343213</v>
      </c>
      <c r="L3" s="211">
        <v>342529</v>
      </c>
      <c r="M3" s="211">
        <v>342025</v>
      </c>
      <c r="N3" s="211">
        <v>341724</v>
      </c>
      <c r="O3" s="211">
        <v>341744</v>
      </c>
      <c r="P3" s="211">
        <v>342163</v>
      </c>
      <c r="Q3" s="211">
        <v>342775</v>
      </c>
      <c r="R3" s="211">
        <v>343650</v>
      </c>
      <c r="S3" s="211">
        <v>344958</v>
      </c>
      <c r="T3" s="211">
        <v>347247</v>
      </c>
      <c r="U3" s="211">
        <v>350538</v>
      </c>
      <c r="V3" s="211">
        <v>354064</v>
      </c>
      <c r="W3" s="211">
        <v>357629</v>
      </c>
      <c r="X3" s="211">
        <v>361119</v>
      </c>
      <c r="Y3" s="211">
        <v>364166</v>
      </c>
      <c r="Z3" s="211">
        <v>366619</v>
      </c>
      <c r="AA3" s="211">
        <v>368674</v>
      </c>
      <c r="AB3" s="211">
        <v>370257</v>
      </c>
      <c r="AC3" s="211">
        <v>370795</v>
      </c>
      <c r="AD3" s="211">
        <v>370339</v>
      </c>
      <c r="AE3" s="211">
        <v>369358</v>
      </c>
      <c r="AF3" s="211">
        <v>367805</v>
      </c>
      <c r="AG3" s="211">
        <v>365678</v>
      </c>
      <c r="AH3" s="211">
        <v>363109</v>
      </c>
      <c r="AI3" s="211">
        <v>360316</v>
      </c>
      <c r="AJ3" s="211">
        <v>357431</v>
      </c>
      <c r="AK3" s="211">
        <v>354448</v>
      </c>
      <c r="AL3" s="211">
        <v>351452</v>
      </c>
      <c r="AM3" s="211">
        <v>348647</v>
      </c>
      <c r="AN3" s="211">
        <v>346142</v>
      </c>
      <c r="AO3" s="211">
        <v>343996</v>
      </c>
      <c r="AP3" s="211">
        <v>342191</v>
      </c>
      <c r="AQ3" s="211">
        <v>340729</v>
      </c>
      <c r="AR3" s="211">
        <v>339623</v>
      </c>
      <c r="AS3" s="211">
        <v>338844</v>
      </c>
      <c r="AT3" s="211">
        <v>338413</v>
      </c>
      <c r="AU3" s="211">
        <v>338347</v>
      </c>
      <c r="AV3" s="211">
        <v>338620</v>
      </c>
      <c r="AW3" s="211">
        <v>339188</v>
      </c>
      <c r="AX3" s="211">
        <v>339977</v>
      </c>
      <c r="AY3" s="211">
        <v>340922</v>
      </c>
      <c r="AZ3" s="211">
        <v>342001</v>
      </c>
      <c r="BA3" s="211">
        <v>343179</v>
      </c>
      <c r="BB3" s="211">
        <v>344405</v>
      </c>
      <c r="BC3" s="211">
        <v>345628</v>
      </c>
      <c r="BD3" s="211">
        <v>346796</v>
      </c>
      <c r="BE3" s="211">
        <v>347874</v>
      </c>
      <c r="BF3" s="211">
        <v>348815</v>
      </c>
      <c r="BG3" s="211">
        <v>349582</v>
      </c>
      <c r="BH3" s="211">
        <v>350141</v>
      </c>
      <c r="BI3" s="211">
        <v>350471</v>
      </c>
      <c r="BJ3" s="211">
        <v>350566</v>
      </c>
      <c r="BK3" s="211">
        <v>350413</v>
      </c>
      <c r="BL3" s="211">
        <v>350018</v>
      </c>
      <c r="BM3" s="211">
        <v>349395</v>
      </c>
      <c r="BN3" s="211">
        <v>348568</v>
      </c>
      <c r="BO3" s="211">
        <v>347574</v>
      </c>
      <c r="BP3" s="211">
        <v>346448</v>
      </c>
      <c r="BQ3" s="211">
        <v>345230</v>
      </c>
      <c r="BR3" s="211">
        <v>343969</v>
      </c>
      <c r="BS3" s="211">
        <v>342693</v>
      </c>
      <c r="BT3" s="211">
        <v>341458</v>
      </c>
      <c r="BU3" s="211">
        <v>340287</v>
      </c>
      <c r="BV3" s="211">
        <v>339225</v>
      </c>
      <c r="BW3" s="211">
        <v>338281</v>
      </c>
      <c r="BX3" s="211">
        <v>337487</v>
      </c>
      <c r="BY3" s="211">
        <v>336855</v>
      </c>
      <c r="BZ3" s="211">
        <v>336384</v>
      </c>
      <c r="CA3" s="211">
        <v>336084</v>
      </c>
      <c r="CB3" s="211">
        <v>335936</v>
      </c>
      <c r="CC3" s="211">
        <v>335940</v>
      </c>
      <c r="CD3" s="211">
        <v>336076</v>
      </c>
      <c r="CE3" s="211">
        <v>336328</v>
      </c>
      <c r="CF3" s="211">
        <v>336670</v>
      </c>
      <c r="CG3" s="211">
        <v>337085</v>
      </c>
      <c r="CH3" s="211">
        <v>337540</v>
      </c>
      <c r="CI3" s="211">
        <v>338024</v>
      </c>
      <c r="CJ3" s="211">
        <v>338497</v>
      </c>
      <c r="CK3" s="211">
        <v>338950</v>
      </c>
      <c r="CL3" s="211">
        <v>339356</v>
      </c>
      <c r="CM3" s="211">
        <v>339700</v>
      </c>
      <c r="CN3" s="211">
        <v>339963</v>
      </c>
      <c r="CO3" s="211">
        <v>340137</v>
      </c>
      <c r="CP3" s="211">
        <v>340214</v>
      </c>
      <c r="CQ3" s="211">
        <v>340190</v>
      </c>
      <c r="CR3" s="211">
        <v>340068</v>
      </c>
      <c r="CS3" s="211">
        <v>339843</v>
      </c>
      <c r="CT3" s="211">
        <v>339528</v>
      </c>
      <c r="CU3" s="211">
        <v>339139</v>
      </c>
      <c r="CV3" s="211">
        <v>338673</v>
      </c>
      <c r="CW3" s="211">
        <v>338161</v>
      </c>
      <c r="CX3" s="211">
        <v>337599</v>
      </c>
      <c r="CY3" s="211">
        <v>337025</v>
      </c>
    </row>
    <row r="4" spans="1:103" x14ac:dyDescent="0.2">
      <c r="A4" s="211">
        <v>1</v>
      </c>
      <c r="B4" s="211" t="s">
        <v>1185</v>
      </c>
      <c r="C4" s="211">
        <v>389465</v>
      </c>
      <c r="D4" s="211">
        <v>378683</v>
      </c>
      <c r="E4" s="211">
        <v>368748</v>
      </c>
      <c r="F4" s="211">
        <v>352684</v>
      </c>
      <c r="G4" s="211">
        <v>347793</v>
      </c>
      <c r="H4" s="211">
        <v>346250</v>
      </c>
      <c r="I4" s="211">
        <v>348133</v>
      </c>
      <c r="J4" s="211">
        <v>348457</v>
      </c>
      <c r="K4" s="211">
        <v>347465</v>
      </c>
      <c r="L4" s="211">
        <v>346637</v>
      </c>
      <c r="M4" s="211">
        <v>345954</v>
      </c>
      <c r="N4" s="211">
        <v>345451</v>
      </c>
      <c r="O4" s="211">
        <v>345152</v>
      </c>
      <c r="P4" s="211">
        <v>345173</v>
      </c>
      <c r="Q4" s="211">
        <v>345592</v>
      </c>
      <c r="R4" s="211">
        <v>346205</v>
      </c>
      <c r="S4" s="211">
        <v>347080</v>
      </c>
      <c r="T4" s="211">
        <v>348388</v>
      </c>
      <c r="U4" s="211">
        <v>350679</v>
      </c>
      <c r="V4" s="211">
        <v>353972</v>
      </c>
      <c r="W4" s="211">
        <v>357497</v>
      </c>
      <c r="X4" s="211">
        <v>361061</v>
      </c>
      <c r="Y4" s="211">
        <v>364552</v>
      </c>
      <c r="Z4" s="211">
        <v>367600</v>
      </c>
      <c r="AA4" s="211">
        <v>370052</v>
      </c>
      <c r="AB4" s="211">
        <v>372108</v>
      </c>
      <c r="AC4" s="211">
        <v>373692</v>
      </c>
      <c r="AD4" s="211">
        <v>374231</v>
      </c>
      <c r="AE4" s="211">
        <v>373774</v>
      </c>
      <c r="AF4" s="211">
        <v>372795</v>
      </c>
      <c r="AG4" s="211">
        <v>371242</v>
      </c>
      <c r="AH4" s="211">
        <v>369117</v>
      </c>
      <c r="AI4" s="211">
        <v>366551</v>
      </c>
      <c r="AJ4" s="211">
        <v>363756</v>
      </c>
      <c r="AK4" s="211">
        <v>360872</v>
      </c>
      <c r="AL4" s="211">
        <v>357890</v>
      </c>
      <c r="AM4" s="211">
        <v>354896</v>
      </c>
      <c r="AN4" s="211">
        <v>352092</v>
      </c>
      <c r="AO4" s="211">
        <v>349588</v>
      </c>
      <c r="AP4" s="211">
        <v>347442</v>
      </c>
      <c r="AQ4" s="211">
        <v>345638</v>
      </c>
      <c r="AR4" s="211">
        <v>344176</v>
      </c>
      <c r="AS4" s="211">
        <v>343071</v>
      </c>
      <c r="AT4" s="211">
        <v>342292</v>
      </c>
      <c r="AU4" s="211">
        <v>341862</v>
      </c>
      <c r="AV4" s="211">
        <v>341797</v>
      </c>
      <c r="AW4" s="211">
        <v>342070</v>
      </c>
      <c r="AX4" s="211">
        <v>342638</v>
      </c>
      <c r="AY4" s="211">
        <v>343427</v>
      </c>
      <c r="AZ4" s="211">
        <v>344372</v>
      </c>
      <c r="BA4" s="211">
        <v>345452</v>
      </c>
      <c r="BB4" s="211">
        <v>346631</v>
      </c>
      <c r="BC4" s="211">
        <v>347857</v>
      </c>
      <c r="BD4" s="211">
        <v>349080</v>
      </c>
      <c r="BE4" s="211">
        <v>350250</v>
      </c>
      <c r="BF4" s="211">
        <v>351328</v>
      </c>
      <c r="BG4" s="211">
        <v>352268</v>
      </c>
      <c r="BH4" s="211">
        <v>353035</v>
      </c>
      <c r="BI4" s="211">
        <v>353596</v>
      </c>
      <c r="BJ4" s="211">
        <v>353926</v>
      </c>
      <c r="BK4" s="211">
        <v>354021</v>
      </c>
      <c r="BL4" s="211">
        <v>353869</v>
      </c>
      <c r="BM4" s="211">
        <v>353474</v>
      </c>
      <c r="BN4" s="211">
        <v>352851</v>
      </c>
      <c r="BO4" s="211">
        <v>352024</v>
      </c>
      <c r="BP4" s="211">
        <v>351031</v>
      </c>
      <c r="BQ4" s="211">
        <v>349907</v>
      </c>
      <c r="BR4" s="211">
        <v>348689</v>
      </c>
      <c r="BS4" s="211">
        <v>347428</v>
      </c>
      <c r="BT4" s="211">
        <v>346154</v>
      </c>
      <c r="BU4" s="211">
        <v>344919</v>
      </c>
      <c r="BV4" s="211">
        <v>343747</v>
      </c>
      <c r="BW4" s="211">
        <v>342686</v>
      </c>
      <c r="BX4" s="211">
        <v>341743</v>
      </c>
      <c r="BY4" s="211">
        <v>340951</v>
      </c>
      <c r="BZ4" s="211">
        <v>340319</v>
      </c>
      <c r="CA4" s="211">
        <v>339848</v>
      </c>
      <c r="CB4" s="211">
        <v>339547</v>
      </c>
      <c r="CC4" s="211">
        <v>339400</v>
      </c>
      <c r="CD4" s="211">
        <v>339404</v>
      </c>
      <c r="CE4" s="211">
        <v>339540</v>
      </c>
      <c r="CF4" s="211">
        <v>339792</v>
      </c>
      <c r="CG4" s="211">
        <v>340136</v>
      </c>
      <c r="CH4" s="211">
        <v>340551</v>
      </c>
      <c r="CI4" s="211">
        <v>341005</v>
      </c>
      <c r="CJ4" s="211">
        <v>341489</v>
      </c>
      <c r="CK4" s="211">
        <v>341963</v>
      </c>
      <c r="CL4" s="211">
        <v>342416</v>
      </c>
      <c r="CM4" s="211">
        <v>342822</v>
      </c>
      <c r="CN4" s="211">
        <v>343166</v>
      </c>
      <c r="CO4" s="211">
        <v>343428</v>
      </c>
      <c r="CP4" s="211">
        <v>343605</v>
      </c>
      <c r="CQ4" s="211">
        <v>343681</v>
      </c>
      <c r="CR4" s="211">
        <v>343658</v>
      </c>
      <c r="CS4" s="211">
        <v>343537</v>
      </c>
      <c r="CT4" s="211">
        <v>343313</v>
      </c>
      <c r="CU4" s="211">
        <v>342997</v>
      </c>
      <c r="CV4" s="211">
        <v>342609</v>
      </c>
      <c r="CW4" s="211">
        <v>342142</v>
      </c>
      <c r="CX4" s="211">
        <v>341631</v>
      </c>
      <c r="CY4" s="211">
        <v>341070</v>
      </c>
    </row>
    <row r="5" spans="1:103" x14ac:dyDescent="0.2">
      <c r="A5" s="211">
        <v>1</v>
      </c>
      <c r="B5" s="211" t="s">
        <v>1186</v>
      </c>
      <c r="C5" s="211">
        <v>401864</v>
      </c>
      <c r="D5" s="211">
        <v>392485</v>
      </c>
      <c r="E5" s="211">
        <v>384286</v>
      </c>
      <c r="F5" s="211">
        <v>372616</v>
      </c>
      <c r="G5" s="211">
        <v>356360</v>
      </c>
      <c r="H5" s="211">
        <v>351274</v>
      </c>
      <c r="I5" s="211">
        <v>349539</v>
      </c>
      <c r="J5" s="211">
        <v>351227</v>
      </c>
      <c r="K5" s="211">
        <v>351553</v>
      </c>
      <c r="L5" s="211">
        <v>350562</v>
      </c>
      <c r="M5" s="211">
        <v>349735</v>
      </c>
      <c r="N5" s="211">
        <v>349052</v>
      </c>
      <c r="O5" s="211">
        <v>348549</v>
      </c>
      <c r="P5" s="211">
        <v>348249</v>
      </c>
      <c r="Q5" s="211">
        <v>348273</v>
      </c>
      <c r="R5" s="211">
        <v>348692</v>
      </c>
      <c r="S5" s="211">
        <v>349305</v>
      </c>
      <c r="T5" s="211">
        <v>350180</v>
      </c>
      <c r="U5" s="211">
        <v>351490</v>
      </c>
      <c r="V5" s="211">
        <v>353780</v>
      </c>
      <c r="W5" s="211">
        <v>357073</v>
      </c>
      <c r="X5" s="211">
        <v>360599</v>
      </c>
      <c r="Y5" s="211">
        <v>364163</v>
      </c>
      <c r="Z5" s="211">
        <v>367654</v>
      </c>
      <c r="AA5" s="211">
        <v>370702</v>
      </c>
      <c r="AB5" s="211">
        <v>373154</v>
      </c>
      <c r="AC5" s="211">
        <v>375209</v>
      </c>
      <c r="AD5" s="211">
        <v>376793</v>
      </c>
      <c r="AE5" s="211">
        <v>377334</v>
      </c>
      <c r="AF5" s="211">
        <v>376876</v>
      </c>
      <c r="AG5" s="211">
        <v>375898</v>
      </c>
      <c r="AH5" s="211">
        <v>374344</v>
      </c>
      <c r="AI5" s="211">
        <v>372219</v>
      </c>
      <c r="AJ5" s="211">
        <v>369655</v>
      </c>
      <c r="AK5" s="211">
        <v>366860</v>
      </c>
      <c r="AL5" s="211">
        <v>363976</v>
      </c>
      <c r="AM5" s="211">
        <v>360994</v>
      </c>
      <c r="AN5" s="211">
        <v>358000</v>
      </c>
      <c r="AO5" s="211">
        <v>355198</v>
      </c>
      <c r="AP5" s="211">
        <v>352694</v>
      </c>
      <c r="AQ5" s="211">
        <v>350547</v>
      </c>
      <c r="AR5" s="211">
        <v>348745</v>
      </c>
      <c r="AS5" s="211">
        <v>347283</v>
      </c>
      <c r="AT5" s="211">
        <v>346178</v>
      </c>
      <c r="AU5" s="211">
        <v>345399</v>
      </c>
      <c r="AV5" s="211">
        <v>344970</v>
      </c>
      <c r="AW5" s="211">
        <v>344905</v>
      </c>
      <c r="AX5" s="211">
        <v>345179</v>
      </c>
      <c r="AY5" s="211">
        <v>345747</v>
      </c>
      <c r="AZ5" s="211">
        <v>346536</v>
      </c>
      <c r="BA5" s="211">
        <v>347480</v>
      </c>
      <c r="BB5" s="211">
        <v>348560</v>
      </c>
      <c r="BC5" s="211">
        <v>349740</v>
      </c>
      <c r="BD5" s="211">
        <v>350967</v>
      </c>
      <c r="BE5" s="211">
        <v>352189</v>
      </c>
      <c r="BF5" s="211">
        <v>353360</v>
      </c>
      <c r="BG5" s="211">
        <v>354438</v>
      </c>
      <c r="BH5" s="211">
        <v>355378</v>
      </c>
      <c r="BI5" s="211">
        <v>356145</v>
      </c>
      <c r="BJ5" s="211">
        <v>356705</v>
      </c>
      <c r="BK5" s="211">
        <v>357035</v>
      </c>
      <c r="BL5" s="211">
        <v>357131</v>
      </c>
      <c r="BM5" s="211">
        <v>356980</v>
      </c>
      <c r="BN5" s="211">
        <v>356584</v>
      </c>
      <c r="BO5" s="211">
        <v>355961</v>
      </c>
      <c r="BP5" s="211">
        <v>355135</v>
      </c>
      <c r="BQ5" s="211">
        <v>354140</v>
      </c>
      <c r="BR5" s="211">
        <v>353018</v>
      </c>
      <c r="BS5" s="211">
        <v>351801</v>
      </c>
      <c r="BT5" s="211">
        <v>350540</v>
      </c>
      <c r="BU5" s="211">
        <v>349267</v>
      </c>
      <c r="BV5" s="211">
        <v>348032</v>
      </c>
      <c r="BW5" s="211">
        <v>346859</v>
      </c>
      <c r="BX5" s="211">
        <v>345799</v>
      </c>
      <c r="BY5" s="211">
        <v>344856</v>
      </c>
      <c r="BZ5" s="211">
        <v>344065</v>
      </c>
      <c r="CA5" s="211">
        <v>343431</v>
      </c>
      <c r="CB5" s="211">
        <v>342962</v>
      </c>
      <c r="CC5" s="211">
        <v>342660</v>
      </c>
      <c r="CD5" s="211">
        <v>342514</v>
      </c>
      <c r="CE5" s="211">
        <v>342518</v>
      </c>
      <c r="CF5" s="211">
        <v>342656</v>
      </c>
      <c r="CG5" s="211">
        <v>342908</v>
      </c>
      <c r="CH5" s="211">
        <v>343252</v>
      </c>
      <c r="CI5" s="211">
        <v>343667</v>
      </c>
      <c r="CJ5" s="211">
        <v>344121</v>
      </c>
      <c r="CK5" s="211">
        <v>344605</v>
      </c>
      <c r="CL5" s="211">
        <v>345079</v>
      </c>
      <c r="CM5" s="211">
        <v>345531</v>
      </c>
      <c r="CN5" s="211">
        <v>345937</v>
      </c>
      <c r="CO5" s="211">
        <v>346282</v>
      </c>
      <c r="CP5" s="211">
        <v>346543</v>
      </c>
      <c r="CQ5" s="211">
        <v>346722</v>
      </c>
      <c r="CR5" s="211">
        <v>346796</v>
      </c>
      <c r="CS5" s="211">
        <v>346773</v>
      </c>
      <c r="CT5" s="211">
        <v>346653</v>
      </c>
      <c r="CU5" s="211">
        <v>346430</v>
      </c>
      <c r="CV5" s="211">
        <v>346114</v>
      </c>
      <c r="CW5" s="211">
        <v>345726</v>
      </c>
      <c r="CX5" s="211">
        <v>345258</v>
      </c>
      <c r="CY5" s="211">
        <v>344747</v>
      </c>
    </row>
    <row r="6" spans="1:103" x14ac:dyDescent="0.2">
      <c r="A6" s="211">
        <v>1</v>
      </c>
      <c r="B6" s="211" t="s">
        <v>1187</v>
      </c>
      <c r="C6" s="211">
        <v>414627</v>
      </c>
      <c r="D6" s="211">
        <v>404546</v>
      </c>
      <c r="E6" s="211">
        <v>397500</v>
      </c>
      <c r="F6" s="211">
        <v>387740</v>
      </c>
      <c r="G6" s="211">
        <v>375899</v>
      </c>
      <c r="H6" s="211">
        <v>359472</v>
      </c>
      <c r="I6" s="211">
        <v>354214</v>
      </c>
      <c r="J6" s="211">
        <v>352308</v>
      </c>
      <c r="K6" s="211">
        <v>353995</v>
      </c>
      <c r="L6" s="211">
        <v>354321</v>
      </c>
      <c r="M6" s="211">
        <v>353332</v>
      </c>
      <c r="N6" s="211">
        <v>352505</v>
      </c>
      <c r="O6" s="211">
        <v>351823</v>
      </c>
      <c r="P6" s="211">
        <v>351320</v>
      </c>
      <c r="Q6" s="211">
        <v>351020</v>
      </c>
      <c r="R6" s="211">
        <v>351045</v>
      </c>
      <c r="S6" s="211">
        <v>351465</v>
      </c>
      <c r="T6" s="211">
        <v>352077</v>
      </c>
      <c r="U6" s="211">
        <v>352952</v>
      </c>
      <c r="V6" s="211">
        <v>354263</v>
      </c>
      <c r="W6" s="211">
        <v>356553</v>
      </c>
      <c r="X6" s="211">
        <v>359847</v>
      </c>
      <c r="Y6" s="211">
        <v>363372</v>
      </c>
      <c r="Z6" s="211">
        <v>366935</v>
      </c>
      <c r="AA6" s="211">
        <v>370427</v>
      </c>
      <c r="AB6" s="211">
        <v>373475</v>
      </c>
      <c r="AC6" s="211">
        <v>375927</v>
      </c>
      <c r="AD6" s="211">
        <v>377982</v>
      </c>
      <c r="AE6" s="211">
        <v>379566</v>
      </c>
      <c r="AF6" s="211">
        <v>380107</v>
      </c>
      <c r="AG6" s="211">
        <v>379649</v>
      </c>
      <c r="AH6" s="211">
        <v>378672</v>
      </c>
      <c r="AI6" s="211">
        <v>377118</v>
      </c>
      <c r="AJ6" s="211">
        <v>374993</v>
      </c>
      <c r="AK6" s="211">
        <v>372429</v>
      </c>
      <c r="AL6" s="211">
        <v>369636</v>
      </c>
      <c r="AM6" s="211">
        <v>366753</v>
      </c>
      <c r="AN6" s="211">
        <v>363772</v>
      </c>
      <c r="AO6" s="211">
        <v>360776</v>
      </c>
      <c r="AP6" s="211">
        <v>357974</v>
      </c>
      <c r="AQ6" s="211">
        <v>355471</v>
      </c>
      <c r="AR6" s="211">
        <v>353326</v>
      </c>
      <c r="AS6" s="211">
        <v>351524</v>
      </c>
      <c r="AT6" s="211">
        <v>350062</v>
      </c>
      <c r="AU6" s="211">
        <v>348957</v>
      </c>
      <c r="AV6" s="211">
        <v>348177</v>
      </c>
      <c r="AW6" s="211">
        <v>347748</v>
      </c>
      <c r="AX6" s="211">
        <v>347683</v>
      </c>
      <c r="AY6" s="211">
        <v>347959</v>
      </c>
      <c r="AZ6" s="211">
        <v>348526</v>
      </c>
      <c r="BA6" s="211">
        <v>349315</v>
      </c>
      <c r="BB6" s="211">
        <v>350260</v>
      </c>
      <c r="BC6" s="211">
        <v>351339</v>
      </c>
      <c r="BD6" s="211">
        <v>352520</v>
      </c>
      <c r="BE6" s="211">
        <v>353747</v>
      </c>
      <c r="BF6" s="211">
        <v>354969</v>
      </c>
      <c r="BG6" s="211">
        <v>356141</v>
      </c>
      <c r="BH6" s="211">
        <v>357219</v>
      </c>
      <c r="BI6" s="211">
        <v>358158</v>
      </c>
      <c r="BJ6" s="211">
        <v>358926</v>
      </c>
      <c r="BK6" s="211">
        <v>359487</v>
      </c>
      <c r="BL6" s="211">
        <v>359817</v>
      </c>
      <c r="BM6" s="211">
        <v>359912</v>
      </c>
      <c r="BN6" s="211">
        <v>359763</v>
      </c>
      <c r="BO6" s="211">
        <v>359367</v>
      </c>
      <c r="BP6" s="211">
        <v>358743</v>
      </c>
      <c r="BQ6" s="211">
        <v>357918</v>
      </c>
      <c r="BR6" s="211">
        <v>356922</v>
      </c>
      <c r="BS6" s="211">
        <v>355802</v>
      </c>
      <c r="BT6" s="211">
        <v>354584</v>
      </c>
      <c r="BU6" s="211">
        <v>353323</v>
      </c>
      <c r="BV6" s="211">
        <v>352050</v>
      </c>
      <c r="BW6" s="211">
        <v>350815</v>
      </c>
      <c r="BX6" s="211">
        <v>349643</v>
      </c>
      <c r="BY6" s="211">
        <v>348583</v>
      </c>
      <c r="BZ6" s="211">
        <v>347639</v>
      </c>
      <c r="CA6" s="211">
        <v>346850</v>
      </c>
      <c r="CB6" s="211">
        <v>346214</v>
      </c>
      <c r="CC6" s="211">
        <v>345746</v>
      </c>
      <c r="CD6" s="211">
        <v>345444</v>
      </c>
      <c r="CE6" s="211">
        <v>345298</v>
      </c>
      <c r="CF6" s="211">
        <v>345301</v>
      </c>
      <c r="CG6" s="211">
        <v>345440</v>
      </c>
      <c r="CH6" s="211">
        <v>345692</v>
      </c>
      <c r="CI6" s="211">
        <v>346036</v>
      </c>
      <c r="CJ6" s="211">
        <v>346451</v>
      </c>
      <c r="CK6" s="211">
        <v>346905</v>
      </c>
      <c r="CL6" s="211">
        <v>347389</v>
      </c>
      <c r="CM6" s="211">
        <v>347865</v>
      </c>
      <c r="CN6" s="211">
        <v>348317</v>
      </c>
      <c r="CO6" s="211">
        <v>348721</v>
      </c>
      <c r="CP6" s="211">
        <v>349066</v>
      </c>
      <c r="CQ6" s="211">
        <v>349327</v>
      </c>
      <c r="CR6" s="211">
        <v>349508</v>
      </c>
      <c r="CS6" s="211">
        <v>349582</v>
      </c>
      <c r="CT6" s="211">
        <v>349559</v>
      </c>
      <c r="CU6" s="211">
        <v>349439</v>
      </c>
      <c r="CV6" s="211">
        <v>349216</v>
      </c>
      <c r="CW6" s="211">
        <v>348900</v>
      </c>
      <c r="CX6" s="211">
        <v>348513</v>
      </c>
      <c r="CY6" s="211">
        <v>348044</v>
      </c>
    </row>
    <row r="7" spans="1:103" x14ac:dyDescent="0.2">
      <c r="A7" s="211">
        <v>1</v>
      </c>
      <c r="B7" s="211" t="s">
        <v>1188</v>
      </c>
      <c r="C7" s="211">
        <v>413937</v>
      </c>
      <c r="D7" s="211">
        <v>416893</v>
      </c>
      <c r="E7" s="211">
        <v>408892</v>
      </c>
      <c r="F7" s="211">
        <v>400471</v>
      </c>
      <c r="G7" s="211">
        <v>390564</v>
      </c>
      <c r="H7" s="211">
        <v>378575</v>
      </c>
      <c r="I7" s="211">
        <v>362003</v>
      </c>
      <c r="J7" s="211">
        <v>356598</v>
      </c>
      <c r="K7" s="211">
        <v>354693</v>
      </c>
      <c r="L7" s="211">
        <v>356380</v>
      </c>
      <c r="M7" s="211">
        <v>356706</v>
      </c>
      <c r="N7" s="211">
        <v>355717</v>
      </c>
      <c r="O7" s="211">
        <v>354891</v>
      </c>
      <c r="P7" s="211">
        <v>354210</v>
      </c>
      <c r="Q7" s="211">
        <v>353707</v>
      </c>
      <c r="R7" s="211">
        <v>353408</v>
      </c>
      <c r="S7" s="211">
        <v>353432</v>
      </c>
      <c r="T7" s="211">
        <v>353853</v>
      </c>
      <c r="U7" s="211">
        <v>354465</v>
      </c>
      <c r="V7" s="211">
        <v>355342</v>
      </c>
      <c r="W7" s="211">
        <v>356652</v>
      </c>
      <c r="X7" s="211">
        <v>358941</v>
      </c>
      <c r="Y7" s="211">
        <v>362235</v>
      </c>
      <c r="Z7" s="211">
        <v>365761</v>
      </c>
      <c r="AA7" s="211">
        <v>369323</v>
      </c>
      <c r="AB7" s="211">
        <v>372815</v>
      </c>
      <c r="AC7" s="211">
        <v>375864</v>
      </c>
      <c r="AD7" s="211">
        <v>378316</v>
      </c>
      <c r="AE7" s="211">
        <v>380371</v>
      </c>
      <c r="AF7" s="211">
        <v>381955</v>
      </c>
      <c r="AG7" s="211">
        <v>382497</v>
      </c>
      <c r="AH7" s="211">
        <v>382039</v>
      </c>
      <c r="AI7" s="211">
        <v>381062</v>
      </c>
      <c r="AJ7" s="211">
        <v>379509</v>
      </c>
      <c r="AK7" s="211">
        <v>377383</v>
      </c>
      <c r="AL7" s="211">
        <v>374818</v>
      </c>
      <c r="AM7" s="211">
        <v>372027</v>
      </c>
      <c r="AN7" s="211">
        <v>369145</v>
      </c>
      <c r="AO7" s="211">
        <v>366165</v>
      </c>
      <c r="AP7" s="211">
        <v>363169</v>
      </c>
      <c r="AQ7" s="211">
        <v>360367</v>
      </c>
      <c r="AR7" s="211">
        <v>357863</v>
      </c>
      <c r="AS7" s="211">
        <v>355718</v>
      </c>
      <c r="AT7" s="211">
        <v>353917</v>
      </c>
      <c r="AU7" s="211">
        <v>352455</v>
      </c>
      <c r="AV7" s="211">
        <v>351350</v>
      </c>
      <c r="AW7" s="211">
        <v>350572</v>
      </c>
      <c r="AX7" s="211">
        <v>350142</v>
      </c>
      <c r="AY7" s="211">
        <v>350075</v>
      </c>
      <c r="AZ7" s="211">
        <v>350353</v>
      </c>
      <c r="BA7" s="211">
        <v>350921</v>
      </c>
      <c r="BB7" s="211">
        <v>351709</v>
      </c>
      <c r="BC7" s="211">
        <v>352654</v>
      </c>
      <c r="BD7" s="211">
        <v>353734</v>
      </c>
      <c r="BE7" s="211">
        <v>354916</v>
      </c>
      <c r="BF7" s="211">
        <v>356143</v>
      </c>
      <c r="BG7" s="211">
        <v>357365</v>
      </c>
      <c r="BH7" s="211">
        <v>358536</v>
      </c>
      <c r="BI7" s="211">
        <v>359616</v>
      </c>
      <c r="BJ7" s="211">
        <v>360555</v>
      </c>
      <c r="BK7" s="211">
        <v>361322</v>
      </c>
      <c r="BL7" s="211">
        <v>361884</v>
      </c>
      <c r="BM7" s="211">
        <v>362214</v>
      </c>
      <c r="BN7" s="211">
        <v>362309</v>
      </c>
      <c r="BO7" s="211">
        <v>362160</v>
      </c>
      <c r="BP7" s="211">
        <v>361765</v>
      </c>
      <c r="BQ7" s="211">
        <v>361141</v>
      </c>
      <c r="BR7" s="211">
        <v>360316</v>
      </c>
      <c r="BS7" s="211">
        <v>359320</v>
      </c>
      <c r="BT7" s="211">
        <v>358201</v>
      </c>
      <c r="BU7" s="211">
        <v>356982</v>
      </c>
      <c r="BV7" s="211">
        <v>355722</v>
      </c>
      <c r="BW7" s="211">
        <v>354448</v>
      </c>
      <c r="BX7" s="211">
        <v>353213</v>
      </c>
      <c r="BY7" s="211">
        <v>352041</v>
      </c>
      <c r="BZ7" s="211">
        <v>350982</v>
      </c>
      <c r="CA7" s="211">
        <v>350037</v>
      </c>
      <c r="CB7" s="211">
        <v>349250</v>
      </c>
      <c r="CC7" s="211">
        <v>348614</v>
      </c>
      <c r="CD7" s="211">
        <v>348147</v>
      </c>
      <c r="CE7" s="211">
        <v>347844</v>
      </c>
      <c r="CF7" s="211">
        <v>347698</v>
      </c>
      <c r="CG7" s="211">
        <v>347701</v>
      </c>
      <c r="CH7" s="211">
        <v>347840</v>
      </c>
      <c r="CI7" s="211">
        <v>348092</v>
      </c>
      <c r="CJ7" s="211">
        <v>348436</v>
      </c>
      <c r="CK7" s="211">
        <v>348851</v>
      </c>
      <c r="CL7" s="211">
        <v>349306</v>
      </c>
      <c r="CM7" s="211">
        <v>349788</v>
      </c>
      <c r="CN7" s="211">
        <v>350264</v>
      </c>
      <c r="CO7" s="211">
        <v>350718</v>
      </c>
      <c r="CP7" s="211">
        <v>351122</v>
      </c>
      <c r="CQ7" s="211">
        <v>351467</v>
      </c>
      <c r="CR7" s="211">
        <v>351728</v>
      </c>
      <c r="CS7" s="211">
        <v>351908</v>
      </c>
      <c r="CT7" s="211">
        <v>351982</v>
      </c>
      <c r="CU7" s="211">
        <v>351959</v>
      </c>
      <c r="CV7" s="211">
        <v>351840</v>
      </c>
      <c r="CW7" s="211">
        <v>351616</v>
      </c>
      <c r="CX7" s="211">
        <v>351300</v>
      </c>
      <c r="CY7" s="211">
        <v>350914</v>
      </c>
    </row>
    <row r="8" spans="1:103" x14ac:dyDescent="0.2">
      <c r="A8" s="211">
        <v>1</v>
      </c>
      <c r="B8" s="211" t="s">
        <v>1189</v>
      </c>
      <c r="C8" s="211">
        <v>416815</v>
      </c>
      <c r="D8" s="211">
        <v>415841</v>
      </c>
      <c r="E8" s="211">
        <v>420617</v>
      </c>
      <c r="F8" s="211">
        <v>411423</v>
      </c>
      <c r="G8" s="211">
        <v>402880</v>
      </c>
      <c r="H8" s="211">
        <v>392846</v>
      </c>
      <c r="I8" s="211">
        <v>380734</v>
      </c>
      <c r="J8" s="211">
        <v>364035</v>
      </c>
      <c r="K8" s="211">
        <v>358631</v>
      </c>
      <c r="L8" s="211">
        <v>356727</v>
      </c>
      <c r="M8" s="211">
        <v>358414</v>
      </c>
      <c r="N8" s="211">
        <v>358741</v>
      </c>
      <c r="O8" s="211">
        <v>357752</v>
      </c>
      <c r="P8" s="211">
        <v>356925</v>
      </c>
      <c r="Q8" s="211">
        <v>356246</v>
      </c>
      <c r="R8" s="211">
        <v>355743</v>
      </c>
      <c r="S8" s="211">
        <v>355445</v>
      </c>
      <c r="T8" s="211">
        <v>355469</v>
      </c>
      <c r="U8" s="211">
        <v>355890</v>
      </c>
      <c r="V8" s="211">
        <v>356501</v>
      </c>
      <c r="W8" s="211">
        <v>357379</v>
      </c>
      <c r="X8" s="211">
        <v>358690</v>
      </c>
      <c r="Y8" s="211">
        <v>360979</v>
      </c>
      <c r="Z8" s="211">
        <v>364273</v>
      </c>
      <c r="AA8" s="211">
        <v>367799</v>
      </c>
      <c r="AB8" s="211">
        <v>371361</v>
      </c>
      <c r="AC8" s="211">
        <v>374853</v>
      </c>
      <c r="AD8" s="211">
        <v>377902</v>
      </c>
      <c r="AE8" s="211">
        <v>380354</v>
      </c>
      <c r="AF8" s="211">
        <v>382408</v>
      </c>
      <c r="AG8" s="211">
        <v>383993</v>
      </c>
      <c r="AH8" s="211">
        <v>384535</v>
      </c>
      <c r="AI8" s="211">
        <v>384078</v>
      </c>
      <c r="AJ8" s="211">
        <v>383100</v>
      </c>
      <c r="AK8" s="211">
        <v>381548</v>
      </c>
      <c r="AL8" s="211">
        <v>379424</v>
      </c>
      <c r="AM8" s="211">
        <v>376858</v>
      </c>
      <c r="AN8" s="211">
        <v>374067</v>
      </c>
      <c r="AO8" s="211">
        <v>371185</v>
      </c>
      <c r="AP8" s="211">
        <v>368206</v>
      </c>
      <c r="AQ8" s="211">
        <v>365210</v>
      </c>
      <c r="AR8" s="211">
        <v>362408</v>
      </c>
      <c r="AS8" s="211">
        <v>359906</v>
      </c>
      <c r="AT8" s="211">
        <v>357760</v>
      </c>
      <c r="AU8" s="211">
        <v>355958</v>
      </c>
      <c r="AV8" s="211">
        <v>354497</v>
      </c>
      <c r="AW8" s="211">
        <v>353390</v>
      </c>
      <c r="AX8" s="211">
        <v>352614</v>
      </c>
      <c r="AY8" s="211">
        <v>352185</v>
      </c>
      <c r="AZ8" s="211">
        <v>352117</v>
      </c>
      <c r="BA8" s="211">
        <v>352396</v>
      </c>
      <c r="BB8" s="211">
        <v>352963</v>
      </c>
      <c r="BC8" s="211">
        <v>353752</v>
      </c>
      <c r="BD8" s="211">
        <v>354698</v>
      </c>
      <c r="BE8" s="211">
        <v>355778</v>
      </c>
      <c r="BF8" s="211">
        <v>356961</v>
      </c>
      <c r="BG8" s="211">
        <v>358188</v>
      </c>
      <c r="BH8" s="211">
        <v>359412</v>
      </c>
      <c r="BI8" s="211">
        <v>360582</v>
      </c>
      <c r="BJ8" s="211">
        <v>361662</v>
      </c>
      <c r="BK8" s="211">
        <v>362601</v>
      </c>
      <c r="BL8" s="211">
        <v>363368</v>
      </c>
      <c r="BM8" s="211">
        <v>363930</v>
      </c>
      <c r="BN8" s="211">
        <v>364260</v>
      </c>
      <c r="BO8" s="211">
        <v>364355</v>
      </c>
      <c r="BP8" s="211">
        <v>364206</v>
      </c>
      <c r="BQ8" s="211">
        <v>363811</v>
      </c>
      <c r="BR8" s="211">
        <v>363187</v>
      </c>
      <c r="BS8" s="211">
        <v>362362</v>
      </c>
      <c r="BT8" s="211">
        <v>361366</v>
      </c>
      <c r="BU8" s="211">
        <v>360249</v>
      </c>
      <c r="BV8" s="211">
        <v>359028</v>
      </c>
      <c r="BW8" s="211">
        <v>357770</v>
      </c>
      <c r="BX8" s="211">
        <v>356495</v>
      </c>
      <c r="BY8" s="211">
        <v>355259</v>
      </c>
      <c r="BZ8" s="211">
        <v>354088</v>
      </c>
      <c r="CA8" s="211">
        <v>353030</v>
      </c>
      <c r="CB8" s="211">
        <v>352084</v>
      </c>
      <c r="CC8" s="211">
        <v>351297</v>
      </c>
      <c r="CD8" s="211">
        <v>350660</v>
      </c>
      <c r="CE8" s="211">
        <v>350195</v>
      </c>
      <c r="CF8" s="211">
        <v>349892</v>
      </c>
      <c r="CG8" s="211">
        <v>349746</v>
      </c>
      <c r="CH8" s="211">
        <v>349749</v>
      </c>
      <c r="CI8" s="211">
        <v>349888</v>
      </c>
      <c r="CJ8" s="211">
        <v>350140</v>
      </c>
      <c r="CK8" s="211">
        <v>350484</v>
      </c>
      <c r="CL8" s="211">
        <v>350898</v>
      </c>
      <c r="CM8" s="211">
        <v>351355</v>
      </c>
      <c r="CN8" s="211">
        <v>351836</v>
      </c>
      <c r="CO8" s="211">
        <v>352311</v>
      </c>
      <c r="CP8" s="211">
        <v>352766</v>
      </c>
      <c r="CQ8" s="211">
        <v>353171</v>
      </c>
      <c r="CR8" s="211">
        <v>353515</v>
      </c>
      <c r="CS8" s="211">
        <v>353777</v>
      </c>
      <c r="CT8" s="211">
        <v>353957</v>
      </c>
      <c r="CU8" s="211">
        <v>354032</v>
      </c>
      <c r="CV8" s="211">
        <v>354007</v>
      </c>
      <c r="CW8" s="211">
        <v>353890</v>
      </c>
      <c r="CX8" s="211">
        <v>353665</v>
      </c>
      <c r="CY8" s="211">
        <v>353349</v>
      </c>
    </row>
    <row r="9" spans="1:103" x14ac:dyDescent="0.2">
      <c r="A9" s="211">
        <v>1</v>
      </c>
      <c r="B9" s="211" t="s">
        <v>1190</v>
      </c>
      <c r="C9" s="211">
        <v>425759</v>
      </c>
      <c r="D9" s="211">
        <v>418508</v>
      </c>
      <c r="E9" s="211">
        <v>419150</v>
      </c>
      <c r="F9" s="211">
        <v>422867</v>
      </c>
      <c r="G9" s="211">
        <v>413563</v>
      </c>
      <c r="H9" s="211">
        <v>404907</v>
      </c>
      <c r="I9" s="211">
        <v>394763</v>
      </c>
      <c r="J9" s="211">
        <v>382539</v>
      </c>
      <c r="K9" s="211">
        <v>365842</v>
      </c>
      <c r="L9" s="211">
        <v>360438</v>
      </c>
      <c r="M9" s="211">
        <v>358534</v>
      </c>
      <c r="N9" s="211">
        <v>360222</v>
      </c>
      <c r="O9" s="211">
        <v>360551</v>
      </c>
      <c r="P9" s="211">
        <v>359562</v>
      </c>
      <c r="Q9" s="211">
        <v>358734</v>
      </c>
      <c r="R9" s="211">
        <v>358056</v>
      </c>
      <c r="S9" s="211">
        <v>357553</v>
      </c>
      <c r="T9" s="211">
        <v>357255</v>
      </c>
      <c r="U9" s="211">
        <v>357280</v>
      </c>
      <c r="V9" s="211">
        <v>357701</v>
      </c>
      <c r="W9" s="211">
        <v>358311</v>
      </c>
      <c r="X9" s="211">
        <v>359189</v>
      </c>
      <c r="Y9" s="211">
        <v>360500</v>
      </c>
      <c r="Z9" s="211">
        <v>362790</v>
      </c>
      <c r="AA9" s="211">
        <v>366084</v>
      </c>
      <c r="AB9" s="211">
        <v>369609</v>
      </c>
      <c r="AC9" s="211">
        <v>373173</v>
      </c>
      <c r="AD9" s="211">
        <v>376666</v>
      </c>
      <c r="AE9" s="211">
        <v>379714</v>
      </c>
      <c r="AF9" s="211">
        <v>382168</v>
      </c>
      <c r="AG9" s="211">
        <v>384220</v>
      </c>
      <c r="AH9" s="211">
        <v>385804</v>
      </c>
      <c r="AI9" s="211">
        <v>386346</v>
      </c>
      <c r="AJ9" s="211">
        <v>385891</v>
      </c>
      <c r="AK9" s="211">
        <v>384913</v>
      </c>
      <c r="AL9" s="211">
        <v>383361</v>
      </c>
      <c r="AM9" s="211">
        <v>381237</v>
      </c>
      <c r="AN9" s="211">
        <v>378672</v>
      </c>
      <c r="AO9" s="211">
        <v>375881</v>
      </c>
      <c r="AP9" s="211">
        <v>372999</v>
      </c>
      <c r="AQ9" s="211">
        <v>370021</v>
      </c>
      <c r="AR9" s="211">
        <v>367026</v>
      </c>
      <c r="AS9" s="211">
        <v>364223</v>
      </c>
      <c r="AT9" s="211">
        <v>361721</v>
      </c>
      <c r="AU9" s="211">
        <v>359576</v>
      </c>
      <c r="AV9" s="211">
        <v>357774</v>
      </c>
      <c r="AW9" s="211">
        <v>356314</v>
      </c>
      <c r="AX9" s="211">
        <v>355207</v>
      </c>
      <c r="AY9" s="211">
        <v>354432</v>
      </c>
      <c r="AZ9" s="211">
        <v>354003</v>
      </c>
      <c r="BA9" s="211">
        <v>353934</v>
      </c>
      <c r="BB9" s="211">
        <v>354214</v>
      </c>
      <c r="BC9" s="211">
        <v>354783</v>
      </c>
      <c r="BD9" s="211">
        <v>355572</v>
      </c>
      <c r="BE9" s="211">
        <v>356518</v>
      </c>
      <c r="BF9" s="211">
        <v>357597</v>
      </c>
      <c r="BG9" s="211">
        <v>358779</v>
      </c>
      <c r="BH9" s="211">
        <v>360007</v>
      </c>
      <c r="BI9" s="211">
        <v>361231</v>
      </c>
      <c r="BJ9" s="211">
        <v>362401</v>
      </c>
      <c r="BK9" s="211">
        <v>363481</v>
      </c>
      <c r="BL9" s="211">
        <v>364420</v>
      </c>
      <c r="BM9" s="211">
        <v>365187</v>
      </c>
      <c r="BN9" s="211">
        <v>365749</v>
      </c>
      <c r="BO9" s="211">
        <v>366079</v>
      </c>
      <c r="BP9" s="211">
        <v>366175</v>
      </c>
      <c r="BQ9" s="211">
        <v>366026</v>
      </c>
      <c r="BR9" s="211">
        <v>365631</v>
      </c>
      <c r="BS9" s="211">
        <v>365007</v>
      </c>
      <c r="BT9" s="211">
        <v>364182</v>
      </c>
      <c r="BU9" s="211">
        <v>363185</v>
      </c>
      <c r="BV9" s="211">
        <v>362069</v>
      </c>
      <c r="BW9" s="211">
        <v>360848</v>
      </c>
      <c r="BX9" s="211">
        <v>359589</v>
      </c>
      <c r="BY9" s="211">
        <v>358317</v>
      </c>
      <c r="BZ9" s="211">
        <v>357080</v>
      </c>
      <c r="CA9" s="211">
        <v>355910</v>
      </c>
      <c r="CB9" s="211">
        <v>354851</v>
      </c>
      <c r="CC9" s="211">
        <v>353905</v>
      </c>
      <c r="CD9" s="211">
        <v>353120</v>
      </c>
      <c r="CE9" s="211">
        <v>352481</v>
      </c>
      <c r="CF9" s="211">
        <v>352016</v>
      </c>
      <c r="CG9" s="211">
        <v>351713</v>
      </c>
      <c r="CH9" s="211">
        <v>351567</v>
      </c>
      <c r="CI9" s="211">
        <v>351572</v>
      </c>
      <c r="CJ9" s="211">
        <v>351711</v>
      </c>
      <c r="CK9" s="211">
        <v>351963</v>
      </c>
      <c r="CL9" s="211">
        <v>352306</v>
      </c>
      <c r="CM9" s="211">
        <v>352720</v>
      </c>
      <c r="CN9" s="211">
        <v>353178</v>
      </c>
      <c r="CO9" s="211">
        <v>353660</v>
      </c>
      <c r="CP9" s="211">
        <v>354135</v>
      </c>
      <c r="CQ9" s="211">
        <v>354588</v>
      </c>
      <c r="CR9" s="211">
        <v>354993</v>
      </c>
      <c r="CS9" s="211">
        <v>355337</v>
      </c>
      <c r="CT9" s="211">
        <v>355599</v>
      </c>
      <c r="CU9" s="211">
        <v>355778</v>
      </c>
      <c r="CV9" s="211">
        <v>355854</v>
      </c>
      <c r="CW9" s="211">
        <v>355828</v>
      </c>
      <c r="CX9" s="211">
        <v>355713</v>
      </c>
      <c r="CY9" s="211">
        <v>355488</v>
      </c>
    </row>
    <row r="10" spans="1:103" x14ac:dyDescent="0.2">
      <c r="A10" s="211">
        <v>1</v>
      </c>
      <c r="B10" s="211" t="s">
        <v>1191</v>
      </c>
      <c r="C10" s="211">
        <v>438005</v>
      </c>
      <c r="D10" s="211">
        <v>427408</v>
      </c>
      <c r="E10" s="211">
        <v>421700</v>
      </c>
      <c r="F10" s="211">
        <v>421327</v>
      </c>
      <c r="G10" s="211">
        <v>424935</v>
      </c>
      <c r="H10" s="211">
        <v>415523</v>
      </c>
      <c r="I10" s="211">
        <v>406760</v>
      </c>
      <c r="J10" s="211">
        <v>396509</v>
      </c>
      <c r="K10" s="211">
        <v>384286</v>
      </c>
      <c r="L10" s="211">
        <v>367589</v>
      </c>
      <c r="M10" s="211">
        <v>362188</v>
      </c>
      <c r="N10" s="211">
        <v>360283</v>
      </c>
      <c r="O10" s="211">
        <v>361971</v>
      </c>
      <c r="P10" s="211">
        <v>362301</v>
      </c>
      <c r="Q10" s="211">
        <v>361311</v>
      </c>
      <c r="R10" s="211">
        <v>360484</v>
      </c>
      <c r="S10" s="211">
        <v>359807</v>
      </c>
      <c r="T10" s="211">
        <v>359304</v>
      </c>
      <c r="U10" s="211">
        <v>359006</v>
      </c>
      <c r="V10" s="211">
        <v>359032</v>
      </c>
      <c r="W10" s="211">
        <v>359455</v>
      </c>
      <c r="X10" s="211">
        <v>360065</v>
      </c>
      <c r="Y10" s="211">
        <v>360943</v>
      </c>
      <c r="Z10" s="211">
        <v>362252</v>
      </c>
      <c r="AA10" s="211">
        <v>364542</v>
      </c>
      <c r="AB10" s="211">
        <v>367837</v>
      </c>
      <c r="AC10" s="211">
        <v>371362</v>
      </c>
      <c r="AD10" s="211">
        <v>374924</v>
      </c>
      <c r="AE10" s="211">
        <v>378418</v>
      </c>
      <c r="AF10" s="211">
        <v>381465</v>
      </c>
      <c r="AG10" s="211">
        <v>383921</v>
      </c>
      <c r="AH10" s="211">
        <v>385974</v>
      </c>
      <c r="AI10" s="211">
        <v>387557</v>
      </c>
      <c r="AJ10" s="211">
        <v>388100</v>
      </c>
      <c r="AK10" s="211">
        <v>387645</v>
      </c>
      <c r="AL10" s="211">
        <v>386667</v>
      </c>
      <c r="AM10" s="211">
        <v>385116</v>
      </c>
      <c r="AN10" s="211">
        <v>382992</v>
      </c>
      <c r="AO10" s="211">
        <v>380427</v>
      </c>
      <c r="AP10" s="211">
        <v>377635</v>
      </c>
      <c r="AQ10" s="211">
        <v>374753</v>
      </c>
      <c r="AR10" s="211">
        <v>371775</v>
      </c>
      <c r="AS10" s="211">
        <v>368781</v>
      </c>
      <c r="AT10" s="211">
        <v>365978</v>
      </c>
      <c r="AU10" s="211">
        <v>363477</v>
      </c>
      <c r="AV10" s="211">
        <v>361331</v>
      </c>
      <c r="AW10" s="211">
        <v>359530</v>
      </c>
      <c r="AX10" s="211">
        <v>358071</v>
      </c>
      <c r="AY10" s="211">
        <v>356963</v>
      </c>
      <c r="AZ10" s="211">
        <v>356189</v>
      </c>
      <c r="BA10" s="211">
        <v>355761</v>
      </c>
      <c r="BB10" s="211">
        <v>355693</v>
      </c>
      <c r="BC10" s="211">
        <v>355972</v>
      </c>
      <c r="BD10" s="211">
        <v>356541</v>
      </c>
      <c r="BE10" s="211">
        <v>357330</v>
      </c>
      <c r="BF10" s="211">
        <v>358276</v>
      </c>
      <c r="BG10" s="211">
        <v>359357</v>
      </c>
      <c r="BH10" s="211">
        <v>360538</v>
      </c>
      <c r="BI10" s="211">
        <v>361767</v>
      </c>
      <c r="BJ10" s="211">
        <v>362991</v>
      </c>
      <c r="BK10" s="211">
        <v>364161</v>
      </c>
      <c r="BL10" s="211">
        <v>365241</v>
      </c>
      <c r="BM10" s="211">
        <v>366179</v>
      </c>
      <c r="BN10" s="211">
        <v>366946</v>
      </c>
      <c r="BO10" s="211">
        <v>367508</v>
      </c>
      <c r="BP10" s="211">
        <v>367838</v>
      </c>
      <c r="BQ10" s="211">
        <v>367934</v>
      </c>
      <c r="BR10" s="211">
        <v>367785</v>
      </c>
      <c r="BS10" s="211">
        <v>367391</v>
      </c>
      <c r="BT10" s="211">
        <v>366766</v>
      </c>
      <c r="BU10" s="211">
        <v>365942</v>
      </c>
      <c r="BV10" s="211">
        <v>364945</v>
      </c>
      <c r="BW10" s="211">
        <v>363830</v>
      </c>
      <c r="BX10" s="211">
        <v>362609</v>
      </c>
      <c r="BY10" s="211">
        <v>361349</v>
      </c>
      <c r="BZ10" s="211">
        <v>360078</v>
      </c>
      <c r="CA10" s="211">
        <v>358840</v>
      </c>
      <c r="CB10" s="211">
        <v>357671</v>
      </c>
      <c r="CC10" s="211">
        <v>356612</v>
      </c>
      <c r="CD10" s="211">
        <v>355665</v>
      </c>
      <c r="CE10" s="211">
        <v>354881</v>
      </c>
      <c r="CF10" s="211">
        <v>354242</v>
      </c>
      <c r="CG10" s="211">
        <v>353777</v>
      </c>
      <c r="CH10" s="211">
        <v>353475</v>
      </c>
      <c r="CI10" s="211">
        <v>353328</v>
      </c>
      <c r="CJ10" s="211">
        <v>353333</v>
      </c>
      <c r="CK10" s="211">
        <v>353472</v>
      </c>
      <c r="CL10" s="211">
        <v>353725</v>
      </c>
      <c r="CM10" s="211">
        <v>354068</v>
      </c>
      <c r="CN10" s="211">
        <v>354482</v>
      </c>
      <c r="CO10" s="211">
        <v>354939</v>
      </c>
      <c r="CP10" s="211">
        <v>355420</v>
      </c>
      <c r="CQ10" s="211">
        <v>355896</v>
      </c>
      <c r="CR10" s="211">
        <v>356350</v>
      </c>
      <c r="CS10" s="211">
        <v>356756</v>
      </c>
      <c r="CT10" s="211">
        <v>357099</v>
      </c>
      <c r="CU10" s="211">
        <v>357362</v>
      </c>
      <c r="CV10" s="211">
        <v>357541</v>
      </c>
      <c r="CW10" s="211">
        <v>357616</v>
      </c>
      <c r="CX10" s="211">
        <v>357590</v>
      </c>
      <c r="CY10" s="211">
        <v>357475</v>
      </c>
    </row>
    <row r="11" spans="1:103" x14ac:dyDescent="0.2">
      <c r="A11" s="211">
        <v>1</v>
      </c>
      <c r="B11" s="211" t="s">
        <v>1192</v>
      </c>
      <c r="C11" s="211">
        <v>431442</v>
      </c>
      <c r="D11" s="211">
        <v>439703</v>
      </c>
      <c r="E11" s="211">
        <v>430636</v>
      </c>
      <c r="F11" s="211">
        <v>423911</v>
      </c>
      <c r="G11" s="211">
        <v>423429</v>
      </c>
      <c r="H11" s="211">
        <v>426925</v>
      </c>
      <c r="I11" s="211">
        <v>417404</v>
      </c>
      <c r="J11" s="211">
        <v>408530</v>
      </c>
      <c r="K11" s="211">
        <v>398280</v>
      </c>
      <c r="L11" s="211">
        <v>386059</v>
      </c>
      <c r="M11" s="211">
        <v>369362</v>
      </c>
      <c r="N11" s="211">
        <v>363962</v>
      </c>
      <c r="O11" s="211">
        <v>362057</v>
      </c>
      <c r="P11" s="211">
        <v>363744</v>
      </c>
      <c r="Q11" s="211">
        <v>364076</v>
      </c>
      <c r="R11" s="211">
        <v>363086</v>
      </c>
      <c r="S11" s="211">
        <v>362259</v>
      </c>
      <c r="T11" s="211">
        <v>361583</v>
      </c>
      <c r="U11" s="211">
        <v>361080</v>
      </c>
      <c r="V11" s="211">
        <v>360782</v>
      </c>
      <c r="W11" s="211">
        <v>360810</v>
      </c>
      <c r="X11" s="211">
        <v>361232</v>
      </c>
      <c r="Y11" s="211">
        <v>361843</v>
      </c>
      <c r="Z11" s="211">
        <v>362722</v>
      </c>
      <c r="AA11" s="211">
        <v>364030</v>
      </c>
      <c r="AB11" s="211">
        <v>366320</v>
      </c>
      <c r="AC11" s="211">
        <v>369614</v>
      </c>
      <c r="AD11" s="211">
        <v>373140</v>
      </c>
      <c r="AE11" s="211">
        <v>376703</v>
      </c>
      <c r="AF11" s="211">
        <v>380196</v>
      </c>
      <c r="AG11" s="211">
        <v>383243</v>
      </c>
      <c r="AH11" s="211">
        <v>385699</v>
      </c>
      <c r="AI11" s="211">
        <v>387751</v>
      </c>
      <c r="AJ11" s="211">
        <v>389335</v>
      </c>
      <c r="AK11" s="211">
        <v>389878</v>
      </c>
      <c r="AL11" s="211">
        <v>389424</v>
      </c>
      <c r="AM11" s="211">
        <v>388445</v>
      </c>
      <c r="AN11" s="211">
        <v>386894</v>
      </c>
      <c r="AO11" s="211">
        <v>384770</v>
      </c>
      <c r="AP11" s="211">
        <v>382207</v>
      </c>
      <c r="AQ11" s="211">
        <v>379416</v>
      </c>
      <c r="AR11" s="211">
        <v>376532</v>
      </c>
      <c r="AS11" s="211">
        <v>373553</v>
      </c>
      <c r="AT11" s="211">
        <v>370561</v>
      </c>
      <c r="AU11" s="211">
        <v>367757</v>
      </c>
      <c r="AV11" s="211">
        <v>365259</v>
      </c>
      <c r="AW11" s="211">
        <v>363113</v>
      </c>
      <c r="AX11" s="211">
        <v>361312</v>
      </c>
      <c r="AY11" s="211">
        <v>359853</v>
      </c>
      <c r="AZ11" s="211">
        <v>358746</v>
      </c>
      <c r="BA11" s="211">
        <v>357972</v>
      </c>
      <c r="BB11" s="211">
        <v>357545</v>
      </c>
      <c r="BC11" s="211">
        <v>357477</v>
      </c>
      <c r="BD11" s="211">
        <v>357756</v>
      </c>
      <c r="BE11" s="211">
        <v>358326</v>
      </c>
      <c r="BF11" s="211">
        <v>359115</v>
      </c>
      <c r="BG11" s="211">
        <v>360059</v>
      </c>
      <c r="BH11" s="211">
        <v>361140</v>
      </c>
      <c r="BI11" s="211">
        <v>362321</v>
      </c>
      <c r="BJ11" s="211">
        <v>363550</v>
      </c>
      <c r="BK11" s="211">
        <v>364774</v>
      </c>
      <c r="BL11" s="211">
        <v>365944</v>
      </c>
      <c r="BM11" s="211">
        <v>367025</v>
      </c>
      <c r="BN11" s="211">
        <v>367963</v>
      </c>
      <c r="BO11" s="211">
        <v>368730</v>
      </c>
      <c r="BP11" s="211">
        <v>369292</v>
      </c>
      <c r="BQ11" s="211">
        <v>369623</v>
      </c>
      <c r="BR11" s="211">
        <v>369719</v>
      </c>
      <c r="BS11" s="211">
        <v>369569</v>
      </c>
      <c r="BT11" s="211">
        <v>369176</v>
      </c>
      <c r="BU11" s="211">
        <v>368551</v>
      </c>
      <c r="BV11" s="211">
        <v>367727</v>
      </c>
      <c r="BW11" s="211">
        <v>366729</v>
      </c>
      <c r="BX11" s="211">
        <v>365615</v>
      </c>
      <c r="BY11" s="211">
        <v>364394</v>
      </c>
      <c r="BZ11" s="211">
        <v>363133</v>
      </c>
      <c r="CA11" s="211">
        <v>361864</v>
      </c>
      <c r="CB11" s="211">
        <v>360626</v>
      </c>
      <c r="CC11" s="211">
        <v>359457</v>
      </c>
      <c r="CD11" s="211">
        <v>358398</v>
      </c>
      <c r="CE11" s="211">
        <v>357451</v>
      </c>
      <c r="CF11" s="211">
        <v>356667</v>
      </c>
      <c r="CG11" s="211">
        <v>356028</v>
      </c>
      <c r="CH11" s="211">
        <v>355561</v>
      </c>
      <c r="CI11" s="211">
        <v>355259</v>
      </c>
      <c r="CJ11" s="211">
        <v>355113</v>
      </c>
      <c r="CK11" s="211">
        <v>355118</v>
      </c>
      <c r="CL11" s="211">
        <v>355257</v>
      </c>
      <c r="CM11" s="211">
        <v>355510</v>
      </c>
      <c r="CN11" s="211">
        <v>355854</v>
      </c>
      <c r="CO11" s="211">
        <v>356268</v>
      </c>
      <c r="CP11" s="211">
        <v>356725</v>
      </c>
      <c r="CQ11" s="211">
        <v>357206</v>
      </c>
      <c r="CR11" s="211">
        <v>357681</v>
      </c>
      <c r="CS11" s="211">
        <v>358136</v>
      </c>
      <c r="CT11" s="211">
        <v>358543</v>
      </c>
      <c r="CU11" s="211">
        <v>358884</v>
      </c>
      <c r="CV11" s="211">
        <v>359147</v>
      </c>
      <c r="CW11" s="211">
        <v>359328</v>
      </c>
      <c r="CX11" s="211">
        <v>359403</v>
      </c>
      <c r="CY11" s="211">
        <v>359376</v>
      </c>
    </row>
    <row r="12" spans="1:103" x14ac:dyDescent="0.2">
      <c r="A12" s="211">
        <v>1</v>
      </c>
      <c r="B12" s="211" t="s">
        <v>1193</v>
      </c>
      <c r="C12" s="211">
        <v>422811</v>
      </c>
      <c r="D12" s="211">
        <v>433203</v>
      </c>
      <c r="E12" s="211">
        <v>442991</v>
      </c>
      <c r="F12" s="211">
        <v>432903</v>
      </c>
      <c r="G12" s="211">
        <v>426064</v>
      </c>
      <c r="H12" s="211">
        <v>425469</v>
      </c>
      <c r="I12" s="211">
        <v>428853</v>
      </c>
      <c r="J12" s="211">
        <v>419217</v>
      </c>
      <c r="K12" s="211">
        <v>410344</v>
      </c>
      <c r="L12" s="211">
        <v>400095</v>
      </c>
      <c r="M12" s="211">
        <v>387875</v>
      </c>
      <c r="N12" s="211">
        <v>371177</v>
      </c>
      <c r="O12" s="211">
        <v>365780</v>
      </c>
      <c r="P12" s="211">
        <v>363875</v>
      </c>
      <c r="Q12" s="211">
        <v>365561</v>
      </c>
      <c r="R12" s="211">
        <v>365893</v>
      </c>
      <c r="S12" s="211">
        <v>364904</v>
      </c>
      <c r="T12" s="211">
        <v>364078</v>
      </c>
      <c r="U12" s="211">
        <v>363403</v>
      </c>
      <c r="V12" s="211">
        <v>362899</v>
      </c>
      <c r="W12" s="211">
        <v>362601</v>
      </c>
      <c r="X12" s="211">
        <v>362630</v>
      </c>
      <c r="Y12" s="211">
        <v>363051</v>
      </c>
      <c r="Z12" s="211">
        <v>363663</v>
      </c>
      <c r="AA12" s="211">
        <v>364542</v>
      </c>
      <c r="AB12" s="211">
        <v>365850</v>
      </c>
      <c r="AC12" s="211">
        <v>368141</v>
      </c>
      <c r="AD12" s="211">
        <v>371434</v>
      </c>
      <c r="AE12" s="211">
        <v>374959</v>
      </c>
      <c r="AF12" s="211">
        <v>378524</v>
      </c>
      <c r="AG12" s="211">
        <v>382017</v>
      </c>
      <c r="AH12" s="211">
        <v>385063</v>
      </c>
      <c r="AI12" s="211">
        <v>387521</v>
      </c>
      <c r="AJ12" s="211">
        <v>389572</v>
      </c>
      <c r="AK12" s="211">
        <v>391157</v>
      </c>
      <c r="AL12" s="211">
        <v>391698</v>
      </c>
      <c r="AM12" s="211">
        <v>391245</v>
      </c>
      <c r="AN12" s="211">
        <v>390266</v>
      </c>
      <c r="AO12" s="211">
        <v>388716</v>
      </c>
      <c r="AP12" s="211">
        <v>386591</v>
      </c>
      <c r="AQ12" s="211">
        <v>384029</v>
      </c>
      <c r="AR12" s="211">
        <v>381238</v>
      </c>
      <c r="AS12" s="211">
        <v>378355</v>
      </c>
      <c r="AT12" s="211">
        <v>375376</v>
      </c>
      <c r="AU12" s="211">
        <v>372383</v>
      </c>
      <c r="AV12" s="211">
        <v>369580</v>
      </c>
      <c r="AW12" s="211">
        <v>367083</v>
      </c>
      <c r="AX12" s="211">
        <v>364937</v>
      </c>
      <c r="AY12" s="211">
        <v>363136</v>
      </c>
      <c r="AZ12" s="211">
        <v>361677</v>
      </c>
      <c r="BA12" s="211">
        <v>360571</v>
      </c>
      <c r="BB12" s="211">
        <v>359795</v>
      </c>
      <c r="BC12" s="211">
        <v>359370</v>
      </c>
      <c r="BD12" s="211">
        <v>359302</v>
      </c>
      <c r="BE12" s="211">
        <v>359580</v>
      </c>
      <c r="BF12" s="211">
        <v>360151</v>
      </c>
      <c r="BG12" s="211">
        <v>360942</v>
      </c>
      <c r="BH12" s="211">
        <v>361885</v>
      </c>
      <c r="BI12" s="211">
        <v>362966</v>
      </c>
      <c r="BJ12" s="211">
        <v>364147</v>
      </c>
      <c r="BK12" s="211">
        <v>365376</v>
      </c>
      <c r="BL12" s="211">
        <v>366600</v>
      </c>
      <c r="BM12" s="211">
        <v>367770</v>
      </c>
      <c r="BN12" s="211">
        <v>368851</v>
      </c>
      <c r="BO12" s="211">
        <v>369789</v>
      </c>
      <c r="BP12" s="211">
        <v>370557</v>
      </c>
      <c r="BQ12" s="211">
        <v>371119</v>
      </c>
      <c r="BR12" s="211">
        <v>371451</v>
      </c>
      <c r="BS12" s="211">
        <v>371546</v>
      </c>
      <c r="BT12" s="211">
        <v>371396</v>
      </c>
      <c r="BU12" s="211">
        <v>371003</v>
      </c>
      <c r="BV12" s="211">
        <v>370378</v>
      </c>
      <c r="BW12" s="211">
        <v>369555</v>
      </c>
      <c r="BX12" s="211">
        <v>368556</v>
      </c>
      <c r="BY12" s="211">
        <v>367443</v>
      </c>
      <c r="BZ12" s="211">
        <v>366221</v>
      </c>
      <c r="CA12" s="211">
        <v>364961</v>
      </c>
      <c r="CB12" s="211">
        <v>363691</v>
      </c>
      <c r="CC12" s="211">
        <v>362453</v>
      </c>
      <c r="CD12" s="211">
        <v>361285</v>
      </c>
      <c r="CE12" s="211">
        <v>360226</v>
      </c>
      <c r="CF12" s="211">
        <v>359279</v>
      </c>
      <c r="CG12" s="211">
        <v>358495</v>
      </c>
      <c r="CH12" s="211">
        <v>357858</v>
      </c>
      <c r="CI12" s="211">
        <v>357391</v>
      </c>
      <c r="CJ12" s="211">
        <v>357088</v>
      </c>
      <c r="CK12" s="211">
        <v>356942</v>
      </c>
      <c r="CL12" s="211">
        <v>356947</v>
      </c>
      <c r="CM12" s="211">
        <v>357087</v>
      </c>
      <c r="CN12" s="211">
        <v>357340</v>
      </c>
      <c r="CO12" s="211">
        <v>357684</v>
      </c>
      <c r="CP12" s="211">
        <v>358099</v>
      </c>
      <c r="CQ12" s="211">
        <v>358556</v>
      </c>
      <c r="CR12" s="211">
        <v>359037</v>
      </c>
      <c r="CS12" s="211">
        <v>359511</v>
      </c>
      <c r="CT12" s="211">
        <v>359966</v>
      </c>
      <c r="CU12" s="211">
        <v>360374</v>
      </c>
      <c r="CV12" s="211">
        <v>360714</v>
      </c>
      <c r="CW12" s="211">
        <v>360976</v>
      </c>
      <c r="CX12" s="211">
        <v>361157</v>
      </c>
      <c r="CY12" s="211">
        <v>361234</v>
      </c>
    </row>
    <row r="13" spans="1:103" x14ac:dyDescent="0.2">
      <c r="A13" s="211">
        <v>1</v>
      </c>
      <c r="B13" s="211" t="s">
        <v>1194</v>
      </c>
      <c r="C13" s="211">
        <v>418939</v>
      </c>
      <c r="D13" s="211">
        <v>424680</v>
      </c>
      <c r="E13" s="211">
        <v>436634</v>
      </c>
      <c r="F13" s="211">
        <v>445363</v>
      </c>
      <c r="G13" s="211">
        <v>435158</v>
      </c>
      <c r="H13" s="211">
        <v>428202</v>
      </c>
      <c r="I13" s="211">
        <v>427490</v>
      </c>
      <c r="J13" s="211">
        <v>430754</v>
      </c>
      <c r="K13" s="211">
        <v>421117</v>
      </c>
      <c r="L13" s="211">
        <v>412245</v>
      </c>
      <c r="M13" s="211">
        <v>401997</v>
      </c>
      <c r="N13" s="211">
        <v>389779</v>
      </c>
      <c r="O13" s="211">
        <v>373081</v>
      </c>
      <c r="P13" s="211">
        <v>367685</v>
      </c>
      <c r="Q13" s="211">
        <v>365779</v>
      </c>
      <c r="R13" s="211">
        <v>367467</v>
      </c>
      <c r="S13" s="211">
        <v>367799</v>
      </c>
      <c r="T13" s="211">
        <v>366809</v>
      </c>
      <c r="U13" s="211">
        <v>365982</v>
      </c>
      <c r="V13" s="211">
        <v>365311</v>
      </c>
      <c r="W13" s="211">
        <v>364807</v>
      </c>
      <c r="X13" s="211">
        <v>364509</v>
      </c>
      <c r="Y13" s="211">
        <v>364538</v>
      </c>
      <c r="Z13" s="211">
        <v>364958</v>
      </c>
      <c r="AA13" s="211">
        <v>365572</v>
      </c>
      <c r="AB13" s="211">
        <v>366451</v>
      </c>
      <c r="AC13" s="211">
        <v>367758</v>
      </c>
      <c r="AD13" s="211">
        <v>370050</v>
      </c>
      <c r="AE13" s="211">
        <v>373343</v>
      </c>
      <c r="AF13" s="211">
        <v>376867</v>
      </c>
      <c r="AG13" s="211">
        <v>380432</v>
      </c>
      <c r="AH13" s="211">
        <v>383927</v>
      </c>
      <c r="AI13" s="211">
        <v>386972</v>
      </c>
      <c r="AJ13" s="211">
        <v>389431</v>
      </c>
      <c r="AK13" s="211">
        <v>391480</v>
      </c>
      <c r="AL13" s="211">
        <v>393066</v>
      </c>
      <c r="AM13" s="211">
        <v>393607</v>
      </c>
      <c r="AN13" s="211">
        <v>393154</v>
      </c>
      <c r="AO13" s="211">
        <v>392175</v>
      </c>
      <c r="AP13" s="211">
        <v>390625</v>
      </c>
      <c r="AQ13" s="211">
        <v>388500</v>
      </c>
      <c r="AR13" s="211">
        <v>385939</v>
      </c>
      <c r="AS13" s="211">
        <v>383148</v>
      </c>
      <c r="AT13" s="211">
        <v>380264</v>
      </c>
      <c r="AU13" s="211">
        <v>377287</v>
      </c>
      <c r="AV13" s="211">
        <v>374294</v>
      </c>
      <c r="AW13" s="211">
        <v>371489</v>
      </c>
      <c r="AX13" s="211">
        <v>368993</v>
      </c>
      <c r="AY13" s="211">
        <v>366849</v>
      </c>
      <c r="AZ13" s="211">
        <v>365046</v>
      </c>
      <c r="BA13" s="211">
        <v>363588</v>
      </c>
      <c r="BB13" s="211">
        <v>362483</v>
      </c>
      <c r="BC13" s="211">
        <v>361706</v>
      </c>
      <c r="BD13" s="211">
        <v>361282</v>
      </c>
      <c r="BE13" s="211">
        <v>361215</v>
      </c>
      <c r="BF13" s="211">
        <v>361492</v>
      </c>
      <c r="BG13" s="211">
        <v>362062</v>
      </c>
      <c r="BH13" s="211">
        <v>362855</v>
      </c>
      <c r="BI13" s="211">
        <v>363798</v>
      </c>
      <c r="BJ13" s="211">
        <v>364879</v>
      </c>
      <c r="BK13" s="211">
        <v>366061</v>
      </c>
      <c r="BL13" s="211">
        <v>367290</v>
      </c>
      <c r="BM13" s="211">
        <v>368514</v>
      </c>
      <c r="BN13" s="211">
        <v>369684</v>
      </c>
      <c r="BO13" s="211">
        <v>370766</v>
      </c>
      <c r="BP13" s="211">
        <v>371704</v>
      </c>
      <c r="BQ13" s="211">
        <v>372472</v>
      </c>
      <c r="BR13" s="211">
        <v>373033</v>
      </c>
      <c r="BS13" s="211">
        <v>373365</v>
      </c>
      <c r="BT13" s="211">
        <v>373460</v>
      </c>
      <c r="BU13" s="211">
        <v>373312</v>
      </c>
      <c r="BV13" s="211">
        <v>372919</v>
      </c>
      <c r="BW13" s="211">
        <v>372294</v>
      </c>
      <c r="BX13" s="211">
        <v>371471</v>
      </c>
      <c r="BY13" s="211">
        <v>370471</v>
      </c>
      <c r="BZ13" s="211">
        <v>369359</v>
      </c>
      <c r="CA13" s="211">
        <v>368136</v>
      </c>
      <c r="CB13" s="211">
        <v>366877</v>
      </c>
      <c r="CC13" s="211">
        <v>365607</v>
      </c>
      <c r="CD13" s="211">
        <v>364368</v>
      </c>
      <c r="CE13" s="211">
        <v>363202</v>
      </c>
      <c r="CF13" s="211">
        <v>362143</v>
      </c>
      <c r="CG13" s="211">
        <v>361197</v>
      </c>
      <c r="CH13" s="211">
        <v>360411</v>
      </c>
      <c r="CI13" s="211">
        <v>359774</v>
      </c>
      <c r="CJ13" s="211">
        <v>359307</v>
      </c>
      <c r="CK13" s="211">
        <v>359003</v>
      </c>
      <c r="CL13" s="211">
        <v>358858</v>
      </c>
      <c r="CM13" s="211">
        <v>358863</v>
      </c>
      <c r="CN13" s="211">
        <v>359003</v>
      </c>
      <c r="CO13" s="211">
        <v>359256</v>
      </c>
      <c r="CP13" s="211">
        <v>359600</v>
      </c>
      <c r="CQ13" s="211">
        <v>360015</v>
      </c>
      <c r="CR13" s="211">
        <v>360472</v>
      </c>
      <c r="CS13" s="211">
        <v>360955</v>
      </c>
      <c r="CT13" s="211">
        <v>361428</v>
      </c>
      <c r="CU13" s="211">
        <v>361883</v>
      </c>
      <c r="CV13" s="211">
        <v>362292</v>
      </c>
      <c r="CW13" s="211">
        <v>362632</v>
      </c>
      <c r="CX13" s="211">
        <v>362894</v>
      </c>
      <c r="CY13" s="211">
        <v>363074</v>
      </c>
    </row>
    <row r="14" spans="1:103" x14ac:dyDescent="0.2">
      <c r="A14" s="211">
        <v>1</v>
      </c>
      <c r="B14" s="211" t="s">
        <v>1195</v>
      </c>
      <c r="C14" s="211">
        <v>422335</v>
      </c>
      <c r="D14" s="211">
        <v>420873</v>
      </c>
      <c r="E14" s="211">
        <v>428210</v>
      </c>
      <c r="F14" s="211">
        <v>439081</v>
      </c>
      <c r="G14" s="211">
        <v>447684</v>
      </c>
      <c r="H14" s="211">
        <v>437357</v>
      </c>
      <c r="I14" s="211">
        <v>430278</v>
      </c>
      <c r="J14" s="211">
        <v>429443</v>
      </c>
      <c r="K14" s="211">
        <v>432708</v>
      </c>
      <c r="L14" s="211">
        <v>423073</v>
      </c>
      <c r="M14" s="211">
        <v>414202</v>
      </c>
      <c r="N14" s="211">
        <v>403956</v>
      </c>
      <c r="O14" s="211">
        <v>391740</v>
      </c>
      <c r="P14" s="211">
        <v>375042</v>
      </c>
      <c r="Q14" s="211">
        <v>369648</v>
      </c>
      <c r="R14" s="211">
        <v>367741</v>
      </c>
      <c r="S14" s="211">
        <v>369429</v>
      </c>
      <c r="T14" s="211">
        <v>369762</v>
      </c>
      <c r="U14" s="211">
        <v>368773</v>
      </c>
      <c r="V14" s="211">
        <v>367945</v>
      </c>
      <c r="W14" s="211">
        <v>367275</v>
      </c>
      <c r="X14" s="211">
        <v>366771</v>
      </c>
      <c r="Y14" s="211">
        <v>366473</v>
      </c>
      <c r="Z14" s="211">
        <v>366503</v>
      </c>
      <c r="AA14" s="211">
        <v>366923</v>
      </c>
      <c r="AB14" s="211">
        <v>367537</v>
      </c>
      <c r="AC14" s="211">
        <v>368416</v>
      </c>
      <c r="AD14" s="211">
        <v>369723</v>
      </c>
      <c r="AE14" s="211">
        <v>372015</v>
      </c>
      <c r="AF14" s="211">
        <v>375309</v>
      </c>
      <c r="AG14" s="211">
        <v>378833</v>
      </c>
      <c r="AH14" s="211">
        <v>382397</v>
      </c>
      <c r="AI14" s="211">
        <v>385893</v>
      </c>
      <c r="AJ14" s="211">
        <v>388937</v>
      </c>
      <c r="AK14" s="211">
        <v>391397</v>
      </c>
      <c r="AL14" s="211">
        <v>393446</v>
      </c>
      <c r="AM14" s="211">
        <v>395032</v>
      </c>
      <c r="AN14" s="211">
        <v>395574</v>
      </c>
      <c r="AO14" s="211">
        <v>395121</v>
      </c>
      <c r="AP14" s="211">
        <v>394141</v>
      </c>
      <c r="AQ14" s="211">
        <v>392593</v>
      </c>
      <c r="AR14" s="211">
        <v>390468</v>
      </c>
      <c r="AS14" s="211">
        <v>387906</v>
      </c>
      <c r="AT14" s="211">
        <v>385116</v>
      </c>
      <c r="AU14" s="211">
        <v>382231</v>
      </c>
      <c r="AV14" s="211">
        <v>379255</v>
      </c>
      <c r="AW14" s="211">
        <v>376263</v>
      </c>
      <c r="AX14" s="211">
        <v>373457</v>
      </c>
      <c r="AY14" s="211">
        <v>370961</v>
      </c>
      <c r="AZ14" s="211">
        <v>368818</v>
      </c>
      <c r="BA14" s="211">
        <v>367014</v>
      </c>
      <c r="BB14" s="211">
        <v>365557</v>
      </c>
      <c r="BC14" s="211">
        <v>364453</v>
      </c>
      <c r="BD14" s="211">
        <v>363676</v>
      </c>
      <c r="BE14" s="211">
        <v>363251</v>
      </c>
      <c r="BF14" s="211">
        <v>363185</v>
      </c>
      <c r="BG14" s="211">
        <v>363462</v>
      </c>
      <c r="BH14" s="211">
        <v>364033</v>
      </c>
      <c r="BI14" s="211">
        <v>364827</v>
      </c>
      <c r="BJ14" s="211">
        <v>365770</v>
      </c>
      <c r="BK14" s="211">
        <v>366850</v>
      </c>
      <c r="BL14" s="211">
        <v>368031</v>
      </c>
      <c r="BM14" s="211">
        <v>369260</v>
      </c>
      <c r="BN14" s="211">
        <v>370485</v>
      </c>
      <c r="BO14" s="211">
        <v>371653</v>
      </c>
      <c r="BP14" s="211">
        <v>372735</v>
      </c>
      <c r="BQ14" s="211">
        <v>373674</v>
      </c>
      <c r="BR14" s="211">
        <v>374442</v>
      </c>
      <c r="BS14" s="211">
        <v>375004</v>
      </c>
      <c r="BT14" s="211">
        <v>375337</v>
      </c>
      <c r="BU14" s="211">
        <v>375432</v>
      </c>
      <c r="BV14" s="211">
        <v>375284</v>
      </c>
      <c r="BW14" s="211">
        <v>374891</v>
      </c>
      <c r="BX14" s="211">
        <v>374266</v>
      </c>
      <c r="BY14" s="211">
        <v>373444</v>
      </c>
      <c r="BZ14" s="211">
        <v>372444</v>
      </c>
      <c r="CA14" s="211">
        <v>371332</v>
      </c>
      <c r="CB14" s="211">
        <v>370109</v>
      </c>
      <c r="CC14" s="211">
        <v>368850</v>
      </c>
      <c r="CD14" s="211">
        <v>367581</v>
      </c>
      <c r="CE14" s="211">
        <v>366341</v>
      </c>
      <c r="CF14" s="211">
        <v>365175</v>
      </c>
      <c r="CG14" s="211">
        <v>364116</v>
      </c>
      <c r="CH14" s="211">
        <v>363171</v>
      </c>
      <c r="CI14" s="211">
        <v>362386</v>
      </c>
      <c r="CJ14" s="211">
        <v>361748</v>
      </c>
      <c r="CK14" s="211">
        <v>361282</v>
      </c>
      <c r="CL14" s="211">
        <v>360978</v>
      </c>
      <c r="CM14" s="211">
        <v>360833</v>
      </c>
      <c r="CN14" s="211">
        <v>360839</v>
      </c>
      <c r="CO14" s="211">
        <v>360978</v>
      </c>
      <c r="CP14" s="211">
        <v>361232</v>
      </c>
      <c r="CQ14" s="211">
        <v>361576</v>
      </c>
      <c r="CR14" s="211">
        <v>361991</v>
      </c>
      <c r="CS14" s="211">
        <v>362446</v>
      </c>
      <c r="CT14" s="211">
        <v>362930</v>
      </c>
      <c r="CU14" s="211">
        <v>363403</v>
      </c>
      <c r="CV14" s="211">
        <v>363858</v>
      </c>
      <c r="CW14" s="211">
        <v>364267</v>
      </c>
      <c r="CX14" s="211">
        <v>364607</v>
      </c>
      <c r="CY14" s="211">
        <v>364869</v>
      </c>
    </row>
    <row r="15" spans="1:103" x14ac:dyDescent="0.2">
      <c r="A15" s="211">
        <v>1</v>
      </c>
      <c r="B15" s="211" t="s">
        <v>1196</v>
      </c>
      <c r="C15" s="211">
        <v>409154</v>
      </c>
      <c r="D15" s="211">
        <v>424199</v>
      </c>
      <c r="E15" s="211">
        <v>424304</v>
      </c>
      <c r="F15" s="211">
        <v>430583</v>
      </c>
      <c r="G15" s="211">
        <v>441331</v>
      </c>
      <c r="H15" s="211">
        <v>449814</v>
      </c>
      <c r="I15" s="211">
        <v>439368</v>
      </c>
      <c r="J15" s="211">
        <v>432170</v>
      </c>
      <c r="K15" s="211">
        <v>431335</v>
      </c>
      <c r="L15" s="211">
        <v>434602</v>
      </c>
      <c r="M15" s="211">
        <v>424967</v>
      </c>
      <c r="N15" s="211">
        <v>416097</v>
      </c>
      <c r="O15" s="211">
        <v>405852</v>
      </c>
      <c r="P15" s="211">
        <v>393638</v>
      </c>
      <c r="Q15" s="211">
        <v>376942</v>
      </c>
      <c r="R15" s="211">
        <v>371548</v>
      </c>
      <c r="S15" s="211">
        <v>369641</v>
      </c>
      <c r="T15" s="211">
        <v>371330</v>
      </c>
      <c r="U15" s="211">
        <v>371663</v>
      </c>
      <c r="V15" s="211">
        <v>370675</v>
      </c>
      <c r="W15" s="211">
        <v>369847</v>
      </c>
      <c r="X15" s="211">
        <v>369177</v>
      </c>
      <c r="Y15" s="211">
        <v>368674</v>
      </c>
      <c r="Z15" s="211">
        <v>368376</v>
      </c>
      <c r="AA15" s="211">
        <v>368407</v>
      </c>
      <c r="AB15" s="211">
        <v>368827</v>
      </c>
      <c r="AC15" s="211">
        <v>369441</v>
      </c>
      <c r="AD15" s="211">
        <v>370320</v>
      </c>
      <c r="AE15" s="211">
        <v>371627</v>
      </c>
      <c r="AF15" s="211">
        <v>373919</v>
      </c>
      <c r="AG15" s="211">
        <v>377212</v>
      </c>
      <c r="AH15" s="211">
        <v>380737</v>
      </c>
      <c r="AI15" s="211">
        <v>384300</v>
      </c>
      <c r="AJ15" s="211">
        <v>387797</v>
      </c>
      <c r="AK15" s="211">
        <v>390841</v>
      </c>
      <c r="AL15" s="211">
        <v>393302</v>
      </c>
      <c r="AM15" s="211">
        <v>395350</v>
      </c>
      <c r="AN15" s="211">
        <v>396935</v>
      </c>
      <c r="AO15" s="211">
        <v>397478</v>
      </c>
      <c r="AP15" s="211">
        <v>397026</v>
      </c>
      <c r="AQ15" s="211">
        <v>396046</v>
      </c>
      <c r="AR15" s="211">
        <v>394499</v>
      </c>
      <c r="AS15" s="211">
        <v>392375</v>
      </c>
      <c r="AT15" s="211">
        <v>389813</v>
      </c>
      <c r="AU15" s="211">
        <v>387022</v>
      </c>
      <c r="AV15" s="211">
        <v>384139</v>
      </c>
      <c r="AW15" s="211">
        <v>381164</v>
      </c>
      <c r="AX15" s="211">
        <v>378171</v>
      </c>
      <c r="AY15" s="211">
        <v>375365</v>
      </c>
      <c r="AZ15" s="211">
        <v>372869</v>
      </c>
      <c r="BA15" s="211">
        <v>370728</v>
      </c>
      <c r="BB15" s="211">
        <v>368923</v>
      </c>
      <c r="BC15" s="211">
        <v>367466</v>
      </c>
      <c r="BD15" s="211">
        <v>366361</v>
      </c>
      <c r="BE15" s="211">
        <v>365584</v>
      </c>
      <c r="BF15" s="211">
        <v>365161</v>
      </c>
      <c r="BG15" s="211">
        <v>365095</v>
      </c>
      <c r="BH15" s="211">
        <v>365373</v>
      </c>
      <c r="BI15" s="211">
        <v>365943</v>
      </c>
      <c r="BJ15" s="211">
        <v>366736</v>
      </c>
      <c r="BK15" s="211">
        <v>367679</v>
      </c>
      <c r="BL15" s="211">
        <v>368760</v>
      </c>
      <c r="BM15" s="211">
        <v>369941</v>
      </c>
      <c r="BN15" s="211">
        <v>371170</v>
      </c>
      <c r="BO15" s="211">
        <v>372397</v>
      </c>
      <c r="BP15" s="211">
        <v>373565</v>
      </c>
      <c r="BQ15" s="211">
        <v>374646</v>
      </c>
      <c r="BR15" s="211">
        <v>375585</v>
      </c>
      <c r="BS15" s="211">
        <v>376353</v>
      </c>
      <c r="BT15" s="211">
        <v>376915</v>
      </c>
      <c r="BU15" s="211">
        <v>377248</v>
      </c>
      <c r="BV15" s="211">
        <v>377343</v>
      </c>
      <c r="BW15" s="211">
        <v>377194</v>
      </c>
      <c r="BX15" s="211">
        <v>376803</v>
      </c>
      <c r="BY15" s="211">
        <v>376178</v>
      </c>
      <c r="BZ15" s="211">
        <v>375355</v>
      </c>
      <c r="CA15" s="211">
        <v>374356</v>
      </c>
      <c r="CB15" s="211">
        <v>373244</v>
      </c>
      <c r="CC15" s="211">
        <v>372022</v>
      </c>
      <c r="CD15" s="211">
        <v>370762</v>
      </c>
      <c r="CE15" s="211">
        <v>369495</v>
      </c>
      <c r="CF15" s="211">
        <v>368257</v>
      </c>
      <c r="CG15" s="211">
        <v>367090</v>
      </c>
      <c r="CH15" s="211">
        <v>366030</v>
      </c>
      <c r="CI15" s="211">
        <v>365084</v>
      </c>
      <c r="CJ15" s="211">
        <v>364300</v>
      </c>
      <c r="CK15" s="211">
        <v>363662</v>
      </c>
      <c r="CL15" s="211">
        <v>363196</v>
      </c>
      <c r="CM15" s="211">
        <v>362892</v>
      </c>
      <c r="CN15" s="211">
        <v>362747</v>
      </c>
      <c r="CO15" s="211">
        <v>362754</v>
      </c>
      <c r="CP15" s="211">
        <v>362893</v>
      </c>
      <c r="CQ15" s="211">
        <v>363147</v>
      </c>
      <c r="CR15" s="211">
        <v>363491</v>
      </c>
      <c r="CS15" s="211">
        <v>363907</v>
      </c>
      <c r="CT15" s="211">
        <v>364362</v>
      </c>
      <c r="CU15" s="211">
        <v>364846</v>
      </c>
      <c r="CV15" s="211">
        <v>365319</v>
      </c>
      <c r="CW15" s="211">
        <v>365774</v>
      </c>
      <c r="CX15" s="211">
        <v>366183</v>
      </c>
      <c r="CY15" s="211">
        <v>366523</v>
      </c>
    </row>
    <row r="16" spans="1:103" x14ac:dyDescent="0.2">
      <c r="A16" s="211">
        <v>1</v>
      </c>
      <c r="B16" s="211" t="s">
        <v>1197</v>
      </c>
      <c r="C16" s="211">
        <v>400276</v>
      </c>
      <c r="D16" s="211">
        <v>411134</v>
      </c>
      <c r="E16" s="211">
        <v>427826</v>
      </c>
      <c r="F16" s="211">
        <v>426814</v>
      </c>
      <c r="G16" s="211">
        <v>432966</v>
      </c>
      <c r="H16" s="211">
        <v>443583</v>
      </c>
      <c r="I16" s="211">
        <v>451940</v>
      </c>
      <c r="J16" s="211">
        <v>441367</v>
      </c>
      <c r="K16" s="211">
        <v>434171</v>
      </c>
      <c r="L16" s="211">
        <v>433336</v>
      </c>
      <c r="M16" s="211">
        <v>436604</v>
      </c>
      <c r="N16" s="211">
        <v>426970</v>
      </c>
      <c r="O16" s="211">
        <v>418101</v>
      </c>
      <c r="P16" s="211">
        <v>407858</v>
      </c>
      <c r="Q16" s="211">
        <v>395645</v>
      </c>
      <c r="R16" s="211">
        <v>378952</v>
      </c>
      <c r="S16" s="211">
        <v>373558</v>
      </c>
      <c r="T16" s="211">
        <v>371653</v>
      </c>
      <c r="U16" s="211">
        <v>373341</v>
      </c>
      <c r="V16" s="211">
        <v>373675</v>
      </c>
      <c r="W16" s="211">
        <v>372688</v>
      </c>
      <c r="X16" s="211">
        <v>371860</v>
      </c>
      <c r="Y16" s="211">
        <v>371190</v>
      </c>
      <c r="Z16" s="211">
        <v>370688</v>
      </c>
      <c r="AA16" s="211">
        <v>370390</v>
      </c>
      <c r="AB16" s="211">
        <v>370421</v>
      </c>
      <c r="AC16" s="211">
        <v>370841</v>
      </c>
      <c r="AD16" s="211">
        <v>371455</v>
      </c>
      <c r="AE16" s="211">
        <v>372335</v>
      </c>
      <c r="AF16" s="211">
        <v>373641</v>
      </c>
      <c r="AG16" s="211">
        <v>375934</v>
      </c>
      <c r="AH16" s="211">
        <v>379227</v>
      </c>
      <c r="AI16" s="211">
        <v>382753</v>
      </c>
      <c r="AJ16" s="211">
        <v>386315</v>
      </c>
      <c r="AK16" s="211">
        <v>389812</v>
      </c>
      <c r="AL16" s="211">
        <v>392855</v>
      </c>
      <c r="AM16" s="211">
        <v>395318</v>
      </c>
      <c r="AN16" s="211">
        <v>397366</v>
      </c>
      <c r="AO16" s="211">
        <v>398951</v>
      </c>
      <c r="AP16" s="211">
        <v>399495</v>
      </c>
      <c r="AQ16" s="211">
        <v>399042</v>
      </c>
      <c r="AR16" s="211">
        <v>398062</v>
      </c>
      <c r="AS16" s="211">
        <v>396517</v>
      </c>
      <c r="AT16" s="211">
        <v>394393</v>
      </c>
      <c r="AU16" s="211">
        <v>391833</v>
      </c>
      <c r="AV16" s="211">
        <v>389040</v>
      </c>
      <c r="AW16" s="211">
        <v>386159</v>
      </c>
      <c r="AX16" s="211">
        <v>383184</v>
      </c>
      <c r="AY16" s="211">
        <v>380191</v>
      </c>
      <c r="AZ16" s="211">
        <v>377387</v>
      </c>
      <c r="BA16" s="211">
        <v>374889</v>
      </c>
      <c r="BB16" s="211">
        <v>372748</v>
      </c>
      <c r="BC16" s="211">
        <v>370944</v>
      </c>
      <c r="BD16" s="211">
        <v>369489</v>
      </c>
      <c r="BE16" s="211">
        <v>368383</v>
      </c>
      <c r="BF16" s="211">
        <v>367606</v>
      </c>
      <c r="BG16" s="211">
        <v>367183</v>
      </c>
      <c r="BH16" s="211">
        <v>367116</v>
      </c>
      <c r="BI16" s="211">
        <v>367395</v>
      </c>
      <c r="BJ16" s="211">
        <v>367966</v>
      </c>
      <c r="BK16" s="211">
        <v>368759</v>
      </c>
      <c r="BL16" s="211">
        <v>369702</v>
      </c>
      <c r="BM16" s="211">
        <v>370783</v>
      </c>
      <c r="BN16" s="211">
        <v>371964</v>
      </c>
      <c r="BO16" s="211">
        <v>373193</v>
      </c>
      <c r="BP16" s="211">
        <v>374420</v>
      </c>
      <c r="BQ16" s="211">
        <v>375588</v>
      </c>
      <c r="BR16" s="211">
        <v>376670</v>
      </c>
      <c r="BS16" s="211">
        <v>377609</v>
      </c>
      <c r="BT16" s="211">
        <v>378377</v>
      </c>
      <c r="BU16" s="211">
        <v>378939</v>
      </c>
      <c r="BV16" s="211">
        <v>379272</v>
      </c>
      <c r="BW16" s="211">
        <v>379368</v>
      </c>
      <c r="BX16" s="211">
        <v>379218</v>
      </c>
      <c r="BY16" s="211">
        <v>378828</v>
      </c>
      <c r="BZ16" s="211">
        <v>378204</v>
      </c>
      <c r="CA16" s="211">
        <v>377380</v>
      </c>
      <c r="CB16" s="211">
        <v>376382</v>
      </c>
      <c r="CC16" s="211">
        <v>375268</v>
      </c>
      <c r="CD16" s="211">
        <v>374047</v>
      </c>
      <c r="CE16" s="211">
        <v>372788</v>
      </c>
      <c r="CF16" s="211">
        <v>371520</v>
      </c>
      <c r="CG16" s="211">
        <v>370282</v>
      </c>
      <c r="CH16" s="211">
        <v>369116</v>
      </c>
      <c r="CI16" s="211">
        <v>368056</v>
      </c>
      <c r="CJ16" s="211">
        <v>367110</v>
      </c>
      <c r="CK16" s="211">
        <v>366326</v>
      </c>
      <c r="CL16" s="211">
        <v>365688</v>
      </c>
      <c r="CM16" s="211">
        <v>365224</v>
      </c>
      <c r="CN16" s="211">
        <v>364921</v>
      </c>
      <c r="CO16" s="211">
        <v>364775</v>
      </c>
      <c r="CP16" s="211">
        <v>364782</v>
      </c>
      <c r="CQ16" s="211">
        <v>364921</v>
      </c>
      <c r="CR16" s="211">
        <v>365175</v>
      </c>
      <c r="CS16" s="211">
        <v>365519</v>
      </c>
      <c r="CT16" s="211">
        <v>365935</v>
      </c>
      <c r="CU16" s="211">
        <v>366390</v>
      </c>
      <c r="CV16" s="211">
        <v>366874</v>
      </c>
      <c r="CW16" s="211">
        <v>367348</v>
      </c>
      <c r="CX16" s="211">
        <v>367803</v>
      </c>
      <c r="CY16" s="211">
        <v>368212</v>
      </c>
    </row>
    <row r="17" spans="1:103" x14ac:dyDescent="0.2">
      <c r="A17" s="211">
        <v>1</v>
      </c>
      <c r="B17" s="211" t="s">
        <v>1198</v>
      </c>
      <c r="C17" s="211">
        <v>386104</v>
      </c>
      <c r="D17" s="211">
        <v>402667</v>
      </c>
      <c r="E17" s="211">
        <v>415467</v>
      </c>
      <c r="F17" s="211">
        <v>430831</v>
      </c>
      <c r="G17" s="211">
        <v>429669</v>
      </c>
      <c r="H17" s="211">
        <v>435663</v>
      </c>
      <c r="I17" s="211">
        <v>446126</v>
      </c>
      <c r="J17" s="211">
        <v>454331</v>
      </c>
      <c r="K17" s="211">
        <v>443760</v>
      </c>
      <c r="L17" s="211">
        <v>436568</v>
      </c>
      <c r="M17" s="211">
        <v>435734</v>
      </c>
      <c r="N17" s="211">
        <v>439003</v>
      </c>
      <c r="O17" s="211">
        <v>429371</v>
      </c>
      <c r="P17" s="211">
        <v>420504</v>
      </c>
      <c r="Q17" s="211">
        <v>410261</v>
      </c>
      <c r="R17" s="211">
        <v>398051</v>
      </c>
      <c r="S17" s="211">
        <v>381361</v>
      </c>
      <c r="T17" s="211">
        <v>375968</v>
      </c>
      <c r="U17" s="211">
        <v>374064</v>
      </c>
      <c r="V17" s="211">
        <v>375751</v>
      </c>
      <c r="W17" s="211">
        <v>376085</v>
      </c>
      <c r="X17" s="211">
        <v>375102</v>
      </c>
      <c r="Y17" s="211">
        <v>374272</v>
      </c>
      <c r="Z17" s="211">
        <v>373602</v>
      </c>
      <c r="AA17" s="211">
        <v>373101</v>
      </c>
      <c r="AB17" s="211">
        <v>372804</v>
      </c>
      <c r="AC17" s="211">
        <v>372834</v>
      </c>
      <c r="AD17" s="211">
        <v>373256</v>
      </c>
      <c r="AE17" s="211">
        <v>373870</v>
      </c>
      <c r="AF17" s="211">
        <v>374752</v>
      </c>
      <c r="AG17" s="211">
        <v>376057</v>
      </c>
      <c r="AH17" s="211">
        <v>378349</v>
      </c>
      <c r="AI17" s="211">
        <v>381642</v>
      </c>
      <c r="AJ17" s="211">
        <v>385168</v>
      </c>
      <c r="AK17" s="211">
        <v>388730</v>
      </c>
      <c r="AL17" s="211">
        <v>392229</v>
      </c>
      <c r="AM17" s="211">
        <v>395272</v>
      </c>
      <c r="AN17" s="211">
        <v>397735</v>
      </c>
      <c r="AO17" s="211">
        <v>399783</v>
      </c>
      <c r="AP17" s="211">
        <v>401368</v>
      </c>
      <c r="AQ17" s="211">
        <v>401912</v>
      </c>
      <c r="AR17" s="211">
        <v>401460</v>
      </c>
      <c r="AS17" s="211">
        <v>400479</v>
      </c>
      <c r="AT17" s="211">
        <v>398934</v>
      </c>
      <c r="AU17" s="211">
        <v>396810</v>
      </c>
      <c r="AV17" s="211">
        <v>394252</v>
      </c>
      <c r="AW17" s="211">
        <v>391458</v>
      </c>
      <c r="AX17" s="211">
        <v>388579</v>
      </c>
      <c r="AY17" s="211">
        <v>385604</v>
      </c>
      <c r="AZ17" s="211">
        <v>382612</v>
      </c>
      <c r="BA17" s="211">
        <v>379808</v>
      </c>
      <c r="BB17" s="211">
        <v>377310</v>
      </c>
      <c r="BC17" s="211">
        <v>375170</v>
      </c>
      <c r="BD17" s="211">
        <v>373366</v>
      </c>
      <c r="BE17" s="211">
        <v>371913</v>
      </c>
      <c r="BF17" s="211">
        <v>370806</v>
      </c>
      <c r="BG17" s="211">
        <v>370030</v>
      </c>
      <c r="BH17" s="211">
        <v>369606</v>
      </c>
      <c r="BI17" s="211">
        <v>369540</v>
      </c>
      <c r="BJ17" s="211">
        <v>369819</v>
      </c>
      <c r="BK17" s="211">
        <v>370390</v>
      </c>
      <c r="BL17" s="211">
        <v>371185</v>
      </c>
      <c r="BM17" s="211">
        <v>372128</v>
      </c>
      <c r="BN17" s="211">
        <v>373209</v>
      </c>
      <c r="BO17" s="211">
        <v>374389</v>
      </c>
      <c r="BP17" s="211">
        <v>375618</v>
      </c>
      <c r="BQ17" s="211">
        <v>376845</v>
      </c>
      <c r="BR17" s="211">
        <v>378013</v>
      </c>
      <c r="BS17" s="211">
        <v>379096</v>
      </c>
      <c r="BT17" s="211">
        <v>380035</v>
      </c>
      <c r="BU17" s="211">
        <v>380804</v>
      </c>
      <c r="BV17" s="211">
        <v>381366</v>
      </c>
      <c r="BW17" s="211">
        <v>381699</v>
      </c>
      <c r="BX17" s="211">
        <v>381794</v>
      </c>
      <c r="BY17" s="211">
        <v>381644</v>
      </c>
      <c r="BZ17" s="211">
        <v>381256</v>
      </c>
      <c r="CA17" s="211">
        <v>380631</v>
      </c>
      <c r="CB17" s="211">
        <v>379806</v>
      </c>
      <c r="CC17" s="211">
        <v>378809</v>
      </c>
      <c r="CD17" s="211">
        <v>377695</v>
      </c>
      <c r="CE17" s="211">
        <v>376475</v>
      </c>
      <c r="CF17" s="211">
        <v>375217</v>
      </c>
      <c r="CG17" s="211">
        <v>373949</v>
      </c>
      <c r="CH17" s="211">
        <v>372711</v>
      </c>
      <c r="CI17" s="211">
        <v>371545</v>
      </c>
      <c r="CJ17" s="211">
        <v>370486</v>
      </c>
      <c r="CK17" s="211">
        <v>369540</v>
      </c>
      <c r="CL17" s="211">
        <v>368756</v>
      </c>
      <c r="CM17" s="211">
        <v>368118</v>
      </c>
      <c r="CN17" s="211">
        <v>367652</v>
      </c>
      <c r="CO17" s="211">
        <v>367350</v>
      </c>
      <c r="CP17" s="211">
        <v>367205</v>
      </c>
      <c r="CQ17" s="211">
        <v>367213</v>
      </c>
      <c r="CR17" s="211">
        <v>367352</v>
      </c>
      <c r="CS17" s="211">
        <v>367606</v>
      </c>
      <c r="CT17" s="211">
        <v>367950</v>
      </c>
      <c r="CU17" s="211">
        <v>368366</v>
      </c>
      <c r="CV17" s="211">
        <v>368821</v>
      </c>
      <c r="CW17" s="211">
        <v>369306</v>
      </c>
      <c r="CX17" s="211">
        <v>369781</v>
      </c>
      <c r="CY17" s="211">
        <v>370236</v>
      </c>
    </row>
    <row r="18" spans="1:103" x14ac:dyDescent="0.2">
      <c r="A18" s="211">
        <v>1</v>
      </c>
      <c r="B18" s="211" t="s">
        <v>1199</v>
      </c>
      <c r="C18" s="211">
        <v>380328</v>
      </c>
      <c r="D18" s="211">
        <v>388727</v>
      </c>
      <c r="E18" s="211">
        <v>407464</v>
      </c>
      <c r="F18" s="211">
        <v>418784</v>
      </c>
      <c r="G18" s="211">
        <v>433976</v>
      </c>
      <c r="H18" s="211">
        <v>432641</v>
      </c>
      <c r="I18" s="211">
        <v>438468</v>
      </c>
      <c r="J18" s="211">
        <v>448758</v>
      </c>
      <c r="K18" s="211">
        <v>456965</v>
      </c>
      <c r="L18" s="211">
        <v>446394</v>
      </c>
      <c r="M18" s="211">
        <v>439206</v>
      </c>
      <c r="N18" s="211">
        <v>438373</v>
      </c>
      <c r="O18" s="211">
        <v>441643</v>
      </c>
      <c r="P18" s="211">
        <v>432014</v>
      </c>
      <c r="Q18" s="211">
        <v>423151</v>
      </c>
      <c r="R18" s="211">
        <v>412909</v>
      </c>
      <c r="S18" s="211">
        <v>400703</v>
      </c>
      <c r="T18" s="211">
        <v>384014</v>
      </c>
      <c r="U18" s="211">
        <v>378622</v>
      </c>
      <c r="V18" s="211">
        <v>376718</v>
      </c>
      <c r="W18" s="211">
        <v>378408</v>
      </c>
      <c r="X18" s="211">
        <v>378741</v>
      </c>
      <c r="Y18" s="211">
        <v>377760</v>
      </c>
      <c r="Z18" s="211">
        <v>376930</v>
      </c>
      <c r="AA18" s="211">
        <v>376261</v>
      </c>
      <c r="AB18" s="211">
        <v>375760</v>
      </c>
      <c r="AC18" s="211">
        <v>375464</v>
      </c>
      <c r="AD18" s="211">
        <v>375494</v>
      </c>
      <c r="AE18" s="211">
        <v>375916</v>
      </c>
      <c r="AF18" s="211">
        <v>376530</v>
      </c>
      <c r="AG18" s="211">
        <v>377414</v>
      </c>
      <c r="AH18" s="211">
        <v>378718</v>
      </c>
      <c r="AI18" s="211">
        <v>381010</v>
      </c>
      <c r="AJ18" s="211">
        <v>384303</v>
      </c>
      <c r="AK18" s="211">
        <v>387830</v>
      </c>
      <c r="AL18" s="211">
        <v>391391</v>
      </c>
      <c r="AM18" s="211">
        <v>394890</v>
      </c>
      <c r="AN18" s="211">
        <v>397934</v>
      </c>
      <c r="AO18" s="211">
        <v>400397</v>
      </c>
      <c r="AP18" s="211">
        <v>402445</v>
      </c>
      <c r="AQ18" s="211">
        <v>404030</v>
      </c>
      <c r="AR18" s="211">
        <v>404574</v>
      </c>
      <c r="AS18" s="211">
        <v>404124</v>
      </c>
      <c r="AT18" s="211">
        <v>403143</v>
      </c>
      <c r="AU18" s="211">
        <v>401599</v>
      </c>
      <c r="AV18" s="211">
        <v>399474</v>
      </c>
      <c r="AW18" s="211">
        <v>396918</v>
      </c>
      <c r="AX18" s="211">
        <v>394124</v>
      </c>
      <c r="AY18" s="211">
        <v>391246</v>
      </c>
      <c r="AZ18" s="211">
        <v>388272</v>
      </c>
      <c r="BA18" s="211">
        <v>385281</v>
      </c>
      <c r="BB18" s="211">
        <v>382477</v>
      </c>
      <c r="BC18" s="211">
        <v>379978</v>
      </c>
      <c r="BD18" s="211">
        <v>377840</v>
      </c>
      <c r="BE18" s="211">
        <v>376035</v>
      </c>
      <c r="BF18" s="211">
        <v>374583</v>
      </c>
      <c r="BG18" s="211">
        <v>373477</v>
      </c>
      <c r="BH18" s="211">
        <v>372702</v>
      </c>
      <c r="BI18" s="211">
        <v>372278</v>
      </c>
      <c r="BJ18" s="211">
        <v>372213</v>
      </c>
      <c r="BK18" s="211">
        <v>372492</v>
      </c>
      <c r="BL18" s="211">
        <v>373062</v>
      </c>
      <c r="BM18" s="211">
        <v>373857</v>
      </c>
      <c r="BN18" s="211">
        <v>374800</v>
      </c>
      <c r="BO18" s="211">
        <v>375883</v>
      </c>
      <c r="BP18" s="211">
        <v>377063</v>
      </c>
      <c r="BQ18" s="211">
        <v>378292</v>
      </c>
      <c r="BR18" s="211">
        <v>379519</v>
      </c>
      <c r="BS18" s="211">
        <v>380687</v>
      </c>
      <c r="BT18" s="211">
        <v>381771</v>
      </c>
      <c r="BU18" s="211">
        <v>382709</v>
      </c>
      <c r="BV18" s="211">
        <v>383478</v>
      </c>
      <c r="BW18" s="211">
        <v>384040</v>
      </c>
      <c r="BX18" s="211">
        <v>384375</v>
      </c>
      <c r="BY18" s="211">
        <v>384469</v>
      </c>
      <c r="BZ18" s="211">
        <v>384320</v>
      </c>
      <c r="CA18" s="211">
        <v>383933</v>
      </c>
      <c r="CB18" s="211">
        <v>383308</v>
      </c>
      <c r="CC18" s="211">
        <v>382483</v>
      </c>
      <c r="CD18" s="211">
        <v>381487</v>
      </c>
      <c r="CE18" s="211">
        <v>380373</v>
      </c>
      <c r="CF18" s="211">
        <v>379152</v>
      </c>
      <c r="CG18" s="211">
        <v>377894</v>
      </c>
      <c r="CH18" s="211">
        <v>376628</v>
      </c>
      <c r="CI18" s="211">
        <v>375389</v>
      </c>
      <c r="CJ18" s="211">
        <v>374224</v>
      </c>
      <c r="CK18" s="211">
        <v>373164</v>
      </c>
      <c r="CL18" s="211">
        <v>372219</v>
      </c>
      <c r="CM18" s="211">
        <v>371435</v>
      </c>
      <c r="CN18" s="211">
        <v>370798</v>
      </c>
      <c r="CO18" s="211">
        <v>370332</v>
      </c>
      <c r="CP18" s="211">
        <v>370030</v>
      </c>
      <c r="CQ18" s="211">
        <v>369885</v>
      </c>
      <c r="CR18" s="211">
        <v>369894</v>
      </c>
      <c r="CS18" s="211">
        <v>370032</v>
      </c>
      <c r="CT18" s="211">
        <v>370286</v>
      </c>
      <c r="CU18" s="211">
        <v>370630</v>
      </c>
      <c r="CV18" s="211">
        <v>371046</v>
      </c>
      <c r="CW18" s="211">
        <v>371501</v>
      </c>
      <c r="CX18" s="211">
        <v>371987</v>
      </c>
      <c r="CY18" s="211">
        <v>372462</v>
      </c>
    </row>
    <row r="19" spans="1:103" x14ac:dyDescent="0.2">
      <c r="A19" s="211">
        <v>1</v>
      </c>
      <c r="B19" s="211" t="s">
        <v>1200</v>
      </c>
      <c r="C19" s="211">
        <v>371935</v>
      </c>
      <c r="D19" s="211">
        <v>383431</v>
      </c>
      <c r="E19" s="211">
        <v>394479</v>
      </c>
      <c r="F19" s="211">
        <v>411421</v>
      </c>
      <c r="G19" s="211">
        <v>422534</v>
      </c>
      <c r="H19" s="211">
        <v>437519</v>
      </c>
      <c r="I19" s="211">
        <v>435980</v>
      </c>
      <c r="J19" s="211">
        <v>441602</v>
      </c>
      <c r="K19" s="211">
        <v>451893</v>
      </c>
      <c r="L19" s="211">
        <v>460102</v>
      </c>
      <c r="M19" s="211">
        <v>449534</v>
      </c>
      <c r="N19" s="211">
        <v>442351</v>
      </c>
      <c r="O19" s="211">
        <v>441519</v>
      </c>
      <c r="P19" s="211">
        <v>444789</v>
      </c>
      <c r="Q19" s="211">
        <v>435163</v>
      </c>
      <c r="R19" s="211">
        <v>426304</v>
      </c>
      <c r="S19" s="211">
        <v>416063</v>
      </c>
      <c r="T19" s="211">
        <v>403860</v>
      </c>
      <c r="U19" s="211">
        <v>387175</v>
      </c>
      <c r="V19" s="211">
        <v>381785</v>
      </c>
      <c r="W19" s="211">
        <v>379881</v>
      </c>
      <c r="X19" s="211">
        <v>381572</v>
      </c>
      <c r="Y19" s="211">
        <v>381906</v>
      </c>
      <c r="Z19" s="211">
        <v>380926</v>
      </c>
      <c r="AA19" s="211">
        <v>380097</v>
      </c>
      <c r="AB19" s="211">
        <v>379429</v>
      </c>
      <c r="AC19" s="211">
        <v>378930</v>
      </c>
      <c r="AD19" s="211">
        <v>378635</v>
      </c>
      <c r="AE19" s="211">
        <v>378666</v>
      </c>
      <c r="AF19" s="211">
        <v>379087</v>
      </c>
      <c r="AG19" s="211">
        <v>379700</v>
      </c>
      <c r="AH19" s="211">
        <v>380586</v>
      </c>
      <c r="AI19" s="211">
        <v>381890</v>
      </c>
      <c r="AJ19" s="211">
        <v>384183</v>
      </c>
      <c r="AK19" s="211">
        <v>387475</v>
      </c>
      <c r="AL19" s="211">
        <v>391004</v>
      </c>
      <c r="AM19" s="211">
        <v>394564</v>
      </c>
      <c r="AN19" s="211">
        <v>398064</v>
      </c>
      <c r="AO19" s="211">
        <v>401107</v>
      </c>
      <c r="AP19" s="211">
        <v>403571</v>
      </c>
      <c r="AQ19" s="211">
        <v>405619</v>
      </c>
      <c r="AR19" s="211">
        <v>407205</v>
      </c>
      <c r="AS19" s="211">
        <v>407749</v>
      </c>
      <c r="AT19" s="211">
        <v>407299</v>
      </c>
      <c r="AU19" s="211">
        <v>406318</v>
      </c>
      <c r="AV19" s="211">
        <v>404776</v>
      </c>
      <c r="AW19" s="211">
        <v>402651</v>
      </c>
      <c r="AX19" s="211">
        <v>400096</v>
      </c>
      <c r="AY19" s="211">
        <v>397301</v>
      </c>
      <c r="AZ19" s="211">
        <v>394425</v>
      </c>
      <c r="BA19" s="211">
        <v>391451</v>
      </c>
      <c r="BB19" s="211">
        <v>388463</v>
      </c>
      <c r="BC19" s="211">
        <v>385659</v>
      </c>
      <c r="BD19" s="211">
        <v>383160</v>
      </c>
      <c r="BE19" s="211">
        <v>381024</v>
      </c>
      <c r="BF19" s="211">
        <v>379217</v>
      </c>
      <c r="BG19" s="211">
        <v>377767</v>
      </c>
      <c r="BH19" s="211">
        <v>376660</v>
      </c>
      <c r="BI19" s="211">
        <v>375886</v>
      </c>
      <c r="BJ19" s="211">
        <v>375463</v>
      </c>
      <c r="BK19" s="211">
        <v>375398</v>
      </c>
      <c r="BL19" s="211">
        <v>375677</v>
      </c>
      <c r="BM19" s="211">
        <v>376249</v>
      </c>
      <c r="BN19" s="211">
        <v>377044</v>
      </c>
      <c r="BO19" s="211">
        <v>377987</v>
      </c>
      <c r="BP19" s="211">
        <v>379070</v>
      </c>
      <c r="BQ19" s="211">
        <v>380250</v>
      </c>
      <c r="BR19" s="211">
        <v>381479</v>
      </c>
      <c r="BS19" s="211">
        <v>382706</v>
      </c>
      <c r="BT19" s="211">
        <v>383875</v>
      </c>
      <c r="BU19" s="211">
        <v>384959</v>
      </c>
      <c r="BV19" s="211">
        <v>385897</v>
      </c>
      <c r="BW19" s="211">
        <v>386667</v>
      </c>
      <c r="BX19" s="211">
        <v>387229</v>
      </c>
      <c r="BY19" s="211">
        <v>387564</v>
      </c>
      <c r="BZ19" s="211">
        <v>387659</v>
      </c>
      <c r="CA19" s="211">
        <v>387510</v>
      </c>
      <c r="CB19" s="211">
        <v>387122</v>
      </c>
      <c r="CC19" s="211">
        <v>386499</v>
      </c>
      <c r="CD19" s="211">
        <v>385675</v>
      </c>
      <c r="CE19" s="211">
        <v>384678</v>
      </c>
      <c r="CF19" s="211">
        <v>383565</v>
      </c>
      <c r="CG19" s="211">
        <v>382345</v>
      </c>
      <c r="CH19" s="211">
        <v>381085</v>
      </c>
      <c r="CI19" s="211">
        <v>379821</v>
      </c>
      <c r="CJ19" s="211">
        <v>378582</v>
      </c>
      <c r="CK19" s="211">
        <v>377418</v>
      </c>
      <c r="CL19" s="211">
        <v>376358</v>
      </c>
      <c r="CM19" s="211">
        <v>375413</v>
      </c>
      <c r="CN19" s="211">
        <v>374630</v>
      </c>
      <c r="CO19" s="211">
        <v>373994</v>
      </c>
      <c r="CP19" s="211">
        <v>373528</v>
      </c>
      <c r="CQ19" s="211">
        <v>373226</v>
      </c>
      <c r="CR19" s="211">
        <v>373080</v>
      </c>
      <c r="CS19" s="211">
        <v>373091</v>
      </c>
      <c r="CT19" s="211">
        <v>373229</v>
      </c>
      <c r="CU19" s="211">
        <v>373483</v>
      </c>
      <c r="CV19" s="211">
        <v>373828</v>
      </c>
      <c r="CW19" s="211">
        <v>374244</v>
      </c>
      <c r="CX19" s="211">
        <v>374699</v>
      </c>
      <c r="CY19" s="211">
        <v>375185</v>
      </c>
    </row>
    <row r="20" spans="1:103" x14ac:dyDescent="0.2">
      <c r="A20" s="211">
        <v>1</v>
      </c>
      <c r="B20" s="211" t="s">
        <v>1201</v>
      </c>
      <c r="C20" s="211">
        <v>369604</v>
      </c>
      <c r="D20" s="211">
        <v>375935</v>
      </c>
      <c r="E20" s="211">
        <v>390942</v>
      </c>
      <c r="F20" s="211">
        <v>399634</v>
      </c>
      <c r="G20" s="211">
        <v>416306</v>
      </c>
      <c r="H20" s="211">
        <v>427149</v>
      </c>
      <c r="I20" s="211">
        <v>441866</v>
      </c>
      <c r="J20" s="211">
        <v>440062</v>
      </c>
      <c r="K20" s="211">
        <v>445687</v>
      </c>
      <c r="L20" s="211">
        <v>455979</v>
      </c>
      <c r="M20" s="211">
        <v>464189</v>
      </c>
      <c r="N20" s="211">
        <v>453625</v>
      </c>
      <c r="O20" s="211">
        <v>446446</v>
      </c>
      <c r="P20" s="211">
        <v>445616</v>
      </c>
      <c r="Q20" s="211">
        <v>448887</v>
      </c>
      <c r="R20" s="211">
        <v>439264</v>
      </c>
      <c r="S20" s="211">
        <v>430410</v>
      </c>
      <c r="T20" s="211">
        <v>420171</v>
      </c>
      <c r="U20" s="211">
        <v>407972</v>
      </c>
      <c r="V20" s="211">
        <v>391293</v>
      </c>
      <c r="W20" s="211">
        <v>385904</v>
      </c>
      <c r="X20" s="211">
        <v>384001</v>
      </c>
      <c r="Y20" s="211">
        <v>385691</v>
      </c>
      <c r="Z20" s="211">
        <v>386028</v>
      </c>
      <c r="AA20" s="211">
        <v>385048</v>
      </c>
      <c r="AB20" s="211">
        <v>384219</v>
      </c>
      <c r="AC20" s="211">
        <v>383551</v>
      </c>
      <c r="AD20" s="211">
        <v>383055</v>
      </c>
      <c r="AE20" s="211">
        <v>382760</v>
      </c>
      <c r="AF20" s="211">
        <v>382791</v>
      </c>
      <c r="AG20" s="211">
        <v>383213</v>
      </c>
      <c r="AH20" s="211">
        <v>383829</v>
      </c>
      <c r="AI20" s="211">
        <v>384715</v>
      </c>
      <c r="AJ20" s="211">
        <v>386019</v>
      </c>
      <c r="AK20" s="211">
        <v>388312</v>
      </c>
      <c r="AL20" s="211">
        <v>391604</v>
      </c>
      <c r="AM20" s="211">
        <v>395132</v>
      </c>
      <c r="AN20" s="211">
        <v>398693</v>
      </c>
      <c r="AO20" s="211">
        <v>402193</v>
      </c>
      <c r="AP20" s="211">
        <v>405236</v>
      </c>
      <c r="AQ20" s="211">
        <v>407701</v>
      </c>
      <c r="AR20" s="211">
        <v>409748</v>
      </c>
      <c r="AS20" s="211">
        <v>411335</v>
      </c>
      <c r="AT20" s="211">
        <v>411880</v>
      </c>
      <c r="AU20" s="211">
        <v>411433</v>
      </c>
      <c r="AV20" s="211">
        <v>410451</v>
      </c>
      <c r="AW20" s="211">
        <v>408911</v>
      </c>
      <c r="AX20" s="211">
        <v>406786</v>
      </c>
      <c r="AY20" s="211">
        <v>404232</v>
      </c>
      <c r="AZ20" s="211">
        <v>401438</v>
      </c>
      <c r="BA20" s="211">
        <v>398563</v>
      </c>
      <c r="BB20" s="211">
        <v>395590</v>
      </c>
      <c r="BC20" s="211">
        <v>392602</v>
      </c>
      <c r="BD20" s="211">
        <v>389799</v>
      </c>
      <c r="BE20" s="211">
        <v>387300</v>
      </c>
      <c r="BF20" s="211">
        <v>385167</v>
      </c>
      <c r="BG20" s="211">
        <v>383359</v>
      </c>
      <c r="BH20" s="211">
        <v>381910</v>
      </c>
      <c r="BI20" s="211">
        <v>380803</v>
      </c>
      <c r="BJ20" s="211">
        <v>380030</v>
      </c>
      <c r="BK20" s="211">
        <v>379608</v>
      </c>
      <c r="BL20" s="211">
        <v>379543</v>
      </c>
      <c r="BM20" s="211">
        <v>379822</v>
      </c>
      <c r="BN20" s="211">
        <v>380395</v>
      </c>
      <c r="BO20" s="211">
        <v>381189</v>
      </c>
      <c r="BP20" s="211">
        <v>382134</v>
      </c>
      <c r="BQ20" s="211">
        <v>383218</v>
      </c>
      <c r="BR20" s="211">
        <v>384399</v>
      </c>
      <c r="BS20" s="211">
        <v>385628</v>
      </c>
      <c r="BT20" s="211">
        <v>386854</v>
      </c>
      <c r="BU20" s="211">
        <v>388024</v>
      </c>
      <c r="BV20" s="211">
        <v>389109</v>
      </c>
      <c r="BW20" s="211">
        <v>390046</v>
      </c>
      <c r="BX20" s="211">
        <v>390817</v>
      </c>
      <c r="BY20" s="211">
        <v>391379</v>
      </c>
      <c r="BZ20" s="211">
        <v>391714</v>
      </c>
      <c r="CA20" s="211">
        <v>391810</v>
      </c>
      <c r="CB20" s="211">
        <v>391661</v>
      </c>
      <c r="CC20" s="211">
        <v>391274</v>
      </c>
      <c r="CD20" s="211">
        <v>390651</v>
      </c>
      <c r="CE20" s="211">
        <v>389827</v>
      </c>
      <c r="CF20" s="211">
        <v>388832</v>
      </c>
      <c r="CG20" s="211">
        <v>387718</v>
      </c>
      <c r="CH20" s="211">
        <v>386499</v>
      </c>
      <c r="CI20" s="211">
        <v>385239</v>
      </c>
      <c r="CJ20" s="211">
        <v>383976</v>
      </c>
      <c r="CK20" s="211">
        <v>382738</v>
      </c>
      <c r="CL20" s="211">
        <v>381573</v>
      </c>
      <c r="CM20" s="211">
        <v>380514</v>
      </c>
      <c r="CN20" s="211">
        <v>379570</v>
      </c>
      <c r="CO20" s="211">
        <v>378787</v>
      </c>
      <c r="CP20" s="211">
        <v>378151</v>
      </c>
      <c r="CQ20" s="211">
        <v>377686</v>
      </c>
      <c r="CR20" s="211">
        <v>377384</v>
      </c>
      <c r="CS20" s="211">
        <v>377238</v>
      </c>
      <c r="CT20" s="211">
        <v>377250</v>
      </c>
      <c r="CU20" s="211">
        <v>377388</v>
      </c>
      <c r="CV20" s="211">
        <v>377642</v>
      </c>
      <c r="CW20" s="211">
        <v>377987</v>
      </c>
      <c r="CX20" s="211">
        <v>378403</v>
      </c>
      <c r="CY20" s="211">
        <v>378859</v>
      </c>
    </row>
    <row r="21" spans="1:103" x14ac:dyDescent="0.2">
      <c r="A21" s="211">
        <v>1</v>
      </c>
      <c r="B21" s="211" t="s">
        <v>1202</v>
      </c>
      <c r="C21" s="211">
        <v>385297</v>
      </c>
      <c r="D21" s="211">
        <v>375501</v>
      </c>
      <c r="E21" s="211">
        <v>387199</v>
      </c>
      <c r="F21" s="211">
        <v>398651</v>
      </c>
      <c r="G21" s="211">
        <v>406945</v>
      </c>
      <c r="H21" s="211">
        <v>423212</v>
      </c>
      <c r="I21" s="211">
        <v>433660</v>
      </c>
      <c r="J21" s="211">
        <v>447980</v>
      </c>
      <c r="K21" s="211">
        <v>446179</v>
      </c>
      <c r="L21" s="211">
        <v>451808</v>
      </c>
      <c r="M21" s="211">
        <v>462098</v>
      </c>
      <c r="N21" s="211">
        <v>470309</v>
      </c>
      <c r="O21" s="211">
        <v>459750</v>
      </c>
      <c r="P21" s="211">
        <v>452576</v>
      </c>
      <c r="Q21" s="211">
        <v>451749</v>
      </c>
      <c r="R21" s="211">
        <v>455020</v>
      </c>
      <c r="S21" s="211">
        <v>445404</v>
      </c>
      <c r="T21" s="211">
        <v>436553</v>
      </c>
      <c r="U21" s="211">
        <v>426319</v>
      </c>
      <c r="V21" s="211">
        <v>414121</v>
      </c>
      <c r="W21" s="211">
        <v>397447</v>
      </c>
      <c r="X21" s="211">
        <v>392063</v>
      </c>
      <c r="Y21" s="211">
        <v>390161</v>
      </c>
      <c r="Z21" s="211">
        <v>391851</v>
      </c>
      <c r="AA21" s="211">
        <v>392190</v>
      </c>
      <c r="AB21" s="211">
        <v>391210</v>
      </c>
      <c r="AC21" s="211">
        <v>390384</v>
      </c>
      <c r="AD21" s="211">
        <v>389716</v>
      </c>
      <c r="AE21" s="211">
        <v>389220</v>
      </c>
      <c r="AF21" s="211">
        <v>388928</v>
      </c>
      <c r="AG21" s="211">
        <v>388960</v>
      </c>
      <c r="AH21" s="211">
        <v>389381</v>
      </c>
      <c r="AI21" s="211">
        <v>389997</v>
      </c>
      <c r="AJ21" s="211">
        <v>390885</v>
      </c>
      <c r="AK21" s="211">
        <v>392188</v>
      </c>
      <c r="AL21" s="211">
        <v>394483</v>
      </c>
      <c r="AM21" s="211">
        <v>397776</v>
      </c>
      <c r="AN21" s="211">
        <v>401302</v>
      </c>
      <c r="AO21" s="211">
        <v>404864</v>
      </c>
      <c r="AP21" s="211">
        <v>408365</v>
      </c>
      <c r="AQ21" s="211">
        <v>411407</v>
      </c>
      <c r="AR21" s="211">
        <v>413873</v>
      </c>
      <c r="AS21" s="211">
        <v>415920</v>
      </c>
      <c r="AT21" s="211">
        <v>417508</v>
      </c>
      <c r="AU21" s="211">
        <v>418053</v>
      </c>
      <c r="AV21" s="211">
        <v>417607</v>
      </c>
      <c r="AW21" s="211">
        <v>416627</v>
      </c>
      <c r="AX21" s="211">
        <v>415086</v>
      </c>
      <c r="AY21" s="211">
        <v>412963</v>
      </c>
      <c r="AZ21" s="211">
        <v>410410</v>
      </c>
      <c r="BA21" s="211">
        <v>407618</v>
      </c>
      <c r="BB21" s="211">
        <v>404743</v>
      </c>
      <c r="BC21" s="211">
        <v>401773</v>
      </c>
      <c r="BD21" s="211">
        <v>398786</v>
      </c>
      <c r="BE21" s="211">
        <v>395985</v>
      </c>
      <c r="BF21" s="211">
        <v>393486</v>
      </c>
      <c r="BG21" s="211">
        <v>391354</v>
      </c>
      <c r="BH21" s="211">
        <v>389547</v>
      </c>
      <c r="BI21" s="211">
        <v>388099</v>
      </c>
      <c r="BJ21" s="211">
        <v>386992</v>
      </c>
      <c r="BK21" s="211">
        <v>386220</v>
      </c>
      <c r="BL21" s="211">
        <v>385797</v>
      </c>
      <c r="BM21" s="211">
        <v>385734</v>
      </c>
      <c r="BN21" s="211">
        <v>386013</v>
      </c>
      <c r="BO21" s="211">
        <v>386587</v>
      </c>
      <c r="BP21" s="211">
        <v>387381</v>
      </c>
      <c r="BQ21" s="211">
        <v>388326</v>
      </c>
      <c r="BR21" s="211">
        <v>389411</v>
      </c>
      <c r="BS21" s="211">
        <v>390593</v>
      </c>
      <c r="BT21" s="211">
        <v>391823</v>
      </c>
      <c r="BU21" s="211">
        <v>393049</v>
      </c>
      <c r="BV21" s="211">
        <v>394219</v>
      </c>
      <c r="BW21" s="211">
        <v>395306</v>
      </c>
      <c r="BX21" s="211">
        <v>396241</v>
      </c>
      <c r="BY21" s="211">
        <v>397012</v>
      </c>
      <c r="BZ21" s="211">
        <v>397576</v>
      </c>
      <c r="CA21" s="211">
        <v>397910</v>
      </c>
      <c r="CB21" s="211">
        <v>398008</v>
      </c>
      <c r="CC21" s="211">
        <v>397860</v>
      </c>
      <c r="CD21" s="211">
        <v>397473</v>
      </c>
      <c r="CE21" s="211">
        <v>396850</v>
      </c>
      <c r="CF21" s="211">
        <v>396025</v>
      </c>
      <c r="CG21" s="211">
        <v>395033</v>
      </c>
      <c r="CH21" s="211">
        <v>393920</v>
      </c>
      <c r="CI21" s="211">
        <v>392702</v>
      </c>
      <c r="CJ21" s="211">
        <v>391441</v>
      </c>
      <c r="CK21" s="211">
        <v>390178</v>
      </c>
      <c r="CL21" s="211">
        <v>388941</v>
      </c>
      <c r="CM21" s="211">
        <v>387778</v>
      </c>
      <c r="CN21" s="211">
        <v>386718</v>
      </c>
      <c r="CO21" s="211">
        <v>385775</v>
      </c>
      <c r="CP21" s="211">
        <v>384992</v>
      </c>
      <c r="CQ21" s="211">
        <v>384357</v>
      </c>
      <c r="CR21" s="211">
        <v>383893</v>
      </c>
      <c r="CS21" s="211">
        <v>383591</v>
      </c>
      <c r="CT21" s="211">
        <v>383446</v>
      </c>
      <c r="CU21" s="211">
        <v>383459</v>
      </c>
      <c r="CV21" s="211">
        <v>383596</v>
      </c>
      <c r="CW21" s="211">
        <v>383851</v>
      </c>
      <c r="CX21" s="211">
        <v>384196</v>
      </c>
      <c r="CY21" s="211">
        <v>384612</v>
      </c>
    </row>
    <row r="22" spans="1:103" x14ac:dyDescent="0.2">
      <c r="A22" s="211">
        <v>1</v>
      </c>
      <c r="B22" s="211" t="s">
        <v>1203</v>
      </c>
      <c r="C22" s="211">
        <v>402791</v>
      </c>
      <c r="D22" s="211">
        <v>392709</v>
      </c>
      <c r="E22" s="211">
        <v>390256</v>
      </c>
      <c r="F22" s="211">
        <v>397188</v>
      </c>
      <c r="G22" s="211">
        <v>408119</v>
      </c>
      <c r="H22" s="211">
        <v>415886</v>
      </c>
      <c r="I22" s="211">
        <v>431638</v>
      </c>
      <c r="J22" s="211">
        <v>441570</v>
      </c>
      <c r="K22" s="211">
        <v>455890</v>
      </c>
      <c r="L22" s="211">
        <v>454094</v>
      </c>
      <c r="M22" s="211">
        <v>459725</v>
      </c>
      <c r="N22" s="211">
        <v>470015</v>
      </c>
      <c r="O22" s="211">
        <v>478226</v>
      </c>
      <c r="P22" s="211">
        <v>467674</v>
      </c>
      <c r="Q22" s="211">
        <v>460504</v>
      </c>
      <c r="R22" s="211">
        <v>459679</v>
      </c>
      <c r="S22" s="211">
        <v>462955</v>
      </c>
      <c r="T22" s="211">
        <v>453342</v>
      </c>
      <c r="U22" s="211">
        <v>444495</v>
      </c>
      <c r="V22" s="211">
        <v>434265</v>
      </c>
      <c r="W22" s="211">
        <v>422071</v>
      </c>
      <c r="X22" s="211">
        <v>405404</v>
      </c>
      <c r="Y22" s="211">
        <v>400024</v>
      </c>
      <c r="Z22" s="211">
        <v>398122</v>
      </c>
      <c r="AA22" s="211">
        <v>399814</v>
      </c>
      <c r="AB22" s="211">
        <v>400154</v>
      </c>
      <c r="AC22" s="211">
        <v>399174</v>
      </c>
      <c r="AD22" s="211">
        <v>398349</v>
      </c>
      <c r="AE22" s="211">
        <v>397683</v>
      </c>
      <c r="AF22" s="211">
        <v>397187</v>
      </c>
      <c r="AG22" s="211">
        <v>396896</v>
      </c>
      <c r="AH22" s="211">
        <v>396931</v>
      </c>
      <c r="AI22" s="211">
        <v>397352</v>
      </c>
      <c r="AJ22" s="211">
        <v>397969</v>
      </c>
      <c r="AK22" s="211">
        <v>398859</v>
      </c>
      <c r="AL22" s="211">
        <v>400161</v>
      </c>
      <c r="AM22" s="211">
        <v>402457</v>
      </c>
      <c r="AN22" s="211">
        <v>405751</v>
      </c>
      <c r="AO22" s="211">
        <v>409278</v>
      </c>
      <c r="AP22" s="211">
        <v>412838</v>
      </c>
      <c r="AQ22" s="211">
        <v>416338</v>
      </c>
      <c r="AR22" s="211">
        <v>419384</v>
      </c>
      <c r="AS22" s="211">
        <v>421847</v>
      </c>
      <c r="AT22" s="211">
        <v>423898</v>
      </c>
      <c r="AU22" s="211">
        <v>425487</v>
      </c>
      <c r="AV22" s="211">
        <v>426033</v>
      </c>
      <c r="AW22" s="211">
        <v>425587</v>
      </c>
      <c r="AX22" s="211">
        <v>424609</v>
      </c>
      <c r="AY22" s="211">
        <v>423068</v>
      </c>
      <c r="AZ22" s="211">
        <v>420946</v>
      </c>
      <c r="BA22" s="211">
        <v>418395</v>
      </c>
      <c r="BB22" s="211">
        <v>415603</v>
      </c>
      <c r="BC22" s="211">
        <v>412729</v>
      </c>
      <c r="BD22" s="211">
        <v>409761</v>
      </c>
      <c r="BE22" s="211">
        <v>406775</v>
      </c>
      <c r="BF22" s="211">
        <v>403975</v>
      </c>
      <c r="BG22" s="211">
        <v>401479</v>
      </c>
      <c r="BH22" s="211">
        <v>399347</v>
      </c>
      <c r="BI22" s="211">
        <v>397540</v>
      </c>
      <c r="BJ22" s="211">
        <v>396091</v>
      </c>
      <c r="BK22" s="211">
        <v>394986</v>
      </c>
      <c r="BL22" s="211">
        <v>394216</v>
      </c>
      <c r="BM22" s="211">
        <v>393794</v>
      </c>
      <c r="BN22" s="211">
        <v>393733</v>
      </c>
      <c r="BO22" s="211">
        <v>394012</v>
      </c>
      <c r="BP22" s="211">
        <v>394586</v>
      </c>
      <c r="BQ22" s="211">
        <v>395382</v>
      </c>
      <c r="BR22" s="211">
        <v>396328</v>
      </c>
      <c r="BS22" s="211">
        <v>397412</v>
      </c>
      <c r="BT22" s="211">
        <v>398596</v>
      </c>
      <c r="BU22" s="211">
        <v>399826</v>
      </c>
      <c r="BV22" s="211">
        <v>401051</v>
      </c>
      <c r="BW22" s="211">
        <v>402221</v>
      </c>
      <c r="BX22" s="211">
        <v>403310</v>
      </c>
      <c r="BY22" s="211">
        <v>404246</v>
      </c>
      <c r="BZ22" s="211">
        <v>405017</v>
      </c>
      <c r="CA22" s="211">
        <v>405581</v>
      </c>
      <c r="CB22" s="211">
        <v>405915</v>
      </c>
      <c r="CC22" s="211">
        <v>406013</v>
      </c>
      <c r="CD22" s="211">
        <v>405866</v>
      </c>
      <c r="CE22" s="211">
        <v>405481</v>
      </c>
      <c r="CF22" s="211">
        <v>404859</v>
      </c>
      <c r="CG22" s="211">
        <v>404033</v>
      </c>
      <c r="CH22" s="211">
        <v>403042</v>
      </c>
      <c r="CI22" s="211">
        <v>401930</v>
      </c>
      <c r="CJ22" s="211">
        <v>400712</v>
      </c>
      <c r="CK22" s="211">
        <v>399453</v>
      </c>
      <c r="CL22" s="211">
        <v>398190</v>
      </c>
      <c r="CM22" s="211">
        <v>396954</v>
      </c>
      <c r="CN22" s="211">
        <v>395791</v>
      </c>
      <c r="CO22" s="211">
        <v>394731</v>
      </c>
      <c r="CP22" s="211">
        <v>393789</v>
      </c>
      <c r="CQ22" s="211">
        <v>393007</v>
      </c>
      <c r="CR22" s="211">
        <v>392372</v>
      </c>
      <c r="CS22" s="211">
        <v>391909</v>
      </c>
      <c r="CT22" s="211">
        <v>391606</v>
      </c>
      <c r="CU22" s="211">
        <v>391461</v>
      </c>
      <c r="CV22" s="211">
        <v>391476</v>
      </c>
      <c r="CW22" s="211">
        <v>391612</v>
      </c>
      <c r="CX22" s="211">
        <v>391868</v>
      </c>
      <c r="CY22" s="211">
        <v>392216</v>
      </c>
    </row>
    <row r="23" spans="1:103" x14ac:dyDescent="0.2">
      <c r="A23" s="211">
        <v>1</v>
      </c>
      <c r="B23" s="211" t="s">
        <v>1204</v>
      </c>
      <c r="C23" s="211">
        <v>418297</v>
      </c>
      <c r="D23" s="211">
        <v>409400</v>
      </c>
      <c r="E23" s="211">
        <v>407174</v>
      </c>
      <c r="F23" s="211">
        <v>399797</v>
      </c>
      <c r="G23" s="211">
        <v>406226</v>
      </c>
      <c r="H23" s="211">
        <v>416645</v>
      </c>
      <c r="I23" s="211">
        <v>423918</v>
      </c>
      <c r="J23" s="211">
        <v>439169</v>
      </c>
      <c r="K23" s="211">
        <v>449102</v>
      </c>
      <c r="L23" s="211">
        <v>463420</v>
      </c>
      <c r="M23" s="211">
        <v>461629</v>
      </c>
      <c r="N23" s="211">
        <v>467261</v>
      </c>
      <c r="O23" s="211">
        <v>477552</v>
      </c>
      <c r="P23" s="211">
        <v>485765</v>
      </c>
      <c r="Q23" s="211">
        <v>475218</v>
      </c>
      <c r="R23" s="211">
        <v>468053</v>
      </c>
      <c r="S23" s="211">
        <v>467230</v>
      </c>
      <c r="T23" s="211">
        <v>470508</v>
      </c>
      <c r="U23" s="211">
        <v>460901</v>
      </c>
      <c r="V23" s="211">
        <v>452056</v>
      </c>
      <c r="W23" s="211">
        <v>441833</v>
      </c>
      <c r="X23" s="211">
        <v>429644</v>
      </c>
      <c r="Y23" s="211">
        <v>412982</v>
      </c>
      <c r="Z23" s="211">
        <v>407606</v>
      </c>
      <c r="AA23" s="211">
        <v>405707</v>
      </c>
      <c r="AB23" s="211">
        <v>407399</v>
      </c>
      <c r="AC23" s="211">
        <v>407739</v>
      </c>
      <c r="AD23" s="211">
        <v>406762</v>
      </c>
      <c r="AE23" s="211">
        <v>405938</v>
      </c>
      <c r="AF23" s="211">
        <v>405273</v>
      </c>
      <c r="AG23" s="211">
        <v>404778</v>
      </c>
      <c r="AH23" s="211">
        <v>404488</v>
      </c>
      <c r="AI23" s="211">
        <v>404525</v>
      </c>
      <c r="AJ23" s="211">
        <v>404947</v>
      </c>
      <c r="AK23" s="211">
        <v>405566</v>
      </c>
      <c r="AL23" s="211">
        <v>406456</v>
      </c>
      <c r="AM23" s="211">
        <v>407758</v>
      </c>
      <c r="AN23" s="211">
        <v>410055</v>
      </c>
      <c r="AO23" s="211">
        <v>413349</v>
      </c>
      <c r="AP23" s="211">
        <v>416877</v>
      </c>
      <c r="AQ23" s="211">
        <v>420438</v>
      </c>
      <c r="AR23" s="211">
        <v>423936</v>
      </c>
      <c r="AS23" s="211">
        <v>426984</v>
      </c>
      <c r="AT23" s="211">
        <v>429447</v>
      </c>
      <c r="AU23" s="211">
        <v>431500</v>
      </c>
      <c r="AV23" s="211">
        <v>433090</v>
      </c>
      <c r="AW23" s="211">
        <v>433636</v>
      </c>
      <c r="AX23" s="211">
        <v>433190</v>
      </c>
      <c r="AY23" s="211">
        <v>432214</v>
      </c>
      <c r="AZ23" s="211">
        <v>430674</v>
      </c>
      <c r="BA23" s="211">
        <v>428552</v>
      </c>
      <c r="BB23" s="211">
        <v>426004</v>
      </c>
      <c r="BC23" s="211">
        <v>423216</v>
      </c>
      <c r="BD23" s="211">
        <v>420343</v>
      </c>
      <c r="BE23" s="211">
        <v>417376</v>
      </c>
      <c r="BF23" s="211">
        <v>414391</v>
      </c>
      <c r="BG23" s="211">
        <v>411591</v>
      </c>
      <c r="BH23" s="211">
        <v>409097</v>
      </c>
      <c r="BI23" s="211">
        <v>406966</v>
      </c>
      <c r="BJ23" s="211">
        <v>405162</v>
      </c>
      <c r="BK23" s="211">
        <v>403713</v>
      </c>
      <c r="BL23" s="211">
        <v>402609</v>
      </c>
      <c r="BM23" s="211">
        <v>401840</v>
      </c>
      <c r="BN23" s="211">
        <v>401417</v>
      </c>
      <c r="BO23" s="211">
        <v>401358</v>
      </c>
      <c r="BP23" s="211">
        <v>401637</v>
      </c>
      <c r="BQ23" s="211">
        <v>402212</v>
      </c>
      <c r="BR23" s="211">
        <v>403009</v>
      </c>
      <c r="BS23" s="211">
        <v>403955</v>
      </c>
      <c r="BT23" s="211">
        <v>405040</v>
      </c>
      <c r="BU23" s="211">
        <v>406223</v>
      </c>
      <c r="BV23" s="211">
        <v>407455</v>
      </c>
      <c r="BW23" s="211">
        <v>408681</v>
      </c>
      <c r="BX23" s="211">
        <v>409851</v>
      </c>
      <c r="BY23" s="211">
        <v>410940</v>
      </c>
      <c r="BZ23" s="211">
        <v>411876</v>
      </c>
      <c r="CA23" s="211">
        <v>412651</v>
      </c>
      <c r="CB23" s="211">
        <v>413214</v>
      </c>
      <c r="CC23" s="211">
        <v>413549</v>
      </c>
      <c r="CD23" s="211">
        <v>413647</v>
      </c>
      <c r="CE23" s="211">
        <v>413501</v>
      </c>
      <c r="CF23" s="211">
        <v>413116</v>
      </c>
      <c r="CG23" s="211">
        <v>412495</v>
      </c>
      <c r="CH23" s="211">
        <v>411672</v>
      </c>
      <c r="CI23" s="211">
        <v>410681</v>
      </c>
      <c r="CJ23" s="211">
        <v>409569</v>
      </c>
      <c r="CK23" s="211">
        <v>408352</v>
      </c>
      <c r="CL23" s="211">
        <v>407093</v>
      </c>
      <c r="CM23" s="211">
        <v>405832</v>
      </c>
      <c r="CN23" s="211">
        <v>404596</v>
      </c>
      <c r="CO23" s="211">
        <v>403434</v>
      </c>
      <c r="CP23" s="211">
        <v>402375</v>
      </c>
      <c r="CQ23" s="211">
        <v>401434</v>
      </c>
      <c r="CR23" s="211">
        <v>400653</v>
      </c>
      <c r="CS23" s="211">
        <v>400017</v>
      </c>
      <c r="CT23" s="211">
        <v>399556</v>
      </c>
      <c r="CU23" s="211">
        <v>399252</v>
      </c>
      <c r="CV23" s="211">
        <v>399109</v>
      </c>
      <c r="CW23" s="211">
        <v>399123</v>
      </c>
      <c r="CX23" s="211">
        <v>399258</v>
      </c>
      <c r="CY23" s="211">
        <v>399516</v>
      </c>
    </row>
    <row r="24" spans="1:103" x14ac:dyDescent="0.2">
      <c r="A24" s="211">
        <v>1</v>
      </c>
      <c r="B24" s="211" t="s">
        <v>1205</v>
      </c>
      <c r="C24" s="211">
        <v>426847</v>
      </c>
      <c r="D24" s="211">
        <v>423770</v>
      </c>
      <c r="E24" s="211">
        <v>423079</v>
      </c>
      <c r="F24" s="211">
        <v>415897</v>
      </c>
      <c r="G24" s="211">
        <v>408056</v>
      </c>
      <c r="H24" s="211">
        <v>414017</v>
      </c>
      <c r="I24" s="211">
        <v>423974</v>
      </c>
      <c r="J24" s="211">
        <v>430787</v>
      </c>
      <c r="K24" s="211">
        <v>446035</v>
      </c>
      <c r="L24" s="211">
        <v>455968</v>
      </c>
      <c r="M24" s="211">
        <v>470284</v>
      </c>
      <c r="N24" s="211">
        <v>468498</v>
      </c>
      <c r="O24" s="211">
        <v>474133</v>
      </c>
      <c r="P24" s="211">
        <v>484423</v>
      </c>
      <c r="Q24" s="211">
        <v>492636</v>
      </c>
      <c r="R24" s="211">
        <v>482097</v>
      </c>
      <c r="S24" s="211">
        <v>474936</v>
      </c>
      <c r="T24" s="211">
        <v>474117</v>
      </c>
      <c r="U24" s="211">
        <v>477396</v>
      </c>
      <c r="V24" s="211">
        <v>467795</v>
      </c>
      <c r="W24" s="211">
        <v>458954</v>
      </c>
      <c r="X24" s="211">
        <v>448735</v>
      </c>
      <c r="Y24" s="211">
        <v>436552</v>
      </c>
      <c r="Z24" s="211">
        <v>419897</v>
      </c>
      <c r="AA24" s="211">
        <v>414522</v>
      </c>
      <c r="AB24" s="211">
        <v>412627</v>
      </c>
      <c r="AC24" s="211">
        <v>414321</v>
      </c>
      <c r="AD24" s="211">
        <v>414661</v>
      </c>
      <c r="AE24" s="211">
        <v>413685</v>
      </c>
      <c r="AF24" s="211">
        <v>412863</v>
      </c>
      <c r="AG24" s="211">
        <v>412198</v>
      </c>
      <c r="AH24" s="211">
        <v>411705</v>
      </c>
      <c r="AI24" s="211">
        <v>411415</v>
      </c>
      <c r="AJ24" s="211">
        <v>411454</v>
      </c>
      <c r="AK24" s="211">
        <v>411878</v>
      </c>
      <c r="AL24" s="211">
        <v>412500</v>
      </c>
      <c r="AM24" s="211">
        <v>413390</v>
      </c>
      <c r="AN24" s="211">
        <v>414694</v>
      </c>
      <c r="AO24" s="211">
        <v>416989</v>
      </c>
      <c r="AP24" s="211">
        <v>420283</v>
      </c>
      <c r="AQ24" s="211">
        <v>423813</v>
      </c>
      <c r="AR24" s="211">
        <v>427374</v>
      </c>
      <c r="AS24" s="211">
        <v>430873</v>
      </c>
      <c r="AT24" s="211">
        <v>433922</v>
      </c>
      <c r="AU24" s="211">
        <v>436385</v>
      </c>
      <c r="AV24" s="211">
        <v>438437</v>
      </c>
      <c r="AW24" s="211">
        <v>440030</v>
      </c>
      <c r="AX24" s="211">
        <v>440577</v>
      </c>
      <c r="AY24" s="211">
        <v>440132</v>
      </c>
      <c r="AZ24" s="211">
        <v>439157</v>
      </c>
      <c r="BA24" s="211">
        <v>437618</v>
      </c>
      <c r="BB24" s="211">
        <v>435498</v>
      </c>
      <c r="BC24" s="211">
        <v>432949</v>
      </c>
      <c r="BD24" s="211">
        <v>430165</v>
      </c>
      <c r="BE24" s="211">
        <v>427292</v>
      </c>
      <c r="BF24" s="211">
        <v>424326</v>
      </c>
      <c r="BG24" s="211">
        <v>421343</v>
      </c>
      <c r="BH24" s="211">
        <v>418545</v>
      </c>
      <c r="BI24" s="211">
        <v>416055</v>
      </c>
      <c r="BJ24" s="211">
        <v>413925</v>
      </c>
      <c r="BK24" s="211">
        <v>412122</v>
      </c>
      <c r="BL24" s="211">
        <v>410675</v>
      </c>
      <c r="BM24" s="211">
        <v>409571</v>
      </c>
      <c r="BN24" s="211">
        <v>408803</v>
      </c>
      <c r="BO24" s="211">
        <v>408380</v>
      </c>
      <c r="BP24" s="211">
        <v>408324</v>
      </c>
      <c r="BQ24" s="211">
        <v>408602</v>
      </c>
      <c r="BR24" s="211">
        <v>409178</v>
      </c>
      <c r="BS24" s="211">
        <v>409975</v>
      </c>
      <c r="BT24" s="211">
        <v>410922</v>
      </c>
      <c r="BU24" s="211">
        <v>412008</v>
      </c>
      <c r="BV24" s="211">
        <v>413191</v>
      </c>
      <c r="BW24" s="211">
        <v>414424</v>
      </c>
      <c r="BX24" s="211">
        <v>415650</v>
      </c>
      <c r="BY24" s="211">
        <v>416820</v>
      </c>
      <c r="BZ24" s="211">
        <v>417910</v>
      </c>
      <c r="CA24" s="211">
        <v>418845</v>
      </c>
      <c r="CB24" s="211">
        <v>419622</v>
      </c>
      <c r="CC24" s="211">
        <v>420186</v>
      </c>
      <c r="CD24" s="211">
        <v>420521</v>
      </c>
      <c r="CE24" s="211">
        <v>420621</v>
      </c>
      <c r="CF24" s="211">
        <v>420475</v>
      </c>
      <c r="CG24" s="211">
        <v>420091</v>
      </c>
      <c r="CH24" s="211">
        <v>419471</v>
      </c>
      <c r="CI24" s="211">
        <v>418647</v>
      </c>
      <c r="CJ24" s="211">
        <v>417659</v>
      </c>
      <c r="CK24" s="211">
        <v>416548</v>
      </c>
      <c r="CL24" s="211">
        <v>415331</v>
      </c>
      <c r="CM24" s="211">
        <v>414072</v>
      </c>
      <c r="CN24" s="211">
        <v>412813</v>
      </c>
      <c r="CO24" s="211">
        <v>411578</v>
      </c>
      <c r="CP24" s="211">
        <v>410417</v>
      </c>
      <c r="CQ24" s="211">
        <v>409359</v>
      </c>
      <c r="CR24" s="211">
        <v>408418</v>
      </c>
      <c r="CS24" s="211">
        <v>407638</v>
      </c>
      <c r="CT24" s="211">
        <v>407001</v>
      </c>
      <c r="CU24" s="211">
        <v>406544</v>
      </c>
      <c r="CV24" s="211">
        <v>406238</v>
      </c>
      <c r="CW24" s="211">
        <v>406097</v>
      </c>
      <c r="CX24" s="211">
        <v>406112</v>
      </c>
      <c r="CY24" s="211">
        <v>406247</v>
      </c>
    </row>
    <row r="25" spans="1:103" x14ac:dyDescent="0.2">
      <c r="A25" s="211">
        <v>1</v>
      </c>
      <c r="B25" s="211" t="s">
        <v>1206</v>
      </c>
      <c r="C25" s="211">
        <v>440601</v>
      </c>
      <c r="D25" s="211">
        <v>431490</v>
      </c>
      <c r="E25" s="211">
        <v>437141</v>
      </c>
      <c r="F25" s="211">
        <v>431337</v>
      </c>
      <c r="G25" s="211">
        <v>423709</v>
      </c>
      <c r="H25" s="211">
        <v>415416</v>
      </c>
      <c r="I25" s="211">
        <v>420940</v>
      </c>
      <c r="J25" s="211">
        <v>430449</v>
      </c>
      <c r="K25" s="211">
        <v>437263</v>
      </c>
      <c r="L25" s="211">
        <v>452508</v>
      </c>
      <c r="M25" s="211">
        <v>462444</v>
      </c>
      <c r="N25" s="211">
        <v>476757</v>
      </c>
      <c r="O25" s="211">
        <v>474975</v>
      </c>
      <c r="P25" s="211">
        <v>480612</v>
      </c>
      <c r="Q25" s="211">
        <v>490902</v>
      </c>
      <c r="R25" s="211">
        <v>499114</v>
      </c>
      <c r="S25" s="211">
        <v>488582</v>
      </c>
      <c r="T25" s="211">
        <v>481426</v>
      </c>
      <c r="U25" s="211">
        <v>480610</v>
      </c>
      <c r="V25" s="211">
        <v>483892</v>
      </c>
      <c r="W25" s="211">
        <v>474295</v>
      </c>
      <c r="X25" s="211">
        <v>465460</v>
      </c>
      <c r="Y25" s="211">
        <v>455245</v>
      </c>
      <c r="Z25" s="211">
        <v>443067</v>
      </c>
      <c r="AA25" s="211">
        <v>426420</v>
      </c>
      <c r="AB25" s="211">
        <v>421047</v>
      </c>
      <c r="AC25" s="211">
        <v>419154</v>
      </c>
      <c r="AD25" s="211">
        <v>420850</v>
      </c>
      <c r="AE25" s="211">
        <v>421191</v>
      </c>
      <c r="AF25" s="211">
        <v>420216</v>
      </c>
      <c r="AG25" s="211">
        <v>419398</v>
      </c>
      <c r="AH25" s="211">
        <v>418732</v>
      </c>
      <c r="AI25" s="211">
        <v>418241</v>
      </c>
      <c r="AJ25" s="211">
        <v>417953</v>
      </c>
      <c r="AK25" s="211">
        <v>417993</v>
      </c>
      <c r="AL25" s="211">
        <v>418417</v>
      </c>
      <c r="AM25" s="211">
        <v>419042</v>
      </c>
      <c r="AN25" s="211">
        <v>419931</v>
      </c>
      <c r="AO25" s="211">
        <v>421237</v>
      </c>
      <c r="AP25" s="211">
        <v>423533</v>
      </c>
      <c r="AQ25" s="211">
        <v>426825</v>
      </c>
      <c r="AR25" s="211">
        <v>430358</v>
      </c>
      <c r="AS25" s="211">
        <v>433917</v>
      </c>
      <c r="AT25" s="211">
        <v>437419</v>
      </c>
      <c r="AU25" s="211">
        <v>440469</v>
      </c>
      <c r="AV25" s="211">
        <v>442931</v>
      </c>
      <c r="AW25" s="211">
        <v>444983</v>
      </c>
      <c r="AX25" s="211">
        <v>446578</v>
      </c>
      <c r="AY25" s="211">
        <v>447126</v>
      </c>
      <c r="AZ25" s="211">
        <v>446683</v>
      </c>
      <c r="BA25" s="211">
        <v>445709</v>
      </c>
      <c r="BB25" s="211">
        <v>444171</v>
      </c>
      <c r="BC25" s="211">
        <v>442055</v>
      </c>
      <c r="BD25" s="211">
        <v>439506</v>
      </c>
      <c r="BE25" s="211">
        <v>436723</v>
      </c>
      <c r="BF25" s="211">
        <v>433853</v>
      </c>
      <c r="BG25" s="211">
        <v>430888</v>
      </c>
      <c r="BH25" s="211">
        <v>427906</v>
      </c>
      <c r="BI25" s="211">
        <v>425110</v>
      </c>
      <c r="BJ25" s="211">
        <v>422620</v>
      </c>
      <c r="BK25" s="211">
        <v>420491</v>
      </c>
      <c r="BL25" s="211">
        <v>418689</v>
      </c>
      <c r="BM25" s="211">
        <v>417245</v>
      </c>
      <c r="BN25" s="211">
        <v>416143</v>
      </c>
      <c r="BO25" s="211">
        <v>415376</v>
      </c>
      <c r="BP25" s="211">
        <v>414954</v>
      </c>
      <c r="BQ25" s="211">
        <v>414898</v>
      </c>
      <c r="BR25" s="211">
        <v>415177</v>
      </c>
      <c r="BS25" s="211">
        <v>415756</v>
      </c>
      <c r="BT25" s="211">
        <v>416551</v>
      </c>
      <c r="BU25" s="211">
        <v>417499</v>
      </c>
      <c r="BV25" s="211">
        <v>418585</v>
      </c>
      <c r="BW25" s="211">
        <v>419769</v>
      </c>
      <c r="BX25" s="211">
        <v>421003</v>
      </c>
      <c r="BY25" s="211">
        <v>422230</v>
      </c>
      <c r="BZ25" s="211">
        <v>423400</v>
      </c>
      <c r="CA25" s="211">
        <v>424493</v>
      </c>
      <c r="CB25" s="211">
        <v>425427</v>
      </c>
      <c r="CC25" s="211">
        <v>426204</v>
      </c>
      <c r="CD25" s="211">
        <v>426768</v>
      </c>
      <c r="CE25" s="211">
        <v>427103</v>
      </c>
      <c r="CF25" s="211">
        <v>427204</v>
      </c>
      <c r="CG25" s="211">
        <v>427060</v>
      </c>
      <c r="CH25" s="211">
        <v>426676</v>
      </c>
      <c r="CI25" s="211">
        <v>426058</v>
      </c>
      <c r="CJ25" s="211">
        <v>425233</v>
      </c>
      <c r="CK25" s="211">
        <v>424247</v>
      </c>
      <c r="CL25" s="211">
        <v>423138</v>
      </c>
      <c r="CM25" s="211">
        <v>421920</v>
      </c>
      <c r="CN25" s="211">
        <v>420663</v>
      </c>
      <c r="CO25" s="211">
        <v>419406</v>
      </c>
      <c r="CP25" s="211">
        <v>418170</v>
      </c>
      <c r="CQ25" s="211">
        <v>417009</v>
      </c>
      <c r="CR25" s="211">
        <v>415952</v>
      </c>
      <c r="CS25" s="211">
        <v>415014</v>
      </c>
      <c r="CT25" s="211">
        <v>414234</v>
      </c>
      <c r="CU25" s="211">
        <v>413597</v>
      </c>
      <c r="CV25" s="211">
        <v>413142</v>
      </c>
      <c r="CW25" s="211">
        <v>412836</v>
      </c>
      <c r="CX25" s="211">
        <v>412695</v>
      </c>
      <c r="CY25" s="211">
        <v>412711</v>
      </c>
    </row>
    <row r="26" spans="1:103" x14ac:dyDescent="0.2">
      <c r="A26" s="211">
        <v>1</v>
      </c>
      <c r="B26" s="211" t="s">
        <v>1207</v>
      </c>
      <c r="C26" s="211">
        <v>443496</v>
      </c>
      <c r="D26" s="211">
        <v>443461</v>
      </c>
      <c r="E26" s="211">
        <v>442488</v>
      </c>
      <c r="F26" s="211">
        <v>443569</v>
      </c>
      <c r="G26" s="211">
        <v>437410</v>
      </c>
      <c r="H26" s="211">
        <v>429412</v>
      </c>
      <c r="I26" s="211">
        <v>420780</v>
      </c>
      <c r="J26" s="211">
        <v>425948</v>
      </c>
      <c r="K26" s="211">
        <v>435456</v>
      </c>
      <c r="L26" s="211">
        <v>442271</v>
      </c>
      <c r="M26" s="211">
        <v>457516</v>
      </c>
      <c r="N26" s="211">
        <v>467451</v>
      </c>
      <c r="O26" s="211">
        <v>481762</v>
      </c>
      <c r="P26" s="211">
        <v>479984</v>
      </c>
      <c r="Q26" s="211">
        <v>485623</v>
      </c>
      <c r="R26" s="211">
        <v>495911</v>
      </c>
      <c r="S26" s="211">
        <v>504124</v>
      </c>
      <c r="T26" s="211">
        <v>493599</v>
      </c>
      <c r="U26" s="211">
        <v>486448</v>
      </c>
      <c r="V26" s="211">
        <v>485634</v>
      </c>
      <c r="W26" s="211">
        <v>488916</v>
      </c>
      <c r="X26" s="211">
        <v>479326</v>
      </c>
      <c r="Y26" s="211">
        <v>470497</v>
      </c>
      <c r="Z26" s="211">
        <v>460285</v>
      </c>
      <c r="AA26" s="211">
        <v>448112</v>
      </c>
      <c r="AB26" s="211">
        <v>431472</v>
      </c>
      <c r="AC26" s="211">
        <v>426102</v>
      </c>
      <c r="AD26" s="211">
        <v>424211</v>
      </c>
      <c r="AE26" s="211">
        <v>425908</v>
      </c>
      <c r="AF26" s="211">
        <v>426251</v>
      </c>
      <c r="AG26" s="211">
        <v>425279</v>
      </c>
      <c r="AH26" s="211">
        <v>424463</v>
      </c>
      <c r="AI26" s="211">
        <v>423799</v>
      </c>
      <c r="AJ26" s="211">
        <v>423308</v>
      </c>
      <c r="AK26" s="211">
        <v>423022</v>
      </c>
      <c r="AL26" s="211">
        <v>423065</v>
      </c>
      <c r="AM26" s="211">
        <v>423489</v>
      </c>
      <c r="AN26" s="211">
        <v>424116</v>
      </c>
      <c r="AO26" s="211">
        <v>425006</v>
      </c>
      <c r="AP26" s="211">
        <v>426310</v>
      </c>
      <c r="AQ26" s="211">
        <v>428608</v>
      </c>
      <c r="AR26" s="211">
        <v>431899</v>
      </c>
      <c r="AS26" s="211">
        <v>435435</v>
      </c>
      <c r="AT26" s="211">
        <v>438994</v>
      </c>
      <c r="AU26" s="211">
        <v>442496</v>
      </c>
      <c r="AV26" s="211">
        <v>445548</v>
      </c>
      <c r="AW26" s="211">
        <v>448010</v>
      </c>
      <c r="AX26" s="211">
        <v>450062</v>
      </c>
      <c r="AY26" s="211">
        <v>451658</v>
      </c>
      <c r="AZ26" s="211">
        <v>452205</v>
      </c>
      <c r="BA26" s="211">
        <v>451763</v>
      </c>
      <c r="BB26" s="211">
        <v>450793</v>
      </c>
      <c r="BC26" s="211">
        <v>449257</v>
      </c>
      <c r="BD26" s="211">
        <v>447142</v>
      </c>
      <c r="BE26" s="211">
        <v>444595</v>
      </c>
      <c r="BF26" s="211">
        <v>441813</v>
      </c>
      <c r="BG26" s="211">
        <v>438945</v>
      </c>
      <c r="BH26" s="211">
        <v>435982</v>
      </c>
      <c r="BI26" s="211">
        <v>433001</v>
      </c>
      <c r="BJ26" s="211">
        <v>430208</v>
      </c>
      <c r="BK26" s="211">
        <v>427719</v>
      </c>
      <c r="BL26" s="211">
        <v>425590</v>
      </c>
      <c r="BM26" s="211">
        <v>423791</v>
      </c>
      <c r="BN26" s="211">
        <v>422347</v>
      </c>
      <c r="BO26" s="211">
        <v>421246</v>
      </c>
      <c r="BP26" s="211">
        <v>420480</v>
      </c>
      <c r="BQ26" s="211">
        <v>420061</v>
      </c>
      <c r="BR26" s="211">
        <v>420007</v>
      </c>
      <c r="BS26" s="211">
        <v>420286</v>
      </c>
      <c r="BT26" s="211">
        <v>420866</v>
      </c>
      <c r="BU26" s="211">
        <v>421661</v>
      </c>
      <c r="BV26" s="211">
        <v>422610</v>
      </c>
      <c r="BW26" s="211">
        <v>423697</v>
      </c>
      <c r="BX26" s="211">
        <v>424882</v>
      </c>
      <c r="BY26" s="211">
        <v>426116</v>
      </c>
      <c r="BZ26" s="211">
        <v>427343</v>
      </c>
      <c r="CA26" s="211">
        <v>428513</v>
      </c>
      <c r="CB26" s="211">
        <v>429608</v>
      </c>
      <c r="CC26" s="211">
        <v>430542</v>
      </c>
      <c r="CD26" s="211">
        <v>431320</v>
      </c>
      <c r="CE26" s="211">
        <v>431884</v>
      </c>
      <c r="CF26" s="211">
        <v>432220</v>
      </c>
      <c r="CG26" s="211">
        <v>432322</v>
      </c>
      <c r="CH26" s="211">
        <v>432179</v>
      </c>
      <c r="CI26" s="211">
        <v>431796</v>
      </c>
      <c r="CJ26" s="211">
        <v>431179</v>
      </c>
      <c r="CK26" s="211">
        <v>430353</v>
      </c>
      <c r="CL26" s="211">
        <v>429369</v>
      </c>
      <c r="CM26" s="211">
        <v>428262</v>
      </c>
      <c r="CN26" s="211">
        <v>427044</v>
      </c>
      <c r="CO26" s="211">
        <v>425788</v>
      </c>
      <c r="CP26" s="211">
        <v>424533</v>
      </c>
      <c r="CQ26" s="211">
        <v>423298</v>
      </c>
      <c r="CR26" s="211">
        <v>422136</v>
      </c>
      <c r="CS26" s="211">
        <v>421079</v>
      </c>
      <c r="CT26" s="211">
        <v>420145</v>
      </c>
      <c r="CU26" s="211">
        <v>419363</v>
      </c>
      <c r="CV26" s="211">
        <v>418728</v>
      </c>
      <c r="CW26" s="211">
        <v>418272</v>
      </c>
      <c r="CX26" s="211">
        <v>417970</v>
      </c>
      <c r="CY26" s="211">
        <v>417827</v>
      </c>
    </row>
    <row r="27" spans="1:103" x14ac:dyDescent="0.2">
      <c r="A27" s="211">
        <v>1</v>
      </c>
      <c r="B27" s="211" t="s">
        <v>1208</v>
      </c>
      <c r="C27" s="211">
        <v>440565</v>
      </c>
      <c r="D27" s="211">
        <v>444849</v>
      </c>
      <c r="E27" s="211">
        <v>452140</v>
      </c>
      <c r="F27" s="211">
        <v>447210</v>
      </c>
      <c r="G27" s="211">
        <v>448017</v>
      </c>
      <c r="H27" s="211">
        <v>441575</v>
      </c>
      <c r="I27" s="211">
        <v>433324</v>
      </c>
      <c r="J27" s="211">
        <v>424423</v>
      </c>
      <c r="K27" s="211">
        <v>429593</v>
      </c>
      <c r="L27" s="211">
        <v>439101</v>
      </c>
      <c r="M27" s="211">
        <v>445915</v>
      </c>
      <c r="N27" s="211">
        <v>461159</v>
      </c>
      <c r="O27" s="211">
        <v>471092</v>
      </c>
      <c r="P27" s="211">
        <v>485401</v>
      </c>
      <c r="Q27" s="211">
        <v>483625</v>
      </c>
      <c r="R27" s="211">
        <v>489267</v>
      </c>
      <c r="S27" s="211">
        <v>499554</v>
      </c>
      <c r="T27" s="211">
        <v>507767</v>
      </c>
      <c r="U27" s="211">
        <v>497249</v>
      </c>
      <c r="V27" s="211">
        <v>490102</v>
      </c>
      <c r="W27" s="211">
        <v>489291</v>
      </c>
      <c r="X27" s="211">
        <v>492574</v>
      </c>
      <c r="Y27" s="211">
        <v>482988</v>
      </c>
      <c r="Z27" s="211">
        <v>474168</v>
      </c>
      <c r="AA27" s="211">
        <v>463959</v>
      </c>
      <c r="AB27" s="211">
        <v>451792</v>
      </c>
      <c r="AC27" s="211">
        <v>435159</v>
      </c>
      <c r="AD27" s="211">
        <v>429793</v>
      </c>
      <c r="AE27" s="211">
        <v>427903</v>
      </c>
      <c r="AF27" s="211">
        <v>429601</v>
      </c>
      <c r="AG27" s="211">
        <v>429947</v>
      </c>
      <c r="AH27" s="211">
        <v>428976</v>
      </c>
      <c r="AI27" s="211">
        <v>428161</v>
      </c>
      <c r="AJ27" s="211">
        <v>427499</v>
      </c>
      <c r="AK27" s="211">
        <v>427011</v>
      </c>
      <c r="AL27" s="211">
        <v>426726</v>
      </c>
      <c r="AM27" s="211">
        <v>426770</v>
      </c>
      <c r="AN27" s="211">
        <v>427194</v>
      </c>
      <c r="AO27" s="211">
        <v>427822</v>
      </c>
      <c r="AP27" s="211">
        <v>428714</v>
      </c>
      <c r="AQ27" s="211">
        <v>430020</v>
      </c>
      <c r="AR27" s="211">
        <v>432321</v>
      </c>
      <c r="AS27" s="211">
        <v>435612</v>
      </c>
      <c r="AT27" s="211">
        <v>439146</v>
      </c>
      <c r="AU27" s="211">
        <v>442707</v>
      </c>
      <c r="AV27" s="211">
        <v>446208</v>
      </c>
      <c r="AW27" s="211">
        <v>449260</v>
      </c>
      <c r="AX27" s="211">
        <v>451723</v>
      </c>
      <c r="AY27" s="211">
        <v>453776</v>
      </c>
      <c r="AZ27" s="211">
        <v>455374</v>
      </c>
      <c r="BA27" s="211">
        <v>455922</v>
      </c>
      <c r="BB27" s="211">
        <v>455482</v>
      </c>
      <c r="BC27" s="211">
        <v>454512</v>
      </c>
      <c r="BD27" s="211">
        <v>452978</v>
      </c>
      <c r="BE27" s="211">
        <v>450864</v>
      </c>
      <c r="BF27" s="211">
        <v>448320</v>
      </c>
      <c r="BG27" s="211">
        <v>445542</v>
      </c>
      <c r="BH27" s="211">
        <v>442675</v>
      </c>
      <c r="BI27" s="211">
        <v>439713</v>
      </c>
      <c r="BJ27" s="211">
        <v>436733</v>
      </c>
      <c r="BK27" s="211">
        <v>433941</v>
      </c>
      <c r="BL27" s="211">
        <v>431455</v>
      </c>
      <c r="BM27" s="211">
        <v>429327</v>
      </c>
      <c r="BN27" s="211">
        <v>427530</v>
      </c>
      <c r="BO27" s="211">
        <v>426087</v>
      </c>
      <c r="BP27" s="211">
        <v>424986</v>
      </c>
      <c r="BQ27" s="211">
        <v>424221</v>
      </c>
      <c r="BR27" s="211">
        <v>423803</v>
      </c>
      <c r="BS27" s="211">
        <v>423751</v>
      </c>
      <c r="BT27" s="211">
        <v>424029</v>
      </c>
      <c r="BU27" s="211">
        <v>424613</v>
      </c>
      <c r="BV27" s="211">
        <v>425408</v>
      </c>
      <c r="BW27" s="211">
        <v>426358</v>
      </c>
      <c r="BX27" s="211">
        <v>427445</v>
      </c>
      <c r="BY27" s="211">
        <v>428632</v>
      </c>
      <c r="BZ27" s="211">
        <v>429867</v>
      </c>
      <c r="CA27" s="211">
        <v>431094</v>
      </c>
      <c r="CB27" s="211">
        <v>432265</v>
      </c>
      <c r="CC27" s="211">
        <v>433360</v>
      </c>
      <c r="CD27" s="211">
        <v>434296</v>
      </c>
      <c r="CE27" s="211">
        <v>435074</v>
      </c>
      <c r="CF27" s="211">
        <v>435638</v>
      </c>
      <c r="CG27" s="211">
        <v>435975</v>
      </c>
      <c r="CH27" s="211">
        <v>436078</v>
      </c>
      <c r="CI27" s="211">
        <v>435934</v>
      </c>
      <c r="CJ27" s="211">
        <v>435553</v>
      </c>
      <c r="CK27" s="211">
        <v>434938</v>
      </c>
      <c r="CL27" s="211">
        <v>434111</v>
      </c>
      <c r="CM27" s="211">
        <v>433128</v>
      </c>
      <c r="CN27" s="211">
        <v>432022</v>
      </c>
      <c r="CO27" s="211">
        <v>430805</v>
      </c>
      <c r="CP27" s="211">
        <v>429549</v>
      </c>
      <c r="CQ27" s="211">
        <v>428296</v>
      </c>
      <c r="CR27" s="211">
        <v>427063</v>
      </c>
      <c r="CS27" s="211">
        <v>425900</v>
      </c>
      <c r="CT27" s="211">
        <v>424843</v>
      </c>
      <c r="CU27" s="211">
        <v>423912</v>
      </c>
      <c r="CV27" s="211">
        <v>423129</v>
      </c>
      <c r="CW27" s="211">
        <v>422496</v>
      </c>
      <c r="CX27" s="211">
        <v>422040</v>
      </c>
      <c r="CY27" s="211">
        <v>421739</v>
      </c>
    </row>
    <row r="28" spans="1:103" x14ac:dyDescent="0.2">
      <c r="A28" s="211">
        <v>1</v>
      </c>
      <c r="B28" s="211" t="s">
        <v>1209</v>
      </c>
      <c r="C28" s="211">
        <v>453265</v>
      </c>
      <c r="D28" s="211">
        <v>441148</v>
      </c>
      <c r="E28" s="211">
        <v>452318</v>
      </c>
      <c r="F28" s="211">
        <v>455970</v>
      </c>
      <c r="G28" s="211">
        <v>450806</v>
      </c>
      <c r="H28" s="211">
        <v>451368</v>
      </c>
      <c r="I28" s="211">
        <v>444711</v>
      </c>
      <c r="J28" s="211">
        <v>436233</v>
      </c>
      <c r="K28" s="211">
        <v>427339</v>
      </c>
      <c r="L28" s="211">
        <v>432510</v>
      </c>
      <c r="M28" s="211">
        <v>442017</v>
      </c>
      <c r="N28" s="211">
        <v>448830</v>
      </c>
      <c r="O28" s="211">
        <v>464073</v>
      </c>
      <c r="P28" s="211">
        <v>474006</v>
      </c>
      <c r="Q28" s="211">
        <v>488313</v>
      </c>
      <c r="R28" s="211">
        <v>486540</v>
      </c>
      <c r="S28" s="211">
        <v>492184</v>
      </c>
      <c r="T28" s="211">
        <v>502467</v>
      </c>
      <c r="U28" s="211">
        <v>510680</v>
      </c>
      <c r="V28" s="211">
        <v>500171</v>
      </c>
      <c r="W28" s="211">
        <v>493028</v>
      </c>
      <c r="X28" s="211">
        <v>492221</v>
      </c>
      <c r="Y28" s="211">
        <v>495505</v>
      </c>
      <c r="Z28" s="211">
        <v>485923</v>
      </c>
      <c r="AA28" s="211">
        <v>477110</v>
      </c>
      <c r="AB28" s="211">
        <v>466906</v>
      </c>
      <c r="AC28" s="211">
        <v>454744</v>
      </c>
      <c r="AD28" s="211">
        <v>438119</v>
      </c>
      <c r="AE28" s="211">
        <v>432758</v>
      </c>
      <c r="AF28" s="211">
        <v>430869</v>
      </c>
      <c r="AG28" s="211">
        <v>432567</v>
      </c>
      <c r="AH28" s="211">
        <v>432915</v>
      </c>
      <c r="AI28" s="211">
        <v>431946</v>
      </c>
      <c r="AJ28" s="211">
        <v>431132</v>
      </c>
      <c r="AK28" s="211">
        <v>430472</v>
      </c>
      <c r="AL28" s="211">
        <v>429986</v>
      </c>
      <c r="AM28" s="211">
        <v>429702</v>
      </c>
      <c r="AN28" s="211">
        <v>429749</v>
      </c>
      <c r="AO28" s="211">
        <v>430176</v>
      </c>
      <c r="AP28" s="211">
        <v>430805</v>
      </c>
      <c r="AQ28" s="211">
        <v>431698</v>
      </c>
      <c r="AR28" s="211">
        <v>433005</v>
      </c>
      <c r="AS28" s="211">
        <v>435307</v>
      </c>
      <c r="AT28" s="211">
        <v>438599</v>
      </c>
      <c r="AU28" s="211">
        <v>442132</v>
      </c>
      <c r="AV28" s="211">
        <v>445694</v>
      </c>
      <c r="AW28" s="211">
        <v>449195</v>
      </c>
      <c r="AX28" s="211">
        <v>452248</v>
      </c>
      <c r="AY28" s="211">
        <v>454711</v>
      </c>
      <c r="AZ28" s="211">
        <v>456766</v>
      </c>
      <c r="BA28" s="211">
        <v>458364</v>
      </c>
      <c r="BB28" s="211">
        <v>458913</v>
      </c>
      <c r="BC28" s="211">
        <v>458475</v>
      </c>
      <c r="BD28" s="211">
        <v>457508</v>
      </c>
      <c r="BE28" s="211">
        <v>455975</v>
      </c>
      <c r="BF28" s="211">
        <v>453861</v>
      </c>
      <c r="BG28" s="211">
        <v>451319</v>
      </c>
      <c r="BH28" s="211">
        <v>448542</v>
      </c>
      <c r="BI28" s="211">
        <v>445678</v>
      </c>
      <c r="BJ28" s="211">
        <v>442718</v>
      </c>
      <c r="BK28" s="211">
        <v>439742</v>
      </c>
      <c r="BL28" s="211">
        <v>436951</v>
      </c>
      <c r="BM28" s="211">
        <v>434466</v>
      </c>
      <c r="BN28" s="211">
        <v>432339</v>
      </c>
      <c r="BO28" s="211">
        <v>430545</v>
      </c>
      <c r="BP28" s="211">
        <v>429104</v>
      </c>
      <c r="BQ28" s="211">
        <v>428003</v>
      </c>
      <c r="BR28" s="211">
        <v>427239</v>
      </c>
      <c r="BS28" s="211">
        <v>426821</v>
      </c>
      <c r="BT28" s="211">
        <v>426771</v>
      </c>
      <c r="BU28" s="211">
        <v>427050</v>
      </c>
      <c r="BV28" s="211">
        <v>427634</v>
      </c>
      <c r="BW28" s="211">
        <v>428431</v>
      </c>
      <c r="BX28" s="211">
        <v>429383</v>
      </c>
      <c r="BY28" s="211">
        <v>430468</v>
      </c>
      <c r="BZ28" s="211">
        <v>431656</v>
      </c>
      <c r="CA28" s="211">
        <v>432892</v>
      </c>
      <c r="CB28" s="211">
        <v>434120</v>
      </c>
      <c r="CC28" s="211">
        <v>435293</v>
      </c>
      <c r="CD28" s="211">
        <v>436387</v>
      </c>
      <c r="CE28" s="211">
        <v>437326</v>
      </c>
      <c r="CF28" s="211">
        <v>438103</v>
      </c>
      <c r="CG28" s="211">
        <v>438668</v>
      </c>
      <c r="CH28" s="211">
        <v>439007</v>
      </c>
      <c r="CI28" s="211">
        <v>439111</v>
      </c>
      <c r="CJ28" s="211">
        <v>438968</v>
      </c>
      <c r="CK28" s="211">
        <v>438587</v>
      </c>
      <c r="CL28" s="211">
        <v>437974</v>
      </c>
      <c r="CM28" s="211">
        <v>437147</v>
      </c>
      <c r="CN28" s="211">
        <v>436166</v>
      </c>
      <c r="CO28" s="211">
        <v>435061</v>
      </c>
      <c r="CP28" s="211">
        <v>433844</v>
      </c>
      <c r="CQ28" s="211">
        <v>432588</v>
      </c>
      <c r="CR28" s="211">
        <v>431336</v>
      </c>
      <c r="CS28" s="211">
        <v>430106</v>
      </c>
      <c r="CT28" s="211">
        <v>428944</v>
      </c>
      <c r="CU28" s="211">
        <v>427888</v>
      </c>
      <c r="CV28" s="211">
        <v>426956</v>
      </c>
      <c r="CW28" s="211">
        <v>426175</v>
      </c>
      <c r="CX28" s="211">
        <v>425542</v>
      </c>
      <c r="CY28" s="211">
        <v>425086</v>
      </c>
    </row>
    <row r="29" spans="1:103" x14ac:dyDescent="0.2">
      <c r="A29" s="211">
        <v>1</v>
      </c>
      <c r="B29" s="211" t="s">
        <v>1210</v>
      </c>
      <c r="C29" s="211">
        <v>451917</v>
      </c>
      <c r="D29" s="211">
        <v>453223</v>
      </c>
      <c r="E29" s="211">
        <v>447361</v>
      </c>
      <c r="F29" s="211">
        <v>455295</v>
      </c>
      <c r="G29" s="211">
        <v>458751</v>
      </c>
      <c r="H29" s="211">
        <v>453386</v>
      </c>
      <c r="I29" s="211">
        <v>453768</v>
      </c>
      <c r="J29" s="211">
        <v>446921</v>
      </c>
      <c r="K29" s="211">
        <v>438451</v>
      </c>
      <c r="L29" s="211">
        <v>429566</v>
      </c>
      <c r="M29" s="211">
        <v>434736</v>
      </c>
      <c r="N29" s="211">
        <v>444245</v>
      </c>
      <c r="O29" s="211">
        <v>451058</v>
      </c>
      <c r="P29" s="211">
        <v>466298</v>
      </c>
      <c r="Q29" s="211">
        <v>476229</v>
      </c>
      <c r="R29" s="211">
        <v>490532</v>
      </c>
      <c r="S29" s="211">
        <v>488763</v>
      </c>
      <c r="T29" s="211">
        <v>494409</v>
      </c>
      <c r="U29" s="211">
        <v>504693</v>
      </c>
      <c r="V29" s="211">
        <v>512904</v>
      </c>
      <c r="W29" s="211">
        <v>502400</v>
      </c>
      <c r="X29" s="211">
        <v>495264</v>
      </c>
      <c r="Y29" s="211">
        <v>494459</v>
      </c>
      <c r="Z29" s="211">
        <v>497745</v>
      </c>
      <c r="AA29" s="211">
        <v>488169</v>
      </c>
      <c r="AB29" s="211">
        <v>479362</v>
      </c>
      <c r="AC29" s="211">
        <v>469163</v>
      </c>
      <c r="AD29" s="211">
        <v>457007</v>
      </c>
      <c r="AE29" s="211">
        <v>440390</v>
      </c>
      <c r="AF29" s="211">
        <v>435032</v>
      </c>
      <c r="AG29" s="211">
        <v>433146</v>
      </c>
      <c r="AH29" s="211">
        <v>434844</v>
      </c>
      <c r="AI29" s="211">
        <v>435195</v>
      </c>
      <c r="AJ29" s="211">
        <v>434230</v>
      </c>
      <c r="AK29" s="211">
        <v>433416</v>
      </c>
      <c r="AL29" s="211">
        <v>432757</v>
      </c>
      <c r="AM29" s="211">
        <v>432275</v>
      </c>
      <c r="AN29" s="211">
        <v>431993</v>
      </c>
      <c r="AO29" s="211">
        <v>432040</v>
      </c>
      <c r="AP29" s="211">
        <v>432469</v>
      </c>
      <c r="AQ29" s="211">
        <v>433098</v>
      </c>
      <c r="AR29" s="211">
        <v>433993</v>
      </c>
      <c r="AS29" s="211">
        <v>435301</v>
      </c>
      <c r="AT29" s="211">
        <v>437604</v>
      </c>
      <c r="AU29" s="211">
        <v>440896</v>
      </c>
      <c r="AV29" s="211">
        <v>444431</v>
      </c>
      <c r="AW29" s="211">
        <v>447993</v>
      </c>
      <c r="AX29" s="211">
        <v>451493</v>
      </c>
      <c r="AY29" s="211">
        <v>454550</v>
      </c>
      <c r="AZ29" s="211">
        <v>457014</v>
      </c>
      <c r="BA29" s="211">
        <v>459070</v>
      </c>
      <c r="BB29" s="211">
        <v>460668</v>
      </c>
      <c r="BC29" s="211">
        <v>461219</v>
      </c>
      <c r="BD29" s="211">
        <v>460781</v>
      </c>
      <c r="BE29" s="211">
        <v>459818</v>
      </c>
      <c r="BF29" s="211">
        <v>458286</v>
      </c>
      <c r="BG29" s="211">
        <v>456173</v>
      </c>
      <c r="BH29" s="211">
        <v>453633</v>
      </c>
      <c r="BI29" s="211">
        <v>450858</v>
      </c>
      <c r="BJ29" s="211">
        <v>447996</v>
      </c>
      <c r="BK29" s="211">
        <v>445038</v>
      </c>
      <c r="BL29" s="211">
        <v>442063</v>
      </c>
      <c r="BM29" s="211">
        <v>439277</v>
      </c>
      <c r="BN29" s="211">
        <v>436793</v>
      </c>
      <c r="BO29" s="211">
        <v>434667</v>
      </c>
      <c r="BP29" s="211">
        <v>432875</v>
      </c>
      <c r="BQ29" s="211">
        <v>431435</v>
      </c>
      <c r="BR29" s="211">
        <v>430335</v>
      </c>
      <c r="BS29" s="211">
        <v>429572</v>
      </c>
      <c r="BT29" s="211">
        <v>429155</v>
      </c>
      <c r="BU29" s="211">
        <v>429106</v>
      </c>
      <c r="BV29" s="211">
        <v>429387</v>
      </c>
      <c r="BW29" s="211">
        <v>429972</v>
      </c>
      <c r="BX29" s="211">
        <v>430769</v>
      </c>
      <c r="BY29" s="211">
        <v>431723</v>
      </c>
      <c r="BZ29" s="211">
        <v>432809</v>
      </c>
      <c r="CA29" s="211">
        <v>433998</v>
      </c>
      <c r="CB29" s="211">
        <v>435234</v>
      </c>
      <c r="CC29" s="211">
        <v>436463</v>
      </c>
      <c r="CD29" s="211">
        <v>437637</v>
      </c>
      <c r="CE29" s="211">
        <v>438732</v>
      </c>
      <c r="CF29" s="211">
        <v>439671</v>
      </c>
      <c r="CG29" s="211">
        <v>440449</v>
      </c>
      <c r="CH29" s="211">
        <v>441015</v>
      </c>
      <c r="CI29" s="211">
        <v>441356</v>
      </c>
      <c r="CJ29" s="211">
        <v>441460</v>
      </c>
      <c r="CK29" s="211">
        <v>441318</v>
      </c>
      <c r="CL29" s="211">
        <v>440938</v>
      </c>
      <c r="CM29" s="211">
        <v>440324</v>
      </c>
      <c r="CN29" s="211">
        <v>439499</v>
      </c>
      <c r="CO29" s="211">
        <v>438518</v>
      </c>
      <c r="CP29" s="211">
        <v>437417</v>
      </c>
      <c r="CQ29" s="211">
        <v>436200</v>
      </c>
      <c r="CR29" s="211">
        <v>434945</v>
      </c>
      <c r="CS29" s="211">
        <v>433694</v>
      </c>
      <c r="CT29" s="211">
        <v>432463</v>
      </c>
      <c r="CU29" s="211">
        <v>431302</v>
      </c>
      <c r="CV29" s="211">
        <v>430249</v>
      </c>
      <c r="CW29" s="211">
        <v>429318</v>
      </c>
      <c r="CX29" s="211">
        <v>428540</v>
      </c>
      <c r="CY29" s="211">
        <v>427906</v>
      </c>
    </row>
    <row r="30" spans="1:103" x14ac:dyDescent="0.2">
      <c r="A30" s="211">
        <v>1</v>
      </c>
      <c r="B30" s="211" t="s">
        <v>1211</v>
      </c>
      <c r="C30" s="211">
        <v>461555</v>
      </c>
      <c r="D30" s="211">
        <v>451578</v>
      </c>
      <c r="E30" s="211">
        <v>458460</v>
      </c>
      <c r="F30" s="211">
        <v>449756</v>
      </c>
      <c r="G30" s="211">
        <v>457524</v>
      </c>
      <c r="H30" s="211">
        <v>460805</v>
      </c>
      <c r="I30" s="211">
        <v>455296</v>
      </c>
      <c r="J30" s="211">
        <v>455521</v>
      </c>
      <c r="K30" s="211">
        <v>448681</v>
      </c>
      <c r="L30" s="211">
        <v>440218</v>
      </c>
      <c r="M30" s="211">
        <v>431342</v>
      </c>
      <c r="N30" s="211">
        <v>436514</v>
      </c>
      <c r="O30" s="211">
        <v>446020</v>
      </c>
      <c r="P30" s="211">
        <v>452833</v>
      </c>
      <c r="Q30" s="211">
        <v>468069</v>
      </c>
      <c r="R30" s="211">
        <v>477998</v>
      </c>
      <c r="S30" s="211">
        <v>492299</v>
      </c>
      <c r="T30" s="211">
        <v>490535</v>
      </c>
      <c r="U30" s="211">
        <v>496180</v>
      </c>
      <c r="V30" s="211">
        <v>506463</v>
      </c>
      <c r="W30" s="211">
        <v>514676</v>
      </c>
      <c r="X30" s="211">
        <v>504177</v>
      </c>
      <c r="Y30" s="211">
        <v>497046</v>
      </c>
      <c r="Z30" s="211">
        <v>496245</v>
      </c>
      <c r="AA30" s="211">
        <v>499532</v>
      </c>
      <c r="AB30" s="211">
        <v>489963</v>
      </c>
      <c r="AC30" s="211">
        <v>481162</v>
      </c>
      <c r="AD30" s="211">
        <v>470968</v>
      </c>
      <c r="AE30" s="211">
        <v>458820</v>
      </c>
      <c r="AF30" s="211">
        <v>442211</v>
      </c>
      <c r="AG30" s="211">
        <v>436857</v>
      </c>
      <c r="AH30" s="211">
        <v>434975</v>
      </c>
      <c r="AI30" s="211">
        <v>436674</v>
      </c>
      <c r="AJ30" s="211">
        <v>437025</v>
      </c>
      <c r="AK30" s="211">
        <v>436064</v>
      </c>
      <c r="AL30" s="211">
        <v>435252</v>
      </c>
      <c r="AM30" s="211">
        <v>434596</v>
      </c>
      <c r="AN30" s="211">
        <v>434115</v>
      </c>
      <c r="AO30" s="211">
        <v>433835</v>
      </c>
      <c r="AP30" s="211">
        <v>433883</v>
      </c>
      <c r="AQ30" s="211">
        <v>434314</v>
      </c>
      <c r="AR30" s="211">
        <v>434944</v>
      </c>
      <c r="AS30" s="211">
        <v>435840</v>
      </c>
      <c r="AT30" s="211">
        <v>437150</v>
      </c>
      <c r="AU30" s="211">
        <v>439454</v>
      </c>
      <c r="AV30" s="211">
        <v>442746</v>
      </c>
      <c r="AW30" s="211">
        <v>446282</v>
      </c>
      <c r="AX30" s="211">
        <v>449846</v>
      </c>
      <c r="AY30" s="211">
        <v>453345</v>
      </c>
      <c r="AZ30" s="211">
        <v>456402</v>
      </c>
      <c r="BA30" s="211">
        <v>458868</v>
      </c>
      <c r="BB30" s="211">
        <v>460925</v>
      </c>
      <c r="BC30" s="211">
        <v>462524</v>
      </c>
      <c r="BD30" s="211">
        <v>463076</v>
      </c>
      <c r="BE30" s="211">
        <v>462639</v>
      </c>
      <c r="BF30" s="211">
        <v>461680</v>
      </c>
      <c r="BG30" s="211">
        <v>460150</v>
      </c>
      <c r="BH30" s="211">
        <v>458040</v>
      </c>
      <c r="BI30" s="211">
        <v>455501</v>
      </c>
      <c r="BJ30" s="211">
        <v>452728</v>
      </c>
      <c r="BK30" s="211">
        <v>449869</v>
      </c>
      <c r="BL30" s="211">
        <v>446912</v>
      </c>
      <c r="BM30" s="211">
        <v>443938</v>
      </c>
      <c r="BN30" s="211">
        <v>441155</v>
      </c>
      <c r="BO30" s="211">
        <v>438673</v>
      </c>
      <c r="BP30" s="211">
        <v>436548</v>
      </c>
      <c r="BQ30" s="211">
        <v>434760</v>
      </c>
      <c r="BR30" s="211">
        <v>433322</v>
      </c>
      <c r="BS30" s="211">
        <v>432222</v>
      </c>
      <c r="BT30" s="211">
        <v>431462</v>
      </c>
      <c r="BU30" s="211">
        <v>431046</v>
      </c>
      <c r="BV30" s="211">
        <v>430997</v>
      </c>
      <c r="BW30" s="211">
        <v>431278</v>
      </c>
      <c r="BX30" s="211">
        <v>431865</v>
      </c>
      <c r="BY30" s="211">
        <v>432663</v>
      </c>
      <c r="BZ30" s="211">
        <v>433618</v>
      </c>
      <c r="CA30" s="211">
        <v>434704</v>
      </c>
      <c r="CB30" s="211">
        <v>435895</v>
      </c>
      <c r="CC30" s="211">
        <v>437132</v>
      </c>
      <c r="CD30" s="211">
        <v>438362</v>
      </c>
      <c r="CE30" s="211">
        <v>439536</v>
      </c>
      <c r="CF30" s="211">
        <v>440631</v>
      </c>
      <c r="CG30" s="211">
        <v>441572</v>
      </c>
      <c r="CH30" s="211">
        <v>442352</v>
      </c>
      <c r="CI30" s="211">
        <v>442917</v>
      </c>
      <c r="CJ30" s="211">
        <v>443259</v>
      </c>
      <c r="CK30" s="211">
        <v>443365</v>
      </c>
      <c r="CL30" s="211">
        <v>443224</v>
      </c>
      <c r="CM30" s="211">
        <v>442847</v>
      </c>
      <c r="CN30" s="211">
        <v>442232</v>
      </c>
      <c r="CO30" s="211">
        <v>441411</v>
      </c>
      <c r="CP30" s="211">
        <v>440429</v>
      </c>
      <c r="CQ30" s="211">
        <v>439328</v>
      </c>
      <c r="CR30" s="211">
        <v>438114</v>
      </c>
      <c r="CS30" s="211">
        <v>436858</v>
      </c>
      <c r="CT30" s="211">
        <v>435611</v>
      </c>
      <c r="CU30" s="211">
        <v>434381</v>
      </c>
      <c r="CV30" s="211">
        <v>433220</v>
      </c>
      <c r="CW30" s="211">
        <v>432166</v>
      </c>
      <c r="CX30" s="211">
        <v>431237</v>
      </c>
      <c r="CY30" s="211">
        <v>430460</v>
      </c>
    </row>
    <row r="31" spans="1:103" x14ac:dyDescent="0.2">
      <c r="A31" s="211">
        <v>1</v>
      </c>
      <c r="B31" s="211" t="s">
        <v>1212</v>
      </c>
      <c r="C31" s="211">
        <v>473507</v>
      </c>
      <c r="D31" s="211">
        <v>461179</v>
      </c>
      <c r="E31" s="211">
        <v>456306</v>
      </c>
      <c r="F31" s="211">
        <v>460587</v>
      </c>
      <c r="G31" s="211">
        <v>451743</v>
      </c>
      <c r="H31" s="211">
        <v>459349</v>
      </c>
      <c r="I31" s="211">
        <v>462495</v>
      </c>
      <c r="J31" s="211">
        <v>456846</v>
      </c>
      <c r="K31" s="211">
        <v>457074</v>
      </c>
      <c r="L31" s="211">
        <v>450243</v>
      </c>
      <c r="M31" s="211">
        <v>441789</v>
      </c>
      <c r="N31" s="211">
        <v>432921</v>
      </c>
      <c r="O31" s="211">
        <v>438095</v>
      </c>
      <c r="P31" s="211">
        <v>447600</v>
      </c>
      <c r="Q31" s="211">
        <v>454413</v>
      </c>
      <c r="R31" s="211">
        <v>469644</v>
      </c>
      <c r="S31" s="211">
        <v>479573</v>
      </c>
      <c r="T31" s="211">
        <v>493870</v>
      </c>
      <c r="U31" s="211">
        <v>492109</v>
      </c>
      <c r="V31" s="211">
        <v>497755</v>
      </c>
      <c r="W31" s="211">
        <v>508036</v>
      </c>
      <c r="X31" s="211">
        <v>516250</v>
      </c>
      <c r="Y31" s="211">
        <v>505758</v>
      </c>
      <c r="Z31" s="211">
        <v>498632</v>
      </c>
      <c r="AA31" s="211">
        <v>497835</v>
      </c>
      <c r="AB31" s="211">
        <v>501122</v>
      </c>
      <c r="AC31" s="211">
        <v>491560</v>
      </c>
      <c r="AD31" s="211">
        <v>482767</v>
      </c>
      <c r="AE31" s="211">
        <v>472578</v>
      </c>
      <c r="AF31" s="211">
        <v>460440</v>
      </c>
      <c r="AG31" s="211">
        <v>443839</v>
      </c>
      <c r="AH31" s="211">
        <v>438489</v>
      </c>
      <c r="AI31" s="211">
        <v>436609</v>
      </c>
      <c r="AJ31" s="211">
        <v>438308</v>
      </c>
      <c r="AK31" s="211">
        <v>438663</v>
      </c>
      <c r="AL31" s="211">
        <v>437704</v>
      </c>
      <c r="AM31" s="211">
        <v>436895</v>
      </c>
      <c r="AN31" s="211">
        <v>436241</v>
      </c>
      <c r="AO31" s="211">
        <v>435763</v>
      </c>
      <c r="AP31" s="211">
        <v>435484</v>
      </c>
      <c r="AQ31" s="211">
        <v>435535</v>
      </c>
      <c r="AR31" s="211">
        <v>435968</v>
      </c>
      <c r="AS31" s="211">
        <v>436599</v>
      </c>
      <c r="AT31" s="211">
        <v>437497</v>
      </c>
      <c r="AU31" s="211">
        <v>438807</v>
      </c>
      <c r="AV31" s="211">
        <v>441114</v>
      </c>
      <c r="AW31" s="211">
        <v>444406</v>
      </c>
      <c r="AX31" s="211">
        <v>447943</v>
      </c>
      <c r="AY31" s="211">
        <v>451506</v>
      </c>
      <c r="AZ31" s="211">
        <v>455008</v>
      </c>
      <c r="BA31" s="211">
        <v>458065</v>
      </c>
      <c r="BB31" s="211">
        <v>460532</v>
      </c>
      <c r="BC31" s="211">
        <v>462590</v>
      </c>
      <c r="BD31" s="211">
        <v>464191</v>
      </c>
      <c r="BE31" s="211">
        <v>464744</v>
      </c>
      <c r="BF31" s="211">
        <v>464307</v>
      </c>
      <c r="BG31" s="211">
        <v>463351</v>
      </c>
      <c r="BH31" s="211">
        <v>461824</v>
      </c>
      <c r="BI31" s="211">
        <v>459716</v>
      </c>
      <c r="BJ31" s="211">
        <v>457180</v>
      </c>
      <c r="BK31" s="211">
        <v>454407</v>
      </c>
      <c r="BL31" s="211">
        <v>451553</v>
      </c>
      <c r="BM31" s="211">
        <v>448597</v>
      </c>
      <c r="BN31" s="211">
        <v>445627</v>
      </c>
      <c r="BO31" s="211">
        <v>442845</v>
      </c>
      <c r="BP31" s="211">
        <v>440364</v>
      </c>
      <c r="BQ31" s="211">
        <v>438243</v>
      </c>
      <c r="BR31" s="211">
        <v>436455</v>
      </c>
      <c r="BS31" s="211">
        <v>435019</v>
      </c>
      <c r="BT31" s="211">
        <v>433922</v>
      </c>
      <c r="BU31" s="211">
        <v>433163</v>
      </c>
      <c r="BV31" s="211">
        <v>432749</v>
      </c>
      <c r="BW31" s="211">
        <v>432701</v>
      </c>
      <c r="BX31" s="211">
        <v>432983</v>
      </c>
      <c r="BY31" s="211">
        <v>433571</v>
      </c>
      <c r="BZ31" s="211">
        <v>434370</v>
      </c>
      <c r="CA31" s="211">
        <v>435327</v>
      </c>
      <c r="CB31" s="211">
        <v>436414</v>
      </c>
      <c r="CC31" s="211">
        <v>437605</v>
      </c>
      <c r="CD31" s="211">
        <v>438843</v>
      </c>
      <c r="CE31" s="211">
        <v>440074</v>
      </c>
      <c r="CF31" s="211">
        <v>441249</v>
      </c>
      <c r="CG31" s="211">
        <v>442343</v>
      </c>
      <c r="CH31" s="211">
        <v>443286</v>
      </c>
      <c r="CI31" s="211">
        <v>444067</v>
      </c>
      <c r="CJ31" s="211">
        <v>444634</v>
      </c>
      <c r="CK31" s="211">
        <v>444977</v>
      </c>
      <c r="CL31" s="211">
        <v>445083</v>
      </c>
      <c r="CM31" s="211">
        <v>444944</v>
      </c>
      <c r="CN31" s="211">
        <v>444569</v>
      </c>
      <c r="CO31" s="211">
        <v>443954</v>
      </c>
      <c r="CP31" s="211">
        <v>443134</v>
      </c>
      <c r="CQ31" s="211">
        <v>442153</v>
      </c>
      <c r="CR31" s="211">
        <v>441055</v>
      </c>
      <c r="CS31" s="211">
        <v>439843</v>
      </c>
      <c r="CT31" s="211">
        <v>438587</v>
      </c>
      <c r="CU31" s="211">
        <v>437341</v>
      </c>
      <c r="CV31" s="211">
        <v>436112</v>
      </c>
      <c r="CW31" s="211">
        <v>434954</v>
      </c>
      <c r="CX31" s="211">
        <v>433899</v>
      </c>
      <c r="CY31" s="211">
        <v>432971</v>
      </c>
    </row>
    <row r="32" spans="1:103" x14ac:dyDescent="0.2">
      <c r="A32" s="211">
        <v>1</v>
      </c>
      <c r="B32" s="211" t="s">
        <v>1213</v>
      </c>
      <c r="C32" s="211">
        <v>464389</v>
      </c>
      <c r="D32" s="211">
        <v>472941</v>
      </c>
      <c r="E32" s="211">
        <v>465177</v>
      </c>
      <c r="F32" s="211">
        <v>458011</v>
      </c>
      <c r="G32" s="211">
        <v>462166</v>
      </c>
      <c r="H32" s="211">
        <v>453193</v>
      </c>
      <c r="I32" s="211">
        <v>460686</v>
      </c>
      <c r="J32" s="211">
        <v>463708</v>
      </c>
      <c r="K32" s="211">
        <v>458066</v>
      </c>
      <c r="L32" s="211">
        <v>458299</v>
      </c>
      <c r="M32" s="211">
        <v>451474</v>
      </c>
      <c r="N32" s="211">
        <v>443031</v>
      </c>
      <c r="O32" s="211">
        <v>434171</v>
      </c>
      <c r="P32" s="211">
        <v>439346</v>
      </c>
      <c r="Q32" s="211">
        <v>448849</v>
      </c>
      <c r="R32" s="211">
        <v>455662</v>
      </c>
      <c r="S32" s="211">
        <v>470889</v>
      </c>
      <c r="T32" s="211">
        <v>480814</v>
      </c>
      <c r="U32" s="211">
        <v>495108</v>
      </c>
      <c r="V32" s="211">
        <v>493352</v>
      </c>
      <c r="W32" s="211">
        <v>498997</v>
      </c>
      <c r="X32" s="211">
        <v>509276</v>
      </c>
      <c r="Y32" s="211">
        <v>517490</v>
      </c>
      <c r="Z32" s="211">
        <v>507008</v>
      </c>
      <c r="AA32" s="211">
        <v>499888</v>
      </c>
      <c r="AB32" s="211">
        <v>499094</v>
      </c>
      <c r="AC32" s="211">
        <v>502383</v>
      </c>
      <c r="AD32" s="211">
        <v>492827</v>
      </c>
      <c r="AE32" s="211">
        <v>484041</v>
      </c>
      <c r="AF32" s="211">
        <v>473861</v>
      </c>
      <c r="AG32" s="211">
        <v>461730</v>
      </c>
      <c r="AH32" s="211">
        <v>445139</v>
      </c>
      <c r="AI32" s="211">
        <v>439795</v>
      </c>
      <c r="AJ32" s="211">
        <v>437917</v>
      </c>
      <c r="AK32" s="211">
        <v>439618</v>
      </c>
      <c r="AL32" s="211">
        <v>439975</v>
      </c>
      <c r="AM32" s="211">
        <v>439019</v>
      </c>
      <c r="AN32" s="211">
        <v>438213</v>
      </c>
      <c r="AO32" s="211">
        <v>437561</v>
      </c>
      <c r="AP32" s="211">
        <v>437086</v>
      </c>
      <c r="AQ32" s="211">
        <v>436809</v>
      </c>
      <c r="AR32" s="211">
        <v>436862</v>
      </c>
      <c r="AS32" s="211">
        <v>437298</v>
      </c>
      <c r="AT32" s="211">
        <v>437930</v>
      </c>
      <c r="AU32" s="211">
        <v>438830</v>
      </c>
      <c r="AV32" s="211">
        <v>440142</v>
      </c>
      <c r="AW32" s="211">
        <v>442450</v>
      </c>
      <c r="AX32" s="211">
        <v>445743</v>
      </c>
      <c r="AY32" s="211">
        <v>449282</v>
      </c>
      <c r="AZ32" s="211">
        <v>452843</v>
      </c>
      <c r="BA32" s="211">
        <v>456347</v>
      </c>
      <c r="BB32" s="211">
        <v>459404</v>
      </c>
      <c r="BC32" s="211">
        <v>461873</v>
      </c>
      <c r="BD32" s="211">
        <v>463931</v>
      </c>
      <c r="BE32" s="211">
        <v>465533</v>
      </c>
      <c r="BF32" s="211">
        <v>466088</v>
      </c>
      <c r="BG32" s="211">
        <v>465655</v>
      </c>
      <c r="BH32" s="211">
        <v>464699</v>
      </c>
      <c r="BI32" s="211">
        <v>463175</v>
      </c>
      <c r="BJ32" s="211">
        <v>461069</v>
      </c>
      <c r="BK32" s="211">
        <v>458536</v>
      </c>
      <c r="BL32" s="211">
        <v>455765</v>
      </c>
      <c r="BM32" s="211">
        <v>452915</v>
      </c>
      <c r="BN32" s="211">
        <v>449962</v>
      </c>
      <c r="BO32" s="211">
        <v>446993</v>
      </c>
      <c r="BP32" s="211">
        <v>444215</v>
      </c>
      <c r="BQ32" s="211">
        <v>441736</v>
      </c>
      <c r="BR32" s="211">
        <v>439617</v>
      </c>
      <c r="BS32" s="211">
        <v>437831</v>
      </c>
      <c r="BT32" s="211">
        <v>436395</v>
      </c>
      <c r="BU32" s="211">
        <v>435301</v>
      </c>
      <c r="BV32" s="211">
        <v>434545</v>
      </c>
      <c r="BW32" s="211">
        <v>434132</v>
      </c>
      <c r="BX32" s="211">
        <v>434086</v>
      </c>
      <c r="BY32" s="211">
        <v>434369</v>
      </c>
      <c r="BZ32" s="211">
        <v>434957</v>
      </c>
      <c r="CA32" s="211">
        <v>435757</v>
      </c>
      <c r="CB32" s="211">
        <v>436717</v>
      </c>
      <c r="CC32" s="211">
        <v>437804</v>
      </c>
      <c r="CD32" s="211">
        <v>438996</v>
      </c>
      <c r="CE32" s="211">
        <v>440235</v>
      </c>
      <c r="CF32" s="211">
        <v>441467</v>
      </c>
      <c r="CG32" s="211">
        <v>442643</v>
      </c>
      <c r="CH32" s="211">
        <v>443738</v>
      </c>
      <c r="CI32" s="211">
        <v>444683</v>
      </c>
      <c r="CJ32" s="211">
        <v>445466</v>
      </c>
      <c r="CK32" s="211">
        <v>446034</v>
      </c>
      <c r="CL32" s="211">
        <v>446378</v>
      </c>
      <c r="CM32" s="211">
        <v>446483</v>
      </c>
      <c r="CN32" s="211">
        <v>446344</v>
      </c>
      <c r="CO32" s="211">
        <v>445971</v>
      </c>
      <c r="CP32" s="211">
        <v>445358</v>
      </c>
      <c r="CQ32" s="211">
        <v>444542</v>
      </c>
      <c r="CR32" s="211">
        <v>443561</v>
      </c>
      <c r="CS32" s="211">
        <v>442463</v>
      </c>
      <c r="CT32" s="211">
        <v>441253</v>
      </c>
      <c r="CU32" s="211">
        <v>439997</v>
      </c>
      <c r="CV32" s="211">
        <v>438755</v>
      </c>
      <c r="CW32" s="211">
        <v>437526</v>
      </c>
      <c r="CX32" s="211">
        <v>436369</v>
      </c>
      <c r="CY32" s="211">
        <v>435317</v>
      </c>
    </row>
    <row r="33" spans="1:103" x14ac:dyDescent="0.2">
      <c r="A33" s="211">
        <v>1</v>
      </c>
      <c r="B33" s="211" t="s">
        <v>1214</v>
      </c>
      <c r="C33" s="211">
        <v>455238</v>
      </c>
      <c r="D33" s="211">
        <v>463494</v>
      </c>
      <c r="E33" s="211">
        <v>476034</v>
      </c>
      <c r="F33" s="211">
        <v>466312</v>
      </c>
      <c r="G33" s="211">
        <v>459060</v>
      </c>
      <c r="H33" s="211">
        <v>463107</v>
      </c>
      <c r="I33" s="211">
        <v>454056</v>
      </c>
      <c r="J33" s="211">
        <v>461451</v>
      </c>
      <c r="K33" s="211">
        <v>464477</v>
      </c>
      <c r="L33" s="211">
        <v>458843</v>
      </c>
      <c r="M33" s="211">
        <v>459081</v>
      </c>
      <c r="N33" s="211">
        <v>452263</v>
      </c>
      <c r="O33" s="211">
        <v>443831</v>
      </c>
      <c r="P33" s="211">
        <v>434980</v>
      </c>
      <c r="Q33" s="211">
        <v>440155</v>
      </c>
      <c r="R33" s="211">
        <v>449655</v>
      </c>
      <c r="S33" s="211">
        <v>456467</v>
      </c>
      <c r="T33" s="211">
        <v>471691</v>
      </c>
      <c r="U33" s="211">
        <v>481614</v>
      </c>
      <c r="V33" s="211">
        <v>495902</v>
      </c>
      <c r="W33" s="211">
        <v>494152</v>
      </c>
      <c r="X33" s="211">
        <v>499798</v>
      </c>
      <c r="Y33" s="211">
        <v>510074</v>
      </c>
      <c r="Z33" s="211">
        <v>518286</v>
      </c>
      <c r="AA33" s="211">
        <v>507813</v>
      </c>
      <c r="AB33" s="211">
        <v>500701</v>
      </c>
      <c r="AC33" s="211">
        <v>499910</v>
      </c>
      <c r="AD33" s="211">
        <v>503201</v>
      </c>
      <c r="AE33" s="211">
        <v>493654</v>
      </c>
      <c r="AF33" s="211">
        <v>484873</v>
      </c>
      <c r="AG33" s="211">
        <v>474703</v>
      </c>
      <c r="AH33" s="211">
        <v>462581</v>
      </c>
      <c r="AI33" s="211">
        <v>445999</v>
      </c>
      <c r="AJ33" s="211">
        <v>440662</v>
      </c>
      <c r="AK33" s="211">
        <v>438787</v>
      </c>
      <c r="AL33" s="211">
        <v>440491</v>
      </c>
      <c r="AM33" s="211">
        <v>440850</v>
      </c>
      <c r="AN33" s="211">
        <v>439897</v>
      </c>
      <c r="AO33" s="211">
        <v>439093</v>
      </c>
      <c r="AP33" s="211">
        <v>438444</v>
      </c>
      <c r="AQ33" s="211">
        <v>437971</v>
      </c>
      <c r="AR33" s="211">
        <v>437696</v>
      </c>
      <c r="AS33" s="211">
        <v>437752</v>
      </c>
      <c r="AT33" s="211">
        <v>438190</v>
      </c>
      <c r="AU33" s="211">
        <v>438824</v>
      </c>
      <c r="AV33" s="211">
        <v>439727</v>
      </c>
      <c r="AW33" s="211">
        <v>441040</v>
      </c>
      <c r="AX33" s="211">
        <v>443348</v>
      </c>
      <c r="AY33" s="211">
        <v>446642</v>
      </c>
      <c r="AZ33" s="211">
        <v>450183</v>
      </c>
      <c r="BA33" s="211">
        <v>453744</v>
      </c>
      <c r="BB33" s="211">
        <v>457250</v>
      </c>
      <c r="BC33" s="211">
        <v>460307</v>
      </c>
      <c r="BD33" s="211">
        <v>462778</v>
      </c>
      <c r="BE33" s="211">
        <v>464837</v>
      </c>
      <c r="BF33" s="211">
        <v>466442</v>
      </c>
      <c r="BG33" s="211">
        <v>466998</v>
      </c>
      <c r="BH33" s="211">
        <v>466567</v>
      </c>
      <c r="BI33" s="211">
        <v>465612</v>
      </c>
      <c r="BJ33" s="211">
        <v>464092</v>
      </c>
      <c r="BK33" s="211">
        <v>461989</v>
      </c>
      <c r="BL33" s="211">
        <v>459458</v>
      </c>
      <c r="BM33" s="211">
        <v>456691</v>
      </c>
      <c r="BN33" s="211">
        <v>453842</v>
      </c>
      <c r="BO33" s="211">
        <v>450892</v>
      </c>
      <c r="BP33" s="211">
        <v>447927</v>
      </c>
      <c r="BQ33" s="211">
        <v>445152</v>
      </c>
      <c r="BR33" s="211">
        <v>442675</v>
      </c>
      <c r="BS33" s="211">
        <v>440558</v>
      </c>
      <c r="BT33" s="211">
        <v>438776</v>
      </c>
      <c r="BU33" s="211">
        <v>437341</v>
      </c>
      <c r="BV33" s="211">
        <v>436248</v>
      </c>
      <c r="BW33" s="211">
        <v>435494</v>
      </c>
      <c r="BX33" s="211">
        <v>435082</v>
      </c>
      <c r="BY33" s="211">
        <v>435038</v>
      </c>
      <c r="BZ33" s="211">
        <v>435323</v>
      </c>
      <c r="CA33" s="211">
        <v>435913</v>
      </c>
      <c r="CB33" s="211">
        <v>436715</v>
      </c>
      <c r="CC33" s="211">
        <v>437676</v>
      </c>
      <c r="CD33" s="211">
        <v>438765</v>
      </c>
      <c r="CE33" s="211">
        <v>439958</v>
      </c>
      <c r="CF33" s="211">
        <v>441196</v>
      </c>
      <c r="CG33" s="211">
        <v>442431</v>
      </c>
      <c r="CH33" s="211">
        <v>443607</v>
      </c>
      <c r="CI33" s="211">
        <v>444703</v>
      </c>
      <c r="CJ33" s="211">
        <v>445648</v>
      </c>
      <c r="CK33" s="211">
        <v>446434</v>
      </c>
      <c r="CL33" s="211">
        <v>447003</v>
      </c>
      <c r="CM33" s="211">
        <v>447347</v>
      </c>
      <c r="CN33" s="211">
        <v>447455</v>
      </c>
      <c r="CO33" s="211">
        <v>447318</v>
      </c>
      <c r="CP33" s="211">
        <v>446945</v>
      </c>
      <c r="CQ33" s="211">
        <v>446332</v>
      </c>
      <c r="CR33" s="211">
        <v>445518</v>
      </c>
      <c r="CS33" s="211">
        <v>444540</v>
      </c>
      <c r="CT33" s="211">
        <v>443442</v>
      </c>
      <c r="CU33" s="211">
        <v>442234</v>
      </c>
      <c r="CV33" s="211">
        <v>440978</v>
      </c>
      <c r="CW33" s="211">
        <v>439736</v>
      </c>
      <c r="CX33" s="211">
        <v>438512</v>
      </c>
      <c r="CY33" s="211">
        <v>437356</v>
      </c>
    </row>
    <row r="34" spans="1:103" x14ac:dyDescent="0.2">
      <c r="A34" s="211">
        <v>1</v>
      </c>
      <c r="B34" s="211" t="s">
        <v>1215</v>
      </c>
      <c r="C34" s="211">
        <v>455725</v>
      </c>
      <c r="D34" s="211">
        <v>454461</v>
      </c>
      <c r="E34" s="211">
        <v>466429</v>
      </c>
      <c r="F34" s="211">
        <v>477121</v>
      </c>
      <c r="G34" s="211">
        <v>467314</v>
      </c>
      <c r="H34" s="211">
        <v>459970</v>
      </c>
      <c r="I34" s="211">
        <v>463932</v>
      </c>
      <c r="J34" s="211">
        <v>454797</v>
      </c>
      <c r="K34" s="211">
        <v>462191</v>
      </c>
      <c r="L34" s="211">
        <v>465220</v>
      </c>
      <c r="M34" s="211">
        <v>459594</v>
      </c>
      <c r="N34" s="211">
        <v>459835</v>
      </c>
      <c r="O34" s="211">
        <v>453025</v>
      </c>
      <c r="P34" s="211">
        <v>444606</v>
      </c>
      <c r="Q34" s="211">
        <v>435764</v>
      </c>
      <c r="R34" s="211">
        <v>440941</v>
      </c>
      <c r="S34" s="211">
        <v>450436</v>
      </c>
      <c r="T34" s="211">
        <v>457248</v>
      </c>
      <c r="U34" s="211">
        <v>472468</v>
      </c>
      <c r="V34" s="211">
        <v>482387</v>
      </c>
      <c r="W34" s="211">
        <v>496670</v>
      </c>
      <c r="X34" s="211">
        <v>494923</v>
      </c>
      <c r="Y34" s="211">
        <v>500571</v>
      </c>
      <c r="Z34" s="211">
        <v>510845</v>
      </c>
      <c r="AA34" s="211">
        <v>519055</v>
      </c>
      <c r="AB34" s="211">
        <v>508592</v>
      </c>
      <c r="AC34" s="211">
        <v>501488</v>
      </c>
      <c r="AD34" s="211">
        <v>500701</v>
      </c>
      <c r="AE34" s="211">
        <v>503994</v>
      </c>
      <c r="AF34" s="211">
        <v>494455</v>
      </c>
      <c r="AG34" s="211">
        <v>485684</v>
      </c>
      <c r="AH34" s="211">
        <v>475521</v>
      </c>
      <c r="AI34" s="211">
        <v>463410</v>
      </c>
      <c r="AJ34" s="211">
        <v>446840</v>
      </c>
      <c r="AK34" s="211">
        <v>441508</v>
      </c>
      <c r="AL34" s="211">
        <v>439636</v>
      </c>
      <c r="AM34" s="211">
        <v>441343</v>
      </c>
      <c r="AN34" s="211">
        <v>441702</v>
      </c>
      <c r="AO34" s="211">
        <v>440754</v>
      </c>
      <c r="AP34" s="211">
        <v>439953</v>
      </c>
      <c r="AQ34" s="211">
        <v>439308</v>
      </c>
      <c r="AR34" s="211">
        <v>438838</v>
      </c>
      <c r="AS34" s="211">
        <v>438564</v>
      </c>
      <c r="AT34" s="211">
        <v>438624</v>
      </c>
      <c r="AU34" s="211">
        <v>439063</v>
      </c>
      <c r="AV34" s="211">
        <v>439698</v>
      </c>
      <c r="AW34" s="211">
        <v>440603</v>
      </c>
      <c r="AX34" s="211">
        <v>441919</v>
      </c>
      <c r="AY34" s="211">
        <v>444227</v>
      </c>
      <c r="AZ34" s="211">
        <v>447521</v>
      </c>
      <c r="BA34" s="211">
        <v>451065</v>
      </c>
      <c r="BB34" s="211">
        <v>454626</v>
      </c>
      <c r="BC34" s="211">
        <v>458131</v>
      </c>
      <c r="BD34" s="211">
        <v>461191</v>
      </c>
      <c r="BE34" s="211">
        <v>463663</v>
      </c>
      <c r="BF34" s="211">
        <v>465724</v>
      </c>
      <c r="BG34" s="211">
        <v>467330</v>
      </c>
      <c r="BH34" s="211">
        <v>467888</v>
      </c>
      <c r="BI34" s="211">
        <v>467461</v>
      </c>
      <c r="BJ34" s="211">
        <v>466509</v>
      </c>
      <c r="BK34" s="211">
        <v>464991</v>
      </c>
      <c r="BL34" s="211">
        <v>462890</v>
      </c>
      <c r="BM34" s="211">
        <v>460362</v>
      </c>
      <c r="BN34" s="211">
        <v>457598</v>
      </c>
      <c r="BO34" s="211">
        <v>454753</v>
      </c>
      <c r="BP34" s="211">
        <v>451806</v>
      </c>
      <c r="BQ34" s="211">
        <v>448843</v>
      </c>
      <c r="BR34" s="211">
        <v>446072</v>
      </c>
      <c r="BS34" s="211">
        <v>443599</v>
      </c>
      <c r="BT34" s="211">
        <v>441482</v>
      </c>
      <c r="BU34" s="211">
        <v>439701</v>
      </c>
      <c r="BV34" s="211">
        <v>438271</v>
      </c>
      <c r="BW34" s="211">
        <v>437180</v>
      </c>
      <c r="BX34" s="211">
        <v>436427</v>
      </c>
      <c r="BY34" s="211">
        <v>436017</v>
      </c>
      <c r="BZ34" s="211">
        <v>435976</v>
      </c>
      <c r="CA34" s="211">
        <v>436261</v>
      </c>
      <c r="CB34" s="211">
        <v>436853</v>
      </c>
      <c r="CC34" s="211">
        <v>437656</v>
      </c>
      <c r="CD34" s="211">
        <v>438620</v>
      </c>
      <c r="CE34" s="211">
        <v>439710</v>
      </c>
      <c r="CF34" s="211">
        <v>440904</v>
      </c>
      <c r="CG34" s="211">
        <v>442143</v>
      </c>
      <c r="CH34" s="211">
        <v>443381</v>
      </c>
      <c r="CI34" s="211">
        <v>444556</v>
      </c>
      <c r="CJ34" s="211">
        <v>445653</v>
      </c>
      <c r="CK34" s="211">
        <v>446598</v>
      </c>
      <c r="CL34" s="211">
        <v>447386</v>
      </c>
      <c r="CM34" s="211">
        <v>447957</v>
      </c>
      <c r="CN34" s="211">
        <v>448301</v>
      </c>
      <c r="CO34" s="211">
        <v>448411</v>
      </c>
      <c r="CP34" s="211">
        <v>448277</v>
      </c>
      <c r="CQ34" s="211">
        <v>447904</v>
      </c>
      <c r="CR34" s="211">
        <v>447292</v>
      </c>
      <c r="CS34" s="211">
        <v>446480</v>
      </c>
      <c r="CT34" s="211">
        <v>445505</v>
      </c>
      <c r="CU34" s="211">
        <v>444408</v>
      </c>
      <c r="CV34" s="211">
        <v>443201</v>
      </c>
      <c r="CW34" s="211">
        <v>441947</v>
      </c>
      <c r="CX34" s="211">
        <v>440707</v>
      </c>
      <c r="CY34" s="211">
        <v>439484</v>
      </c>
    </row>
    <row r="35" spans="1:103" x14ac:dyDescent="0.2">
      <c r="A35" s="211">
        <v>1</v>
      </c>
      <c r="B35" s="211" t="s">
        <v>1216</v>
      </c>
      <c r="C35" s="211">
        <v>440355</v>
      </c>
      <c r="D35" s="211">
        <v>454756</v>
      </c>
      <c r="E35" s="211">
        <v>456742</v>
      </c>
      <c r="F35" s="211">
        <v>467133</v>
      </c>
      <c r="G35" s="211">
        <v>477746</v>
      </c>
      <c r="H35" s="211">
        <v>467868</v>
      </c>
      <c r="I35" s="211">
        <v>460471</v>
      </c>
      <c r="J35" s="211">
        <v>464360</v>
      </c>
      <c r="K35" s="211">
        <v>455237</v>
      </c>
      <c r="L35" s="211">
        <v>462629</v>
      </c>
      <c r="M35" s="211">
        <v>465660</v>
      </c>
      <c r="N35" s="211">
        <v>460043</v>
      </c>
      <c r="O35" s="211">
        <v>460289</v>
      </c>
      <c r="P35" s="211">
        <v>453488</v>
      </c>
      <c r="Q35" s="211">
        <v>445078</v>
      </c>
      <c r="R35" s="211">
        <v>436246</v>
      </c>
      <c r="S35" s="211">
        <v>441425</v>
      </c>
      <c r="T35" s="211">
        <v>450917</v>
      </c>
      <c r="U35" s="211">
        <v>457728</v>
      </c>
      <c r="V35" s="211">
        <v>472942</v>
      </c>
      <c r="W35" s="211">
        <v>482858</v>
      </c>
      <c r="X35" s="211">
        <v>497136</v>
      </c>
      <c r="Y35" s="211">
        <v>495394</v>
      </c>
      <c r="Z35" s="211">
        <v>501042</v>
      </c>
      <c r="AA35" s="211">
        <v>511312</v>
      </c>
      <c r="AB35" s="211">
        <v>519521</v>
      </c>
      <c r="AC35" s="211">
        <v>509071</v>
      </c>
      <c r="AD35" s="211">
        <v>501975</v>
      </c>
      <c r="AE35" s="211">
        <v>501191</v>
      </c>
      <c r="AF35" s="211">
        <v>504486</v>
      </c>
      <c r="AG35" s="211">
        <v>494955</v>
      </c>
      <c r="AH35" s="211">
        <v>486195</v>
      </c>
      <c r="AI35" s="211">
        <v>476039</v>
      </c>
      <c r="AJ35" s="211">
        <v>463938</v>
      </c>
      <c r="AK35" s="211">
        <v>447382</v>
      </c>
      <c r="AL35" s="211">
        <v>442055</v>
      </c>
      <c r="AM35" s="211">
        <v>440187</v>
      </c>
      <c r="AN35" s="211">
        <v>441898</v>
      </c>
      <c r="AO35" s="211">
        <v>442259</v>
      </c>
      <c r="AP35" s="211">
        <v>441313</v>
      </c>
      <c r="AQ35" s="211">
        <v>440515</v>
      </c>
      <c r="AR35" s="211">
        <v>439873</v>
      </c>
      <c r="AS35" s="211">
        <v>439408</v>
      </c>
      <c r="AT35" s="211">
        <v>439135</v>
      </c>
      <c r="AU35" s="211">
        <v>439198</v>
      </c>
      <c r="AV35" s="211">
        <v>439641</v>
      </c>
      <c r="AW35" s="211">
        <v>440277</v>
      </c>
      <c r="AX35" s="211">
        <v>441184</v>
      </c>
      <c r="AY35" s="211">
        <v>442503</v>
      </c>
      <c r="AZ35" s="211">
        <v>444814</v>
      </c>
      <c r="BA35" s="211">
        <v>448107</v>
      </c>
      <c r="BB35" s="211">
        <v>451654</v>
      </c>
      <c r="BC35" s="211">
        <v>455216</v>
      </c>
      <c r="BD35" s="211">
        <v>458720</v>
      </c>
      <c r="BE35" s="211">
        <v>461781</v>
      </c>
      <c r="BF35" s="211">
        <v>464254</v>
      </c>
      <c r="BG35" s="211">
        <v>466318</v>
      </c>
      <c r="BH35" s="211">
        <v>467926</v>
      </c>
      <c r="BI35" s="211">
        <v>468484</v>
      </c>
      <c r="BJ35" s="211">
        <v>468060</v>
      </c>
      <c r="BK35" s="211">
        <v>467110</v>
      </c>
      <c r="BL35" s="211">
        <v>465596</v>
      </c>
      <c r="BM35" s="211">
        <v>463500</v>
      </c>
      <c r="BN35" s="211">
        <v>460974</v>
      </c>
      <c r="BO35" s="211">
        <v>458213</v>
      </c>
      <c r="BP35" s="211">
        <v>455371</v>
      </c>
      <c r="BQ35" s="211">
        <v>452427</v>
      </c>
      <c r="BR35" s="211">
        <v>449467</v>
      </c>
      <c r="BS35" s="211">
        <v>446700</v>
      </c>
      <c r="BT35" s="211">
        <v>444230</v>
      </c>
      <c r="BU35" s="211">
        <v>442116</v>
      </c>
      <c r="BV35" s="211">
        <v>440336</v>
      </c>
      <c r="BW35" s="211">
        <v>438909</v>
      </c>
      <c r="BX35" s="211">
        <v>437821</v>
      </c>
      <c r="BY35" s="211">
        <v>437070</v>
      </c>
      <c r="BZ35" s="211">
        <v>436660</v>
      </c>
      <c r="CA35" s="211">
        <v>436623</v>
      </c>
      <c r="CB35" s="211">
        <v>436908</v>
      </c>
      <c r="CC35" s="211">
        <v>437503</v>
      </c>
      <c r="CD35" s="211">
        <v>438306</v>
      </c>
      <c r="CE35" s="211">
        <v>439272</v>
      </c>
      <c r="CF35" s="211">
        <v>440363</v>
      </c>
      <c r="CG35" s="211">
        <v>441558</v>
      </c>
      <c r="CH35" s="211">
        <v>442799</v>
      </c>
      <c r="CI35" s="211">
        <v>444039</v>
      </c>
      <c r="CJ35" s="211">
        <v>445215</v>
      </c>
      <c r="CK35" s="211">
        <v>446314</v>
      </c>
      <c r="CL35" s="211">
        <v>447260</v>
      </c>
      <c r="CM35" s="211">
        <v>448050</v>
      </c>
      <c r="CN35" s="211">
        <v>448622</v>
      </c>
      <c r="CO35" s="211">
        <v>448967</v>
      </c>
      <c r="CP35" s="211">
        <v>449077</v>
      </c>
      <c r="CQ35" s="211">
        <v>448945</v>
      </c>
      <c r="CR35" s="211">
        <v>448575</v>
      </c>
      <c r="CS35" s="211">
        <v>447964</v>
      </c>
      <c r="CT35" s="211">
        <v>447154</v>
      </c>
      <c r="CU35" s="211">
        <v>446180</v>
      </c>
      <c r="CV35" s="211">
        <v>445085</v>
      </c>
      <c r="CW35" s="211">
        <v>443879</v>
      </c>
      <c r="CX35" s="211">
        <v>442627</v>
      </c>
      <c r="CY35" s="211">
        <v>441389</v>
      </c>
    </row>
    <row r="36" spans="1:103" x14ac:dyDescent="0.2">
      <c r="A36" s="211">
        <v>1</v>
      </c>
      <c r="B36" s="211" t="s">
        <v>1217</v>
      </c>
      <c r="C36" s="211">
        <v>447804</v>
      </c>
      <c r="D36" s="211">
        <v>438955</v>
      </c>
      <c r="E36" s="211">
        <v>456121</v>
      </c>
      <c r="F36" s="211">
        <v>456842</v>
      </c>
      <c r="G36" s="211">
        <v>467186</v>
      </c>
      <c r="H36" s="211">
        <v>477744</v>
      </c>
      <c r="I36" s="211">
        <v>467843</v>
      </c>
      <c r="J36" s="211">
        <v>460413</v>
      </c>
      <c r="K36" s="211">
        <v>464304</v>
      </c>
      <c r="L36" s="211">
        <v>455193</v>
      </c>
      <c r="M36" s="211">
        <v>462584</v>
      </c>
      <c r="N36" s="211">
        <v>465616</v>
      </c>
      <c r="O36" s="211">
        <v>460007</v>
      </c>
      <c r="P36" s="211">
        <v>460260</v>
      </c>
      <c r="Q36" s="211">
        <v>453467</v>
      </c>
      <c r="R36" s="211">
        <v>445069</v>
      </c>
      <c r="S36" s="211">
        <v>436248</v>
      </c>
      <c r="T36" s="211">
        <v>441427</v>
      </c>
      <c r="U36" s="211">
        <v>450915</v>
      </c>
      <c r="V36" s="211">
        <v>457725</v>
      </c>
      <c r="W36" s="211">
        <v>472932</v>
      </c>
      <c r="X36" s="211">
        <v>482846</v>
      </c>
      <c r="Y36" s="211">
        <v>497120</v>
      </c>
      <c r="Z36" s="211">
        <v>495381</v>
      </c>
      <c r="AA36" s="211">
        <v>501031</v>
      </c>
      <c r="AB36" s="211">
        <v>511298</v>
      </c>
      <c r="AC36" s="211">
        <v>519505</v>
      </c>
      <c r="AD36" s="211">
        <v>509065</v>
      </c>
      <c r="AE36" s="211">
        <v>501979</v>
      </c>
      <c r="AF36" s="211">
        <v>501201</v>
      </c>
      <c r="AG36" s="211">
        <v>504497</v>
      </c>
      <c r="AH36" s="211">
        <v>494974</v>
      </c>
      <c r="AI36" s="211">
        <v>486225</v>
      </c>
      <c r="AJ36" s="211">
        <v>476079</v>
      </c>
      <c r="AK36" s="211">
        <v>463989</v>
      </c>
      <c r="AL36" s="211">
        <v>447446</v>
      </c>
      <c r="AM36" s="211">
        <v>442126</v>
      </c>
      <c r="AN36" s="211">
        <v>440262</v>
      </c>
      <c r="AO36" s="211">
        <v>441973</v>
      </c>
      <c r="AP36" s="211">
        <v>442339</v>
      </c>
      <c r="AQ36" s="211">
        <v>441398</v>
      </c>
      <c r="AR36" s="211">
        <v>440601</v>
      </c>
      <c r="AS36" s="211">
        <v>439964</v>
      </c>
      <c r="AT36" s="211">
        <v>439501</v>
      </c>
      <c r="AU36" s="211">
        <v>439230</v>
      </c>
      <c r="AV36" s="211">
        <v>439296</v>
      </c>
      <c r="AW36" s="211">
        <v>439744</v>
      </c>
      <c r="AX36" s="211">
        <v>440382</v>
      </c>
      <c r="AY36" s="211">
        <v>441291</v>
      </c>
      <c r="AZ36" s="211">
        <v>442611</v>
      </c>
      <c r="BA36" s="211">
        <v>444925</v>
      </c>
      <c r="BB36" s="211">
        <v>448218</v>
      </c>
      <c r="BC36" s="211">
        <v>451765</v>
      </c>
      <c r="BD36" s="211">
        <v>455328</v>
      </c>
      <c r="BE36" s="211">
        <v>458834</v>
      </c>
      <c r="BF36" s="211">
        <v>461896</v>
      </c>
      <c r="BG36" s="211">
        <v>464370</v>
      </c>
      <c r="BH36" s="211">
        <v>466437</v>
      </c>
      <c r="BI36" s="211">
        <v>468047</v>
      </c>
      <c r="BJ36" s="211">
        <v>468607</v>
      </c>
      <c r="BK36" s="211">
        <v>468185</v>
      </c>
      <c r="BL36" s="211">
        <v>467238</v>
      </c>
      <c r="BM36" s="211">
        <v>465728</v>
      </c>
      <c r="BN36" s="211">
        <v>463634</v>
      </c>
      <c r="BO36" s="211">
        <v>461112</v>
      </c>
      <c r="BP36" s="211">
        <v>458356</v>
      </c>
      <c r="BQ36" s="211">
        <v>455515</v>
      </c>
      <c r="BR36" s="211">
        <v>452575</v>
      </c>
      <c r="BS36" s="211">
        <v>449618</v>
      </c>
      <c r="BT36" s="211">
        <v>446855</v>
      </c>
      <c r="BU36" s="211">
        <v>444389</v>
      </c>
      <c r="BV36" s="211">
        <v>442277</v>
      </c>
      <c r="BW36" s="211">
        <v>440500</v>
      </c>
      <c r="BX36" s="211">
        <v>439077</v>
      </c>
      <c r="BY36" s="211">
        <v>437990</v>
      </c>
      <c r="BZ36" s="211">
        <v>437241</v>
      </c>
      <c r="CA36" s="211">
        <v>436832</v>
      </c>
      <c r="CB36" s="211">
        <v>436798</v>
      </c>
      <c r="CC36" s="211">
        <v>437085</v>
      </c>
      <c r="CD36" s="211">
        <v>437681</v>
      </c>
      <c r="CE36" s="211">
        <v>438485</v>
      </c>
      <c r="CF36" s="211">
        <v>439452</v>
      </c>
      <c r="CG36" s="211">
        <v>440545</v>
      </c>
      <c r="CH36" s="211">
        <v>441742</v>
      </c>
      <c r="CI36" s="211">
        <v>442984</v>
      </c>
      <c r="CJ36" s="211">
        <v>444225</v>
      </c>
      <c r="CK36" s="211">
        <v>445401</v>
      </c>
      <c r="CL36" s="211">
        <v>446503</v>
      </c>
      <c r="CM36" s="211">
        <v>447451</v>
      </c>
      <c r="CN36" s="211">
        <v>448244</v>
      </c>
      <c r="CO36" s="211">
        <v>448816</v>
      </c>
      <c r="CP36" s="211">
        <v>449163</v>
      </c>
      <c r="CQ36" s="211">
        <v>449275</v>
      </c>
      <c r="CR36" s="211">
        <v>449145</v>
      </c>
      <c r="CS36" s="211">
        <v>448776</v>
      </c>
      <c r="CT36" s="211">
        <v>448165</v>
      </c>
      <c r="CU36" s="211">
        <v>447358</v>
      </c>
      <c r="CV36" s="211">
        <v>446387</v>
      </c>
      <c r="CW36" s="211">
        <v>445293</v>
      </c>
      <c r="CX36" s="211">
        <v>444089</v>
      </c>
      <c r="CY36" s="211">
        <v>442839</v>
      </c>
    </row>
    <row r="37" spans="1:103" x14ac:dyDescent="0.2">
      <c r="A37" s="211">
        <v>1</v>
      </c>
      <c r="B37" s="211" t="s">
        <v>1218</v>
      </c>
      <c r="C37" s="211">
        <v>445191</v>
      </c>
      <c r="D37" s="211">
        <v>446134</v>
      </c>
      <c r="E37" s="211">
        <v>439713</v>
      </c>
      <c r="F37" s="211">
        <v>455818</v>
      </c>
      <c r="G37" s="211">
        <v>456520</v>
      </c>
      <c r="H37" s="211">
        <v>466828</v>
      </c>
      <c r="I37" s="211">
        <v>477367</v>
      </c>
      <c r="J37" s="211">
        <v>467453</v>
      </c>
      <c r="K37" s="211">
        <v>460037</v>
      </c>
      <c r="L37" s="211">
        <v>463930</v>
      </c>
      <c r="M37" s="211">
        <v>454830</v>
      </c>
      <c r="N37" s="211">
        <v>462219</v>
      </c>
      <c r="O37" s="211">
        <v>465254</v>
      </c>
      <c r="P37" s="211">
        <v>459653</v>
      </c>
      <c r="Q37" s="211">
        <v>459911</v>
      </c>
      <c r="R37" s="211">
        <v>453128</v>
      </c>
      <c r="S37" s="211">
        <v>444741</v>
      </c>
      <c r="T37" s="211">
        <v>435933</v>
      </c>
      <c r="U37" s="211">
        <v>441111</v>
      </c>
      <c r="V37" s="211">
        <v>450597</v>
      </c>
      <c r="W37" s="211">
        <v>457406</v>
      </c>
      <c r="X37" s="211">
        <v>472606</v>
      </c>
      <c r="Y37" s="211">
        <v>482515</v>
      </c>
      <c r="Z37" s="211">
        <v>496785</v>
      </c>
      <c r="AA37" s="211">
        <v>495051</v>
      </c>
      <c r="AB37" s="211">
        <v>500701</v>
      </c>
      <c r="AC37" s="211">
        <v>510964</v>
      </c>
      <c r="AD37" s="211">
        <v>519172</v>
      </c>
      <c r="AE37" s="211">
        <v>508743</v>
      </c>
      <c r="AF37" s="211">
        <v>501665</v>
      </c>
      <c r="AG37" s="211">
        <v>500893</v>
      </c>
      <c r="AH37" s="211">
        <v>504192</v>
      </c>
      <c r="AI37" s="211">
        <v>494679</v>
      </c>
      <c r="AJ37" s="211">
        <v>485940</v>
      </c>
      <c r="AK37" s="211">
        <v>475805</v>
      </c>
      <c r="AL37" s="211">
        <v>463726</v>
      </c>
      <c r="AM37" s="211">
        <v>447195</v>
      </c>
      <c r="AN37" s="211">
        <v>441883</v>
      </c>
      <c r="AO37" s="211">
        <v>440025</v>
      </c>
      <c r="AP37" s="211">
        <v>441738</v>
      </c>
      <c r="AQ37" s="211">
        <v>442107</v>
      </c>
      <c r="AR37" s="211">
        <v>441169</v>
      </c>
      <c r="AS37" s="211">
        <v>440377</v>
      </c>
      <c r="AT37" s="211">
        <v>439743</v>
      </c>
      <c r="AU37" s="211">
        <v>439284</v>
      </c>
      <c r="AV37" s="211">
        <v>439015</v>
      </c>
      <c r="AW37" s="211">
        <v>439085</v>
      </c>
      <c r="AX37" s="211">
        <v>439535</v>
      </c>
      <c r="AY37" s="211">
        <v>440175</v>
      </c>
      <c r="AZ37" s="211">
        <v>441086</v>
      </c>
      <c r="BA37" s="211">
        <v>442408</v>
      </c>
      <c r="BB37" s="211">
        <v>444725</v>
      </c>
      <c r="BC37" s="211">
        <v>448021</v>
      </c>
      <c r="BD37" s="211">
        <v>451569</v>
      </c>
      <c r="BE37" s="211">
        <v>455131</v>
      </c>
      <c r="BF37" s="211">
        <v>458639</v>
      </c>
      <c r="BG37" s="211">
        <v>461702</v>
      </c>
      <c r="BH37" s="211">
        <v>464177</v>
      </c>
      <c r="BI37" s="211">
        <v>466245</v>
      </c>
      <c r="BJ37" s="211">
        <v>467860</v>
      </c>
      <c r="BK37" s="211">
        <v>468422</v>
      </c>
      <c r="BL37" s="211">
        <v>468003</v>
      </c>
      <c r="BM37" s="211">
        <v>467058</v>
      </c>
      <c r="BN37" s="211">
        <v>465552</v>
      </c>
      <c r="BO37" s="211">
        <v>463460</v>
      </c>
      <c r="BP37" s="211">
        <v>460943</v>
      </c>
      <c r="BQ37" s="211">
        <v>458190</v>
      </c>
      <c r="BR37" s="211">
        <v>455354</v>
      </c>
      <c r="BS37" s="211">
        <v>452418</v>
      </c>
      <c r="BT37" s="211">
        <v>449461</v>
      </c>
      <c r="BU37" s="211">
        <v>446705</v>
      </c>
      <c r="BV37" s="211">
        <v>444240</v>
      </c>
      <c r="BW37" s="211">
        <v>442132</v>
      </c>
      <c r="BX37" s="211">
        <v>440356</v>
      </c>
      <c r="BY37" s="211">
        <v>438936</v>
      </c>
      <c r="BZ37" s="211">
        <v>437854</v>
      </c>
      <c r="CA37" s="211">
        <v>437107</v>
      </c>
      <c r="CB37" s="211">
        <v>436700</v>
      </c>
      <c r="CC37" s="211">
        <v>436668</v>
      </c>
      <c r="CD37" s="211">
        <v>436957</v>
      </c>
      <c r="CE37" s="211">
        <v>437555</v>
      </c>
      <c r="CF37" s="211">
        <v>438362</v>
      </c>
      <c r="CG37" s="211">
        <v>439330</v>
      </c>
      <c r="CH37" s="211">
        <v>440425</v>
      </c>
      <c r="CI37" s="211">
        <v>441623</v>
      </c>
      <c r="CJ37" s="211">
        <v>442866</v>
      </c>
      <c r="CK37" s="211">
        <v>444109</v>
      </c>
      <c r="CL37" s="211">
        <v>445286</v>
      </c>
      <c r="CM37" s="211">
        <v>446390</v>
      </c>
      <c r="CN37" s="211">
        <v>447339</v>
      </c>
      <c r="CO37" s="211">
        <v>448134</v>
      </c>
      <c r="CP37" s="211">
        <v>448707</v>
      </c>
      <c r="CQ37" s="211">
        <v>449055</v>
      </c>
      <c r="CR37" s="211">
        <v>449169</v>
      </c>
      <c r="CS37" s="211">
        <v>449041</v>
      </c>
      <c r="CT37" s="211">
        <v>448674</v>
      </c>
      <c r="CU37" s="211">
        <v>448066</v>
      </c>
      <c r="CV37" s="211">
        <v>447259</v>
      </c>
      <c r="CW37" s="211">
        <v>446291</v>
      </c>
      <c r="CX37" s="211">
        <v>445199</v>
      </c>
      <c r="CY37" s="211">
        <v>443997</v>
      </c>
    </row>
    <row r="38" spans="1:103" x14ac:dyDescent="0.2">
      <c r="A38" s="211">
        <v>1</v>
      </c>
      <c r="B38" s="211" t="s">
        <v>1219</v>
      </c>
      <c r="C38" s="211">
        <v>431932</v>
      </c>
      <c r="D38" s="211">
        <v>443699</v>
      </c>
      <c r="E38" s="211">
        <v>446853</v>
      </c>
      <c r="F38" s="211">
        <v>439473</v>
      </c>
      <c r="G38" s="211">
        <v>455541</v>
      </c>
      <c r="H38" s="211">
        <v>456213</v>
      </c>
      <c r="I38" s="211">
        <v>466501</v>
      </c>
      <c r="J38" s="211">
        <v>477006</v>
      </c>
      <c r="K38" s="211">
        <v>467106</v>
      </c>
      <c r="L38" s="211">
        <v>459702</v>
      </c>
      <c r="M38" s="211">
        <v>463598</v>
      </c>
      <c r="N38" s="211">
        <v>454511</v>
      </c>
      <c r="O38" s="211">
        <v>461897</v>
      </c>
      <c r="P38" s="211">
        <v>464934</v>
      </c>
      <c r="Q38" s="211">
        <v>459342</v>
      </c>
      <c r="R38" s="211">
        <v>459606</v>
      </c>
      <c r="S38" s="211">
        <v>452834</v>
      </c>
      <c r="T38" s="211">
        <v>444457</v>
      </c>
      <c r="U38" s="211">
        <v>435663</v>
      </c>
      <c r="V38" s="211">
        <v>440842</v>
      </c>
      <c r="W38" s="211">
        <v>450323</v>
      </c>
      <c r="X38" s="211">
        <v>457129</v>
      </c>
      <c r="Y38" s="211">
        <v>472322</v>
      </c>
      <c r="Z38" s="211">
        <v>482229</v>
      </c>
      <c r="AA38" s="211">
        <v>496490</v>
      </c>
      <c r="AB38" s="211">
        <v>494764</v>
      </c>
      <c r="AC38" s="211">
        <v>500415</v>
      </c>
      <c r="AD38" s="211">
        <v>510674</v>
      </c>
      <c r="AE38" s="211">
        <v>518883</v>
      </c>
      <c r="AF38" s="211">
        <v>508464</v>
      </c>
      <c r="AG38" s="211">
        <v>501397</v>
      </c>
      <c r="AH38" s="211">
        <v>500631</v>
      </c>
      <c r="AI38" s="211">
        <v>503929</v>
      </c>
      <c r="AJ38" s="211">
        <v>494430</v>
      </c>
      <c r="AK38" s="211">
        <v>485701</v>
      </c>
      <c r="AL38" s="211">
        <v>475580</v>
      </c>
      <c r="AM38" s="211">
        <v>463511</v>
      </c>
      <c r="AN38" s="211">
        <v>446998</v>
      </c>
      <c r="AO38" s="211">
        <v>441692</v>
      </c>
      <c r="AP38" s="211">
        <v>439836</v>
      </c>
      <c r="AQ38" s="211">
        <v>441554</v>
      </c>
      <c r="AR38" s="211">
        <v>441926</v>
      </c>
      <c r="AS38" s="211">
        <v>440992</v>
      </c>
      <c r="AT38" s="211">
        <v>440203</v>
      </c>
      <c r="AU38" s="211">
        <v>439573</v>
      </c>
      <c r="AV38" s="211">
        <v>439120</v>
      </c>
      <c r="AW38" s="211">
        <v>438853</v>
      </c>
      <c r="AX38" s="211">
        <v>438926</v>
      </c>
      <c r="AY38" s="211">
        <v>439379</v>
      </c>
      <c r="AZ38" s="211">
        <v>440023</v>
      </c>
      <c r="BA38" s="211">
        <v>440935</v>
      </c>
      <c r="BB38" s="211">
        <v>442262</v>
      </c>
      <c r="BC38" s="211">
        <v>444578</v>
      </c>
      <c r="BD38" s="211">
        <v>447877</v>
      </c>
      <c r="BE38" s="211">
        <v>451426</v>
      </c>
      <c r="BF38" s="211">
        <v>454988</v>
      </c>
      <c r="BG38" s="211">
        <v>458497</v>
      </c>
      <c r="BH38" s="211">
        <v>461560</v>
      </c>
      <c r="BI38" s="211">
        <v>464039</v>
      </c>
      <c r="BJ38" s="211">
        <v>466109</v>
      </c>
      <c r="BK38" s="211">
        <v>467725</v>
      </c>
      <c r="BL38" s="211">
        <v>468290</v>
      </c>
      <c r="BM38" s="211">
        <v>467875</v>
      </c>
      <c r="BN38" s="211">
        <v>466932</v>
      </c>
      <c r="BO38" s="211">
        <v>465431</v>
      </c>
      <c r="BP38" s="211">
        <v>463343</v>
      </c>
      <c r="BQ38" s="211">
        <v>460829</v>
      </c>
      <c r="BR38" s="211">
        <v>458081</v>
      </c>
      <c r="BS38" s="211">
        <v>455248</v>
      </c>
      <c r="BT38" s="211">
        <v>452317</v>
      </c>
      <c r="BU38" s="211">
        <v>449363</v>
      </c>
      <c r="BV38" s="211">
        <v>446612</v>
      </c>
      <c r="BW38" s="211">
        <v>444150</v>
      </c>
      <c r="BX38" s="211">
        <v>442046</v>
      </c>
      <c r="BY38" s="211">
        <v>440273</v>
      </c>
      <c r="BZ38" s="211">
        <v>438855</v>
      </c>
      <c r="CA38" s="211">
        <v>437775</v>
      </c>
      <c r="CB38" s="211">
        <v>437033</v>
      </c>
      <c r="CC38" s="211">
        <v>436626</v>
      </c>
      <c r="CD38" s="211">
        <v>436598</v>
      </c>
      <c r="CE38" s="211">
        <v>436889</v>
      </c>
      <c r="CF38" s="211">
        <v>437488</v>
      </c>
      <c r="CG38" s="211">
        <v>438298</v>
      </c>
      <c r="CH38" s="211">
        <v>439267</v>
      </c>
      <c r="CI38" s="211">
        <v>440364</v>
      </c>
      <c r="CJ38" s="211">
        <v>441563</v>
      </c>
      <c r="CK38" s="211">
        <v>442808</v>
      </c>
      <c r="CL38" s="211">
        <v>444052</v>
      </c>
      <c r="CM38" s="211">
        <v>445231</v>
      </c>
      <c r="CN38" s="211">
        <v>446335</v>
      </c>
      <c r="CO38" s="211">
        <v>447286</v>
      </c>
      <c r="CP38" s="211">
        <v>448082</v>
      </c>
      <c r="CQ38" s="211">
        <v>448657</v>
      </c>
      <c r="CR38" s="211">
        <v>449008</v>
      </c>
      <c r="CS38" s="211">
        <v>449124</v>
      </c>
      <c r="CT38" s="211">
        <v>448998</v>
      </c>
      <c r="CU38" s="211">
        <v>448631</v>
      </c>
      <c r="CV38" s="211">
        <v>448027</v>
      </c>
      <c r="CW38" s="211">
        <v>447222</v>
      </c>
      <c r="CX38" s="211">
        <v>446256</v>
      </c>
      <c r="CY38" s="211">
        <v>445168</v>
      </c>
    </row>
    <row r="39" spans="1:103" x14ac:dyDescent="0.2">
      <c r="A39" s="211">
        <v>1</v>
      </c>
      <c r="B39" s="211" t="s">
        <v>1220</v>
      </c>
      <c r="C39" s="211">
        <v>433967</v>
      </c>
      <c r="D39" s="211">
        <v>430643</v>
      </c>
      <c r="E39" s="211">
        <v>444460</v>
      </c>
      <c r="F39" s="211">
        <v>446692</v>
      </c>
      <c r="G39" s="211">
        <v>439295</v>
      </c>
      <c r="H39" s="211">
        <v>455316</v>
      </c>
      <c r="I39" s="211">
        <v>455966</v>
      </c>
      <c r="J39" s="211">
        <v>466219</v>
      </c>
      <c r="K39" s="211">
        <v>476715</v>
      </c>
      <c r="L39" s="211">
        <v>466830</v>
      </c>
      <c r="M39" s="211">
        <v>459439</v>
      </c>
      <c r="N39" s="211">
        <v>463337</v>
      </c>
      <c r="O39" s="211">
        <v>454264</v>
      </c>
      <c r="P39" s="211">
        <v>461647</v>
      </c>
      <c r="Q39" s="211">
        <v>464686</v>
      </c>
      <c r="R39" s="211">
        <v>459105</v>
      </c>
      <c r="S39" s="211">
        <v>459373</v>
      </c>
      <c r="T39" s="211">
        <v>452612</v>
      </c>
      <c r="U39" s="211">
        <v>444248</v>
      </c>
      <c r="V39" s="211">
        <v>435468</v>
      </c>
      <c r="W39" s="211">
        <v>440646</v>
      </c>
      <c r="X39" s="211">
        <v>450122</v>
      </c>
      <c r="Y39" s="211">
        <v>456930</v>
      </c>
      <c r="Z39" s="211">
        <v>472114</v>
      </c>
      <c r="AA39" s="211">
        <v>482016</v>
      </c>
      <c r="AB39" s="211">
        <v>496272</v>
      </c>
      <c r="AC39" s="211">
        <v>494550</v>
      </c>
      <c r="AD39" s="211">
        <v>500202</v>
      </c>
      <c r="AE39" s="211">
        <v>510456</v>
      </c>
      <c r="AF39" s="211">
        <v>518667</v>
      </c>
      <c r="AG39" s="211">
        <v>508261</v>
      </c>
      <c r="AH39" s="211">
        <v>501205</v>
      </c>
      <c r="AI39" s="211">
        <v>500445</v>
      </c>
      <c r="AJ39" s="211">
        <v>503745</v>
      </c>
      <c r="AK39" s="211">
        <v>494258</v>
      </c>
      <c r="AL39" s="211">
        <v>485541</v>
      </c>
      <c r="AM39" s="211">
        <v>475432</v>
      </c>
      <c r="AN39" s="211">
        <v>463378</v>
      </c>
      <c r="AO39" s="211">
        <v>446879</v>
      </c>
      <c r="AP39" s="211">
        <v>441583</v>
      </c>
      <c r="AQ39" s="211">
        <v>439732</v>
      </c>
      <c r="AR39" s="211">
        <v>441454</v>
      </c>
      <c r="AS39" s="211">
        <v>441827</v>
      </c>
      <c r="AT39" s="211">
        <v>440899</v>
      </c>
      <c r="AU39" s="211">
        <v>440113</v>
      </c>
      <c r="AV39" s="211">
        <v>439488</v>
      </c>
      <c r="AW39" s="211">
        <v>439039</v>
      </c>
      <c r="AX39" s="211">
        <v>438775</v>
      </c>
      <c r="AY39" s="211">
        <v>438852</v>
      </c>
      <c r="AZ39" s="211">
        <v>439308</v>
      </c>
      <c r="BA39" s="211">
        <v>439956</v>
      </c>
      <c r="BB39" s="211">
        <v>440871</v>
      </c>
      <c r="BC39" s="211">
        <v>442201</v>
      </c>
      <c r="BD39" s="211">
        <v>444519</v>
      </c>
      <c r="BE39" s="211">
        <v>447818</v>
      </c>
      <c r="BF39" s="211">
        <v>451368</v>
      </c>
      <c r="BG39" s="211">
        <v>454933</v>
      </c>
      <c r="BH39" s="211">
        <v>458442</v>
      </c>
      <c r="BI39" s="211">
        <v>461507</v>
      </c>
      <c r="BJ39" s="211">
        <v>463988</v>
      </c>
      <c r="BK39" s="211">
        <v>466060</v>
      </c>
      <c r="BL39" s="211">
        <v>467677</v>
      </c>
      <c r="BM39" s="211">
        <v>468246</v>
      </c>
      <c r="BN39" s="211">
        <v>467834</v>
      </c>
      <c r="BO39" s="211">
        <v>466895</v>
      </c>
      <c r="BP39" s="211">
        <v>465399</v>
      </c>
      <c r="BQ39" s="211">
        <v>463314</v>
      </c>
      <c r="BR39" s="211">
        <v>460804</v>
      </c>
      <c r="BS39" s="211">
        <v>458062</v>
      </c>
      <c r="BT39" s="211">
        <v>455232</v>
      </c>
      <c r="BU39" s="211">
        <v>452306</v>
      </c>
      <c r="BV39" s="211">
        <v>449355</v>
      </c>
      <c r="BW39" s="211">
        <v>446610</v>
      </c>
      <c r="BX39" s="211">
        <v>444152</v>
      </c>
      <c r="BY39" s="211">
        <v>442050</v>
      </c>
      <c r="BZ39" s="211">
        <v>440280</v>
      </c>
      <c r="CA39" s="211">
        <v>438867</v>
      </c>
      <c r="CB39" s="211">
        <v>437787</v>
      </c>
      <c r="CC39" s="211">
        <v>437049</v>
      </c>
      <c r="CD39" s="211">
        <v>436644</v>
      </c>
      <c r="CE39" s="211">
        <v>436619</v>
      </c>
      <c r="CF39" s="211">
        <v>436914</v>
      </c>
      <c r="CG39" s="211">
        <v>437514</v>
      </c>
      <c r="CH39" s="211">
        <v>438326</v>
      </c>
      <c r="CI39" s="211">
        <v>439297</v>
      </c>
      <c r="CJ39" s="211">
        <v>440396</v>
      </c>
      <c r="CK39" s="211">
        <v>441596</v>
      </c>
      <c r="CL39" s="211">
        <v>442843</v>
      </c>
      <c r="CM39" s="211">
        <v>444089</v>
      </c>
      <c r="CN39" s="211">
        <v>445270</v>
      </c>
      <c r="CO39" s="211">
        <v>446375</v>
      </c>
      <c r="CP39" s="211">
        <v>447330</v>
      </c>
      <c r="CQ39" s="211">
        <v>448127</v>
      </c>
      <c r="CR39" s="211">
        <v>448703</v>
      </c>
      <c r="CS39" s="211">
        <v>449056</v>
      </c>
      <c r="CT39" s="211">
        <v>449173</v>
      </c>
      <c r="CU39" s="211">
        <v>449049</v>
      </c>
      <c r="CV39" s="211">
        <v>448684</v>
      </c>
      <c r="CW39" s="211">
        <v>448083</v>
      </c>
      <c r="CX39" s="211">
        <v>447280</v>
      </c>
      <c r="CY39" s="211">
        <v>446316</v>
      </c>
    </row>
    <row r="40" spans="1:103" x14ac:dyDescent="0.2">
      <c r="A40" s="211">
        <v>1</v>
      </c>
      <c r="B40" s="211" t="s">
        <v>1221</v>
      </c>
      <c r="C40" s="211">
        <v>432031</v>
      </c>
      <c r="D40" s="211">
        <v>432626</v>
      </c>
      <c r="E40" s="211">
        <v>431196</v>
      </c>
      <c r="F40" s="211">
        <v>444171</v>
      </c>
      <c r="G40" s="211">
        <v>446380</v>
      </c>
      <c r="H40" s="211">
        <v>438966</v>
      </c>
      <c r="I40" s="211">
        <v>454953</v>
      </c>
      <c r="J40" s="211">
        <v>455582</v>
      </c>
      <c r="K40" s="211">
        <v>465827</v>
      </c>
      <c r="L40" s="211">
        <v>476316</v>
      </c>
      <c r="M40" s="211">
        <v>466445</v>
      </c>
      <c r="N40" s="211">
        <v>459069</v>
      </c>
      <c r="O40" s="211">
        <v>462968</v>
      </c>
      <c r="P40" s="211">
        <v>453910</v>
      </c>
      <c r="Q40" s="211">
        <v>461292</v>
      </c>
      <c r="R40" s="211">
        <v>464331</v>
      </c>
      <c r="S40" s="211">
        <v>458761</v>
      </c>
      <c r="T40" s="211">
        <v>459033</v>
      </c>
      <c r="U40" s="211">
        <v>452286</v>
      </c>
      <c r="V40" s="211">
        <v>443934</v>
      </c>
      <c r="W40" s="211">
        <v>435172</v>
      </c>
      <c r="X40" s="211">
        <v>440348</v>
      </c>
      <c r="Y40" s="211">
        <v>449819</v>
      </c>
      <c r="Z40" s="211">
        <v>456625</v>
      </c>
      <c r="AA40" s="211">
        <v>471803</v>
      </c>
      <c r="AB40" s="211">
        <v>481701</v>
      </c>
      <c r="AC40" s="211">
        <v>495948</v>
      </c>
      <c r="AD40" s="211">
        <v>494231</v>
      </c>
      <c r="AE40" s="211">
        <v>499887</v>
      </c>
      <c r="AF40" s="211">
        <v>510134</v>
      </c>
      <c r="AG40" s="211">
        <v>518346</v>
      </c>
      <c r="AH40" s="211">
        <v>507953</v>
      </c>
      <c r="AI40" s="211">
        <v>500910</v>
      </c>
      <c r="AJ40" s="211">
        <v>500156</v>
      </c>
      <c r="AK40" s="211">
        <v>503458</v>
      </c>
      <c r="AL40" s="211">
        <v>493985</v>
      </c>
      <c r="AM40" s="211">
        <v>485282</v>
      </c>
      <c r="AN40" s="211">
        <v>475185</v>
      </c>
      <c r="AO40" s="211">
        <v>463146</v>
      </c>
      <c r="AP40" s="211">
        <v>446666</v>
      </c>
      <c r="AQ40" s="211">
        <v>441377</v>
      </c>
      <c r="AR40" s="211">
        <v>439532</v>
      </c>
      <c r="AS40" s="211">
        <v>441257</v>
      </c>
      <c r="AT40" s="211">
        <v>441634</v>
      </c>
      <c r="AU40" s="211">
        <v>440711</v>
      </c>
      <c r="AV40" s="211">
        <v>439930</v>
      </c>
      <c r="AW40" s="211">
        <v>439309</v>
      </c>
      <c r="AX40" s="211">
        <v>438865</v>
      </c>
      <c r="AY40" s="211">
        <v>438605</v>
      </c>
      <c r="AZ40" s="211">
        <v>438686</v>
      </c>
      <c r="BA40" s="211">
        <v>439144</v>
      </c>
      <c r="BB40" s="211">
        <v>439795</v>
      </c>
      <c r="BC40" s="211">
        <v>440714</v>
      </c>
      <c r="BD40" s="211">
        <v>442048</v>
      </c>
      <c r="BE40" s="211">
        <v>444368</v>
      </c>
      <c r="BF40" s="211">
        <v>447668</v>
      </c>
      <c r="BG40" s="211">
        <v>451218</v>
      </c>
      <c r="BH40" s="211">
        <v>454786</v>
      </c>
      <c r="BI40" s="211">
        <v>458296</v>
      </c>
      <c r="BJ40" s="211">
        <v>461361</v>
      </c>
      <c r="BK40" s="211">
        <v>463846</v>
      </c>
      <c r="BL40" s="211">
        <v>465919</v>
      </c>
      <c r="BM40" s="211">
        <v>467539</v>
      </c>
      <c r="BN40" s="211">
        <v>468113</v>
      </c>
      <c r="BO40" s="211">
        <v>467702</v>
      </c>
      <c r="BP40" s="211">
        <v>466768</v>
      </c>
      <c r="BQ40" s="211">
        <v>465278</v>
      </c>
      <c r="BR40" s="211">
        <v>463195</v>
      </c>
      <c r="BS40" s="211">
        <v>460690</v>
      </c>
      <c r="BT40" s="211">
        <v>457954</v>
      </c>
      <c r="BU40" s="211">
        <v>455129</v>
      </c>
      <c r="BV40" s="211">
        <v>452206</v>
      </c>
      <c r="BW40" s="211">
        <v>449260</v>
      </c>
      <c r="BX40" s="211">
        <v>446519</v>
      </c>
      <c r="BY40" s="211">
        <v>444067</v>
      </c>
      <c r="BZ40" s="211">
        <v>441968</v>
      </c>
      <c r="CA40" s="211">
        <v>440200</v>
      </c>
      <c r="CB40" s="211">
        <v>438793</v>
      </c>
      <c r="CC40" s="211">
        <v>437716</v>
      </c>
      <c r="CD40" s="211">
        <v>436981</v>
      </c>
      <c r="CE40" s="211">
        <v>436578</v>
      </c>
      <c r="CF40" s="211">
        <v>436555</v>
      </c>
      <c r="CG40" s="211">
        <v>436853</v>
      </c>
      <c r="CH40" s="211">
        <v>437456</v>
      </c>
      <c r="CI40" s="211">
        <v>438270</v>
      </c>
      <c r="CJ40" s="211">
        <v>439243</v>
      </c>
      <c r="CK40" s="211">
        <v>440343</v>
      </c>
      <c r="CL40" s="211">
        <v>441546</v>
      </c>
      <c r="CM40" s="211">
        <v>442795</v>
      </c>
      <c r="CN40" s="211">
        <v>444043</v>
      </c>
      <c r="CO40" s="211">
        <v>445226</v>
      </c>
      <c r="CP40" s="211">
        <v>446333</v>
      </c>
      <c r="CQ40" s="211">
        <v>447290</v>
      </c>
      <c r="CR40" s="211">
        <v>448087</v>
      </c>
      <c r="CS40" s="211">
        <v>448666</v>
      </c>
      <c r="CT40" s="211">
        <v>449022</v>
      </c>
      <c r="CU40" s="211">
        <v>449141</v>
      </c>
      <c r="CV40" s="211">
        <v>449019</v>
      </c>
      <c r="CW40" s="211">
        <v>448657</v>
      </c>
      <c r="CX40" s="211">
        <v>448057</v>
      </c>
      <c r="CY40" s="211">
        <v>447257</v>
      </c>
    </row>
    <row r="41" spans="1:103" x14ac:dyDescent="0.2">
      <c r="A41" s="211">
        <v>1</v>
      </c>
      <c r="B41" s="211" t="s">
        <v>1222</v>
      </c>
      <c r="C41" s="211">
        <v>436414</v>
      </c>
      <c r="D41" s="211">
        <v>430761</v>
      </c>
      <c r="E41" s="211">
        <v>433168</v>
      </c>
      <c r="F41" s="211">
        <v>430941</v>
      </c>
      <c r="G41" s="211">
        <v>443874</v>
      </c>
      <c r="H41" s="211">
        <v>446050</v>
      </c>
      <c r="I41" s="211">
        <v>438627</v>
      </c>
      <c r="J41" s="211">
        <v>454569</v>
      </c>
      <c r="K41" s="211">
        <v>455202</v>
      </c>
      <c r="L41" s="211">
        <v>465439</v>
      </c>
      <c r="M41" s="211">
        <v>475918</v>
      </c>
      <c r="N41" s="211">
        <v>466064</v>
      </c>
      <c r="O41" s="211">
        <v>458704</v>
      </c>
      <c r="P41" s="211">
        <v>462602</v>
      </c>
      <c r="Q41" s="211">
        <v>453559</v>
      </c>
      <c r="R41" s="211">
        <v>460938</v>
      </c>
      <c r="S41" s="211">
        <v>463981</v>
      </c>
      <c r="T41" s="211">
        <v>458423</v>
      </c>
      <c r="U41" s="211">
        <v>458701</v>
      </c>
      <c r="V41" s="211">
        <v>451967</v>
      </c>
      <c r="W41" s="211">
        <v>443629</v>
      </c>
      <c r="X41" s="211">
        <v>434884</v>
      </c>
      <c r="Y41" s="211">
        <v>440062</v>
      </c>
      <c r="Z41" s="211">
        <v>449527</v>
      </c>
      <c r="AA41" s="211">
        <v>456332</v>
      </c>
      <c r="AB41" s="211">
        <v>471499</v>
      </c>
      <c r="AC41" s="211">
        <v>481393</v>
      </c>
      <c r="AD41" s="211">
        <v>495630</v>
      </c>
      <c r="AE41" s="211">
        <v>493922</v>
      </c>
      <c r="AF41" s="211">
        <v>499581</v>
      </c>
      <c r="AG41" s="211">
        <v>509822</v>
      </c>
      <c r="AH41" s="211">
        <v>518033</v>
      </c>
      <c r="AI41" s="211">
        <v>507655</v>
      </c>
      <c r="AJ41" s="211">
        <v>500625</v>
      </c>
      <c r="AK41" s="211">
        <v>499880</v>
      </c>
      <c r="AL41" s="211">
        <v>503183</v>
      </c>
      <c r="AM41" s="211">
        <v>493725</v>
      </c>
      <c r="AN41" s="211">
        <v>485036</v>
      </c>
      <c r="AO41" s="211">
        <v>474954</v>
      </c>
      <c r="AP41" s="211">
        <v>462931</v>
      </c>
      <c r="AQ41" s="211">
        <v>446472</v>
      </c>
      <c r="AR41" s="211">
        <v>441191</v>
      </c>
      <c r="AS41" s="211">
        <v>439353</v>
      </c>
      <c r="AT41" s="211">
        <v>441081</v>
      </c>
      <c r="AU41" s="211">
        <v>441461</v>
      </c>
      <c r="AV41" s="211">
        <v>440543</v>
      </c>
      <c r="AW41" s="211">
        <v>439767</v>
      </c>
      <c r="AX41" s="211">
        <v>439152</v>
      </c>
      <c r="AY41" s="211">
        <v>438712</v>
      </c>
      <c r="AZ41" s="211">
        <v>438456</v>
      </c>
      <c r="BA41" s="211">
        <v>438543</v>
      </c>
      <c r="BB41" s="211">
        <v>439004</v>
      </c>
      <c r="BC41" s="211">
        <v>439658</v>
      </c>
      <c r="BD41" s="211">
        <v>440580</v>
      </c>
      <c r="BE41" s="211">
        <v>441918</v>
      </c>
      <c r="BF41" s="211">
        <v>444241</v>
      </c>
      <c r="BG41" s="211">
        <v>447543</v>
      </c>
      <c r="BH41" s="211">
        <v>451094</v>
      </c>
      <c r="BI41" s="211">
        <v>454663</v>
      </c>
      <c r="BJ41" s="211">
        <v>458176</v>
      </c>
      <c r="BK41" s="211">
        <v>461242</v>
      </c>
      <c r="BL41" s="211">
        <v>463731</v>
      </c>
      <c r="BM41" s="211">
        <v>465805</v>
      </c>
      <c r="BN41" s="211">
        <v>467427</v>
      </c>
      <c r="BO41" s="211">
        <v>468005</v>
      </c>
      <c r="BP41" s="211">
        <v>467597</v>
      </c>
      <c r="BQ41" s="211">
        <v>466668</v>
      </c>
      <c r="BR41" s="211">
        <v>465182</v>
      </c>
      <c r="BS41" s="211">
        <v>463105</v>
      </c>
      <c r="BT41" s="211">
        <v>460604</v>
      </c>
      <c r="BU41" s="211">
        <v>457874</v>
      </c>
      <c r="BV41" s="211">
        <v>455054</v>
      </c>
      <c r="BW41" s="211">
        <v>452135</v>
      </c>
      <c r="BX41" s="211">
        <v>449195</v>
      </c>
      <c r="BY41" s="211">
        <v>446460</v>
      </c>
      <c r="BZ41" s="211">
        <v>444010</v>
      </c>
      <c r="CA41" s="211">
        <v>441918</v>
      </c>
      <c r="CB41" s="211">
        <v>440153</v>
      </c>
      <c r="CC41" s="211">
        <v>438749</v>
      </c>
      <c r="CD41" s="211">
        <v>437676</v>
      </c>
      <c r="CE41" s="211">
        <v>436943</v>
      </c>
      <c r="CF41" s="211">
        <v>436544</v>
      </c>
      <c r="CG41" s="211">
        <v>436523</v>
      </c>
      <c r="CH41" s="211">
        <v>436824</v>
      </c>
      <c r="CI41" s="211">
        <v>437429</v>
      </c>
      <c r="CJ41" s="211">
        <v>438245</v>
      </c>
      <c r="CK41" s="211">
        <v>439221</v>
      </c>
      <c r="CL41" s="211">
        <v>440324</v>
      </c>
      <c r="CM41" s="211">
        <v>441529</v>
      </c>
      <c r="CN41" s="211">
        <v>442781</v>
      </c>
      <c r="CO41" s="211">
        <v>444030</v>
      </c>
      <c r="CP41" s="211">
        <v>445214</v>
      </c>
      <c r="CQ41" s="211">
        <v>446323</v>
      </c>
      <c r="CR41" s="211">
        <v>447283</v>
      </c>
      <c r="CS41" s="211">
        <v>448082</v>
      </c>
      <c r="CT41" s="211">
        <v>448664</v>
      </c>
      <c r="CU41" s="211">
        <v>449022</v>
      </c>
      <c r="CV41" s="211">
        <v>449144</v>
      </c>
      <c r="CW41" s="211">
        <v>449023</v>
      </c>
      <c r="CX41" s="211">
        <v>448664</v>
      </c>
      <c r="CY41" s="211">
        <v>448068</v>
      </c>
    </row>
    <row r="42" spans="1:103" x14ac:dyDescent="0.2">
      <c r="A42" s="211">
        <v>1</v>
      </c>
      <c r="B42" s="211" t="s">
        <v>1223</v>
      </c>
      <c r="C42" s="211">
        <v>436763</v>
      </c>
      <c r="D42" s="211">
        <v>435234</v>
      </c>
      <c r="E42" s="211">
        <v>431277</v>
      </c>
      <c r="F42" s="211">
        <v>432929</v>
      </c>
      <c r="G42" s="211">
        <v>430680</v>
      </c>
      <c r="H42" s="211">
        <v>443561</v>
      </c>
      <c r="I42" s="211">
        <v>445713</v>
      </c>
      <c r="J42" s="211">
        <v>438274</v>
      </c>
      <c r="K42" s="211">
        <v>454196</v>
      </c>
      <c r="L42" s="211">
        <v>454832</v>
      </c>
      <c r="M42" s="211">
        <v>465061</v>
      </c>
      <c r="N42" s="211">
        <v>475529</v>
      </c>
      <c r="O42" s="211">
        <v>465694</v>
      </c>
      <c r="P42" s="211">
        <v>458350</v>
      </c>
      <c r="Q42" s="211">
        <v>462247</v>
      </c>
      <c r="R42" s="211">
        <v>453223</v>
      </c>
      <c r="S42" s="211">
        <v>460596</v>
      </c>
      <c r="T42" s="211">
        <v>463642</v>
      </c>
      <c r="U42" s="211">
        <v>458098</v>
      </c>
      <c r="V42" s="211">
        <v>458382</v>
      </c>
      <c r="W42" s="211">
        <v>451662</v>
      </c>
      <c r="X42" s="211">
        <v>443340</v>
      </c>
      <c r="Y42" s="211">
        <v>434614</v>
      </c>
      <c r="Z42" s="211">
        <v>439791</v>
      </c>
      <c r="AA42" s="211">
        <v>449251</v>
      </c>
      <c r="AB42" s="211">
        <v>456055</v>
      </c>
      <c r="AC42" s="211">
        <v>471212</v>
      </c>
      <c r="AD42" s="211">
        <v>481103</v>
      </c>
      <c r="AE42" s="211">
        <v>495330</v>
      </c>
      <c r="AF42" s="211">
        <v>493631</v>
      </c>
      <c r="AG42" s="211">
        <v>499291</v>
      </c>
      <c r="AH42" s="211">
        <v>509526</v>
      </c>
      <c r="AI42" s="211">
        <v>517737</v>
      </c>
      <c r="AJ42" s="211">
        <v>507376</v>
      </c>
      <c r="AK42" s="211">
        <v>500360</v>
      </c>
      <c r="AL42" s="211">
        <v>499621</v>
      </c>
      <c r="AM42" s="211">
        <v>502928</v>
      </c>
      <c r="AN42" s="211">
        <v>493487</v>
      </c>
      <c r="AO42" s="211">
        <v>484813</v>
      </c>
      <c r="AP42" s="211">
        <v>474745</v>
      </c>
      <c r="AQ42" s="211">
        <v>462739</v>
      </c>
      <c r="AR42" s="211">
        <v>446302</v>
      </c>
      <c r="AS42" s="211">
        <v>441030</v>
      </c>
      <c r="AT42" s="211">
        <v>439199</v>
      </c>
      <c r="AU42" s="211">
        <v>440932</v>
      </c>
      <c r="AV42" s="211">
        <v>441317</v>
      </c>
      <c r="AW42" s="211">
        <v>440403</v>
      </c>
      <c r="AX42" s="211">
        <v>439633</v>
      </c>
      <c r="AY42" s="211">
        <v>439024</v>
      </c>
      <c r="AZ42" s="211">
        <v>438589</v>
      </c>
      <c r="BA42" s="211">
        <v>438338</v>
      </c>
      <c r="BB42" s="211">
        <v>438430</v>
      </c>
      <c r="BC42" s="211">
        <v>438895</v>
      </c>
      <c r="BD42" s="211">
        <v>439553</v>
      </c>
      <c r="BE42" s="211">
        <v>440479</v>
      </c>
      <c r="BF42" s="211">
        <v>441819</v>
      </c>
      <c r="BG42" s="211">
        <v>444145</v>
      </c>
      <c r="BH42" s="211">
        <v>447448</v>
      </c>
      <c r="BI42" s="211">
        <v>451001</v>
      </c>
      <c r="BJ42" s="211">
        <v>454573</v>
      </c>
      <c r="BK42" s="211">
        <v>458085</v>
      </c>
      <c r="BL42" s="211">
        <v>461155</v>
      </c>
      <c r="BM42" s="211">
        <v>463646</v>
      </c>
      <c r="BN42" s="211">
        <v>465723</v>
      </c>
      <c r="BO42" s="211">
        <v>467348</v>
      </c>
      <c r="BP42" s="211">
        <v>467930</v>
      </c>
      <c r="BQ42" s="211">
        <v>467527</v>
      </c>
      <c r="BR42" s="211">
        <v>466603</v>
      </c>
      <c r="BS42" s="211">
        <v>465121</v>
      </c>
      <c r="BT42" s="211">
        <v>463048</v>
      </c>
      <c r="BU42" s="211">
        <v>460553</v>
      </c>
      <c r="BV42" s="211">
        <v>457830</v>
      </c>
      <c r="BW42" s="211">
        <v>455016</v>
      </c>
      <c r="BX42" s="211">
        <v>452102</v>
      </c>
      <c r="BY42" s="211">
        <v>449166</v>
      </c>
      <c r="BZ42" s="211">
        <v>446438</v>
      </c>
      <c r="CA42" s="211">
        <v>443991</v>
      </c>
      <c r="CB42" s="211">
        <v>441904</v>
      </c>
      <c r="CC42" s="211">
        <v>440143</v>
      </c>
      <c r="CD42" s="211">
        <v>438744</v>
      </c>
      <c r="CE42" s="211">
        <v>437678</v>
      </c>
      <c r="CF42" s="211">
        <v>436947</v>
      </c>
      <c r="CG42" s="211">
        <v>436551</v>
      </c>
      <c r="CH42" s="211">
        <v>436533</v>
      </c>
      <c r="CI42" s="211">
        <v>436836</v>
      </c>
      <c r="CJ42" s="211">
        <v>437444</v>
      </c>
      <c r="CK42" s="211">
        <v>438264</v>
      </c>
      <c r="CL42" s="211">
        <v>439241</v>
      </c>
      <c r="CM42" s="211">
        <v>440347</v>
      </c>
      <c r="CN42" s="211">
        <v>441554</v>
      </c>
      <c r="CO42" s="211">
        <v>442807</v>
      </c>
      <c r="CP42" s="211">
        <v>444059</v>
      </c>
      <c r="CQ42" s="211">
        <v>445246</v>
      </c>
      <c r="CR42" s="211">
        <v>446357</v>
      </c>
      <c r="CS42" s="211">
        <v>447319</v>
      </c>
      <c r="CT42" s="211">
        <v>448120</v>
      </c>
      <c r="CU42" s="211">
        <v>448706</v>
      </c>
      <c r="CV42" s="211">
        <v>449066</v>
      </c>
      <c r="CW42" s="211">
        <v>449191</v>
      </c>
      <c r="CX42" s="211">
        <v>449072</v>
      </c>
      <c r="CY42" s="211">
        <v>448713</v>
      </c>
    </row>
    <row r="43" spans="1:103" x14ac:dyDescent="0.2">
      <c r="A43" s="211">
        <v>1</v>
      </c>
      <c r="B43" s="211" t="s">
        <v>1224</v>
      </c>
      <c r="C43" s="211">
        <v>421051</v>
      </c>
      <c r="D43" s="211">
        <v>435679</v>
      </c>
      <c r="E43" s="211">
        <v>435728</v>
      </c>
      <c r="F43" s="211">
        <v>431060</v>
      </c>
      <c r="G43" s="211">
        <v>432679</v>
      </c>
      <c r="H43" s="211">
        <v>430400</v>
      </c>
      <c r="I43" s="211">
        <v>443236</v>
      </c>
      <c r="J43" s="211">
        <v>445354</v>
      </c>
      <c r="K43" s="211">
        <v>437929</v>
      </c>
      <c r="L43" s="211">
        <v>453832</v>
      </c>
      <c r="M43" s="211">
        <v>454469</v>
      </c>
      <c r="N43" s="211">
        <v>464689</v>
      </c>
      <c r="O43" s="211">
        <v>475144</v>
      </c>
      <c r="P43" s="211">
        <v>465328</v>
      </c>
      <c r="Q43" s="211">
        <v>458003</v>
      </c>
      <c r="R43" s="211">
        <v>461900</v>
      </c>
      <c r="S43" s="211">
        <v>452896</v>
      </c>
      <c r="T43" s="211">
        <v>460263</v>
      </c>
      <c r="U43" s="211">
        <v>463310</v>
      </c>
      <c r="V43" s="211">
        <v>457783</v>
      </c>
      <c r="W43" s="211">
        <v>458073</v>
      </c>
      <c r="X43" s="211">
        <v>451370</v>
      </c>
      <c r="Y43" s="211">
        <v>443065</v>
      </c>
      <c r="Z43" s="211">
        <v>434360</v>
      </c>
      <c r="AA43" s="211">
        <v>439536</v>
      </c>
      <c r="AB43" s="211">
        <v>448991</v>
      </c>
      <c r="AC43" s="211">
        <v>455792</v>
      </c>
      <c r="AD43" s="211">
        <v>470939</v>
      </c>
      <c r="AE43" s="211">
        <v>480825</v>
      </c>
      <c r="AF43" s="211">
        <v>495041</v>
      </c>
      <c r="AG43" s="211">
        <v>493350</v>
      </c>
      <c r="AH43" s="211">
        <v>499012</v>
      </c>
      <c r="AI43" s="211">
        <v>509242</v>
      </c>
      <c r="AJ43" s="211">
        <v>517454</v>
      </c>
      <c r="AK43" s="211">
        <v>507111</v>
      </c>
      <c r="AL43" s="211">
        <v>500110</v>
      </c>
      <c r="AM43" s="211">
        <v>499379</v>
      </c>
      <c r="AN43" s="211">
        <v>502689</v>
      </c>
      <c r="AO43" s="211">
        <v>493267</v>
      </c>
      <c r="AP43" s="211">
        <v>484610</v>
      </c>
      <c r="AQ43" s="211">
        <v>474557</v>
      </c>
      <c r="AR43" s="211">
        <v>462570</v>
      </c>
      <c r="AS43" s="211">
        <v>446158</v>
      </c>
      <c r="AT43" s="211">
        <v>440897</v>
      </c>
      <c r="AU43" s="211">
        <v>439074</v>
      </c>
      <c r="AV43" s="211">
        <v>440809</v>
      </c>
      <c r="AW43" s="211">
        <v>441200</v>
      </c>
      <c r="AX43" s="211">
        <v>440291</v>
      </c>
      <c r="AY43" s="211">
        <v>439527</v>
      </c>
      <c r="AZ43" s="211">
        <v>438926</v>
      </c>
      <c r="BA43" s="211">
        <v>438496</v>
      </c>
      <c r="BB43" s="211">
        <v>438248</v>
      </c>
      <c r="BC43" s="211">
        <v>438345</v>
      </c>
      <c r="BD43" s="211">
        <v>438816</v>
      </c>
      <c r="BE43" s="211">
        <v>439478</v>
      </c>
      <c r="BF43" s="211">
        <v>440410</v>
      </c>
      <c r="BG43" s="211">
        <v>441752</v>
      </c>
      <c r="BH43" s="211">
        <v>444082</v>
      </c>
      <c r="BI43" s="211">
        <v>447387</v>
      </c>
      <c r="BJ43" s="211">
        <v>450940</v>
      </c>
      <c r="BK43" s="211">
        <v>454516</v>
      </c>
      <c r="BL43" s="211">
        <v>458028</v>
      </c>
      <c r="BM43" s="211">
        <v>461101</v>
      </c>
      <c r="BN43" s="211">
        <v>463595</v>
      </c>
      <c r="BO43" s="211">
        <v>465674</v>
      </c>
      <c r="BP43" s="211">
        <v>467305</v>
      </c>
      <c r="BQ43" s="211">
        <v>467890</v>
      </c>
      <c r="BR43" s="211">
        <v>467491</v>
      </c>
      <c r="BS43" s="211">
        <v>466571</v>
      </c>
      <c r="BT43" s="211">
        <v>465096</v>
      </c>
      <c r="BU43" s="211">
        <v>463030</v>
      </c>
      <c r="BV43" s="211">
        <v>460539</v>
      </c>
      <c r="BW43" s="211">
        <v>457822</v>
      </c>
      <c r="BX43" s="211">
        <v>455014</v>
      </c>
      <c r="BY43" s="211">
        <v>452107</v>
      </c>
      <c r="BZ43" s="211">
        <v>449176</v>
      </c>
      <c r="CA43" s="211">
        <v>446454</v>
      </c>
      <c r="CB43" s="211">
        <v>444012</v>
      </c>
      <c r="CC43" s="211">
        <v>441931</v>
      </c>
      <c r="CD43" s="211">
        <v>440175</v>
      </c>
      <c r="CE43" s="211">
        <v>438779</v>
      </c>
      <c r="CF43" s="211">
        <v>437717</v>
      </c>
      <c r="CG43" s="211">
        <v>436990</v>
      </c>
      <c r="CH43" s="211">
        <v>436599</v>
      </c>
      <c r="CI43" s="211">
        <v>436584</v>
      </c>
      <c r="CJ43" s="211">
        <v>436891</v>
      </c>
      <c r="CK43" s="211">
        <v>437501</v>
      </c>
      <c r="CL43" s="211">
        <v>438326</v>
      </c>
      <c r="CM43" s="211">
        <v>439304</v>
      </c>
      <c r="CN43" s="211">
        <v>440411</v>
      </c>
      <c r="CO43" s="211">
        <v>441622</v>
      </c>
      <c r="CP43" s="211">
        <v>442876</v>
      </c>
      <c r="CQ43" s="211">
        <v>444132</v>
      </c>
      <c r="CR43" s="211">
        <v>445321</v>
      </c>
      <c r="CS43" s="211">
        <v>446437</v>
      </c>
      <c r="CT43" s="211">
        <v>447400</v>
      </c>
      <c r="CU43" s="211">
        <v>448202</v>
      </c>
      <c r="CV43" s="211">
        <v>448790</v>
      </c>
      <c r="CW43" s="211">
        <v>449153</v>
      </c>
      <c r="CX43" s="211">
        <v>449281</v>
      </c>
      <c r="CY43" s="211">
        <v>449166</v>
      </c>
    </row>
    <row r="44" spans="1:103" x14ac:dyDescent="0.2">
      <c r="A44" s="211">
        <v>1</v>
      </c>
      <c r="B44" s="211" t="s">
        <v>1225</v>
      </c>
      <c r="C44" s="211">
        <v>393122</v>
      </c>
      <c r="D44" s="211">
        <v>420285</v>
      </c>
      <c r="E44" s="211">
        <v>436503</v>
      </c>
      <c r="F44" s="211">
        <v>435770</v>
      </c>
      <c r="G44" s="211">
        <v>431063</v>
      </c>
      <c r="H44" s="211">
        <v>432629</v>
      </c>
      <c r="I44" s="211">
        <v>430314</v>
      </c>
      <c r="J44" s="211">
        <v>443082</v>
      </c>
      <c r="K44" s="211">
        <v>445197</v>
      </c>
      <c r="L44" s="211">
        <v>437787</v>
      </c>
      <c r="M44" s="211">
        <v>453668</v>
      </c>
      <c r="N44" s="211">
        <v>454309</v>
      </c>
      <c r="O44" s="211">
        <v>464516</v>
      </c>
      <c r="P44" s="211">
        <v>474959</v>
      </c>
      <c r="Q44" s="211">
        <v>465162</v>
      </c>
      <c r="R44" s="211">
        <v>457856</v>
      </c>
      <c r="S44" s="211">
        <v>461754</v>
      </c>
      <c r="T44" s="211">
        <v>452770</v>
      </c>
      <c r="U44" s="211">
        <v>460133</v>
      </c>
      <c r="V44" s="211">
        <v>463183</v>
      </c>
      <c r="W44" s="211">
        <v>457672</v>
      </c>
      <c r="X44" s="211">
        <v>457969</v>
      </c>
      <c r="Y44" s="211">
        <v>451283</v>
      </c>
      <c r="Z44" s="211">
        <v>442998</v>
      </c>
      <c r="AA44" s="211">
        <v>434315</v>
      </c>
      <c r="AB44" s="211">
        <v>439492</v>
      </c>
      <c r="AC44" s="211">
        <v>448941</v>
      </c>
      <c r="AD44" s="211">
        <v>455740</v>
      </c>
      <c r="AE44" s="211">
        <v>470876</v>
      </c>
      <c r="AF44" s="211">
        <v>480755</v>
      </c>
      <c r="AG44" s="211">
        <v>494961</v>
      </c>
      <c r="AH44" s="211">
        <v>493280</v>
      </c>
      <c r="AI44" s="211">
        <v>498944</v>
      </c>
      <c r="AJ44" s="211">
        <v>509165</v>
      </c>
      <c r="AK44" s="211">
        <v>517376</v>
      </c>
      <c r="AL44" s="211">
        <v>507056</v>
      </c>
      <c r="AM44" s="211">
        <v>500072</v>
      </c>
      <c r="AN44" s="211">
        <v>499349</v>
      </c>
      <c r="AO44" s="211">
        <v>502662</v>
      </c>
      <c r="AP44" s="211">
        <v>493259</v>
      </c>
      <c r="AQ44" s="211">
        <v>484621</v>
      </c>
      <c r="AR44" s="211">
        <v>474587</v>
      </c>
      <c r="AS44" s="211">
        <v>462619</v>
      </c>
      <c r="AT44" s="211">
        <v>446233</v>
      </c>
      <c r="AU44" s="211">
        <v>440983</v>
      </c>
      <c r="AV44" s="211">
        <v>439170</v>
      </c>
      <c r="AW44" s="211">
        <v>440909</v>
      </c>
      <c r="AX44" s="211">
        <v>441304</v>
      </c>
      <c r="AY44" s="211">
        <v>440401</v>
      </c>
      <c r="AZ44" s="211">
        <v>439644</v>
      </c>
      <c r="BA44" s="211">
        <v>439050</v>
      </c>
      <c r="BB44" s="211">
        <v>438628</v>
      </c>
      <c r="BC44" s="211">
        <v>438385</v>
      </c>
      <c r="BD44" s="211">
        <v>438486</v>
      </c>
      <c r="BE44" s="211">
        <v>438963</v>
      </c>
      <c r="BF44" s="211">
        <v>439629</v>
      </c>
      <c r="BG44" s="211">
        <v>440566</v>
      </c>
      <c r="BH44" s="211">
        <v>441912</v>
      </c>
      <c r="BI44" s="211">
        <v>444246</v>
      </c>
      <c r="BJ44" s="211">
        <v>447551</v>
      </c>
      <c r="BK44" s="211">
        <v>451108</v>
      </c>
      <c r="BL44" s="211">
        <v>454685</v>
      </c>
      <c r="BM44" s="211">
        <v>458200</v>
      </c>
      <c r="BN44" s="211">
        <v>461274</v>
      </c>
      <c r="BO44" s="211">
        <v>463771</v>
      </c>
      <c r="BP44" s="211">
        <v>465852</v>
      </c>
      <c r="BQ44" s="211">
        <v>467487</v>
      </c>
      <c r="BR44" s="211">
        <v>468076</v>
      </c>
      <c r="BS44" s="211">
        <v>467684</v>
      </c>
      <c r="BT44" s="211">
        <v>466770</v>
      </c>
      <c r="BU44" s="211">
        <v>465301</v>
      </c>
      <c r="BV44" s="211">
        <v>463241</v>
      </c>
      <c r="BW44" s="211">
        <v>460756</v>
      </c>
      <c r="BX44" s="211">
        <v>458046</v>
      </c>
      <c r="BY44" s="211">
        <v>455244</v>
      </c>
      <c r="BZ44" s="211">
        <v>452344</v>
      </c>
      <c r="CA44" s="211">
        <v>449420</v>
      </c>
      <c r="CB44" s="211">
        <v>446705</v>
      </c>
      <c r="CC44" s="211">
        <v>444268</v>
      </c>
      <c r="CD44" s="211">
        <v>442193</v>
      </c>
      <c r="CE44" s="211">
        <v>440443</v>
      </c>
      <c r="CF44" s="211">
        <v>439051</v>
      </c>
      <c r="CG44" s="211">
        <v>437992</v>
      </c>
      <c r="CH44" s="211">
        <v>437271</v>
      </c>
      <c r="CI44" s="211">
        <v>436885</v>
      </c>
      <c r="CJ44" s="211">
        <v>436871</v>
      </c>
      <c r="CK44" s="211">
        <v>437181</v>
      </c>
      <c r="CL44" s="211">
        <v>437795</v>
      </c>
      <c r="CM44" s="211">
        <v>438624</v>
      </c>
      <c r="CN44" s="211">
        <v>439604</v>
      </c>
      <c r="CO44" s="211">
        <v>440714</v>
      </c>
      <c r="CP44" s="211">
        <v>441928</v>
      </c>
      <c r="CQ44" s="211">
        <v>443185</v>
      </c>
      <c r="CR44" s="211">
        <v>444443</v>
      </c>
      <c r="CS44" s="211">
        <v>445634</v>
      </c>
      <c r="CT44" s="211">
        <v>446753</v>
      </c>
      <c r="CU44" s="211">
        <v>447718</v>
      </c>
      <c r="CV44" s="211">
        <v>448525</v>
      </c>
      <c r="CW44" s="211">
        <v>449115</v>
      </c>
      <c r="CX44" s="211">
        <v>449481</v>
      </c>
      <c r="CY44" s="211">
        <v>449611</v>
      </c>
    </row>
    <row r="45" spans="1:103" x14ac:dyDescent="0.2">
      <c r="A45" s="211">
        <v>1</v>
      </c>
      <c r="B45" s="211" t="s">
        <v>1226</v>
      </c>
      <c r="C45" s="211">
        <v>387559</v>
      </c>
      <c r="D45" s="211">
        <v>392642</v>
      </c>
      <c r="E45" s="211">
        <v>421384</v>
      </c>
      <c r="F45" s="211">
        <v>436745</v>
      </c>
      <c r="G45" s="211">
        <v>435953</v>
      </c>
      <c r="H45" s="211">
        <v>431193</v>
      </c>
      <c r="I45" s="211">
        <v>432703</v>
      </c>
      <c r="J45" s="211">
        <v>430333</v>
      </c>
      <c r="K45" s="211">
        <v>443082</v>
      </c>
      <c r="L45" s="211">
        <v>445193</v>
      </c>
      <c r="M45" s="211">
        <v>437800</v>
      </c>
      <c r="N45" s="211">
        <v>453655</v>
      </c>
      <c r="O45" s="211">
        <v>454300</v>
      </c>
      <c r="P45" s="211">
        <v>464493</v>
      </c>
      <c r="Q45" s="211">
        <v>474923</v>
      </c>
      <c r="R45" s="211">
        <v>465149</v>
      </c>
      <c r="S45" s="211">
        <v>457864</v>
      </c>
      <c r="T45" s="211">
        <v>461763</v>
      </c>
      <c r="U45" s="211">
        <v>452801</v>
      </c>
      <c r="V45" s="211">
        <v>460159</v>
      </c>
      <c r="W45" s="211">
        <v>463211</v>
      </c>
      <c r="X45" s="211">
        <v>457719</v>
      </c>
      <c r="Y45" s="211">
        <v>458023</v>
      </c>
      <c r="Z45" s="211">
        <v>451357</v>
      </c>
      <c r="AA45" s="211">
        <v>443092</v>
      </c>
      <c r="AB45" s="211">
        <v>434433</v>
      </c>
      <c r="AC45" s="211">
        <v>439611</v>
      </c>
      <c r="AD45" s="211">
        <v>449053</v>
      </c>
      <c r="AE45" s="211">
        <v>455850</v>
      </c>
      <c r="AF45" s="211">
        <v>470975</v>
      </c>
      <c r="AG45" s="211">
        <v>480847</v>
      </c>
      <c r="AH45" s="211">
        <v>495040</v>
      </c>
      <c r="AI45" s="211">
        <v>493371</v>
      </c>
      <c r="AJ45" s="211">
        <v>499036</v>
      </c>
      <c r="AK45" s="211">
        <v>509252</v>
      </c>
      <c r="AL45" s="211">
        <v>517460</v>
      </c>
      <c r="AM45" s="211">
        <v>507164</v>
      </c>
      <c r="AN45" s="211">
        <v>500196</v>
      </c>
      <c r="AO45" s="211">
        <v>499482</v>
      </c>
      <c r="AP45" s="211">
        <v>502799</v>
      </c>
      <c r="AQ45" s="211">
        <v>493419</v>
      </c>
      <c r="AR45" s="211">
        <v>484799</v>
      </c>
      <c r="AS45" s="211">
        <v>474787</v>
      </c>
      <c r="AT45" s="211">
        <v>462841</v>
      </c>
      <c r="AU45" s="211">
        <v>446483</v>
      </c>
      <c r="AV45" s="211">
        <v>441244</v>
      </c>
      <c r="AW45" s="211">
        <v>439440</v>
      </c>
      <c r="AX45" s="211">
        <v>441185</v>
      </c>
      <c r="AY45" s="211">
        <v>441585</v>
      </c>
      <c r="AZ45" s="211">
        <v>440690</v>
      </c>
      <c r="BA45" s="211">
        <v>439939</v>
      </c>
      <c r="BB45" s="211">
        <v>439352</v>
      </c>
      <c r="BC45" s="211">
        <v>438936</v>
      </c>
      <c r="BD45" s="211">
        <v>438700</v>
      </c>
      <c r="BE45" s="211">
        <v>438808</v>
      </c>
      <c r="BF45" s="211">
        <v>439290</v>
      </c>
      <c r="BG45" s="211">
        <v>439962</v>
      </c>
      <c r="BH45" s="211">
        <v>440903</v>
      </c>
      <c r="BI45" s="211">
        <v>442253</v>
      </c>
      <c r="BJ45" s="211">
        <v>444590</v>
      </c>
      <c r="BK45" s="211">
        <v>447896</v>
      </c>
      <c r="BL45" s="211">
        <v>451457</v>
      </c>
      <c r="BM45" s="211">
        <v>455034</v>
      </c>
      <c r="BN45" s="211">
        <v>458553</v>
      </c>
      <c r="BO45" s="211">
        <v>461629</v>
      </c>
      <c r="BP45" s="211">
        <v>464129</v>
      </c>
      <c r="BQ45" s="211">
        <v>466214</v>
      </c>
      <c r="BR45" s="211">
        <v>467854</v>
      </c>
      <c r="BS45" s="211">
        <v>468446</v>
      </c>
      <c r="BT45" s="211">
        <v>468060</v>
      </c>
      <c r="BU45" s="211">
        <v>467152</v>
      </c>
      <c r="BV45" s="211">
        <v>465689</v>
      </c>
      <c r="BW45" s="211">
        <v>463638</v>
      </c>
      <c r="BX45" s="211">
        <v>461158</v>
      </c>
      <c r="BY45" s="211">
        <v>458457</v>
      </c>
      <c r="BZ45" s="211">
        <v>455662</v>
      </c>
      <c r="CA45" s="211">
        <v>452769</v>
      </c>
      <c r="CB45" s="211">
        <v>449851</v>
      </c>
      <c r="CC45" s="211">
        <v>447143</v>
      </c>
      <c r="CD45" s="211">
        <v>444712</v>
      </c>
      <c r="CE45" s="211">
        <v>442643</v>
      </c>
      <c r="CF45" s="211">
        <v>440901</v>
      </c>
      <c r="CG45" s="211">
        <v>439514</v>
      </c>
      <c r="CH45" s="211">
        <v>438459</v>
      </c>
      <c r="CI45" s="211">
        <v>437740</v>
      </c>
      <c r="CJ45" s="211">
        <v>437361</v>
      </c>
      <c r="CK45" s="211">
        <v>437351</v>
      </c>
      <c r="CL45" s="211">
        <v>437664</v>
      </c>
      <c r="CM45" s="211">
        <v>438281</v>
      </c>
      <c r="CN45" s="211">
        <v>439114</v>
      </c>
      <c r="CO45" s="211">
        <v>440098</v>
      </c>
      <c r="CP45" s="211">
        <v>441211</v>
      </c>
      <c r="CQ45" s="211">
        <v>442427</v>
      </c>
      <c r="CR45" s="211">
        <v>443686</v>
      </c>
      <c r="CS45" s="211">
        <v>444948</v>
      </c>
      <c r="CT45" s="211">
        <v>446141</v>
      </c>
      <c r="CU45" s="211">
        <v>447263</v>
      </c>
      <c r="CV45" s="211">
        <v>448230</v>
      </c>
      <c r="CW45" s="211">
        <v>449043</v>
      </c>
      <c r="CX45" s="211">
        <v>449635</v>
      </c>
      <c r="CY45" s="211">
        <v>450004</v>
      </c>
    </row>
    <row r="46" spans="1:103" x14ac:dyDescent="0.2">
      <c r="A46" s="211">
        <v>1</v>
      </c>
      <c r="B46" s="211" t="s">
        <v>1227</v>
      </c>
      <c r="C46" s="211">
        <v>393576</v>
      </c>
      <c r="D46" s="211">
        <v>387246</v>
      </c>
      <c r="E46" s="211">
        <v>393918</v>
      </c>
      <c r="F46" s="211">
        <v>421765</v>
      </c>
      <c r="G46" s="211">
        <v>437026</v>
      </c>
      <c r="H46" s="211">
        <v>436166</v>
      </c>
      <c r="I46" s="211">
        <v>431349</v>
      </c>
      <c r="J46" s="211">
        <v>432791</v>
      </c>
      <c r="K46" s="211">
        <v>430428</v>
      </c>
      <c r="L46" s="211">
        <v>443155</v>
      </c>
      <c r="M46" s="211">
        <v>445267</v>
      </c>
      <c r="N46" s="211">
        <v>437891</v>
      </c>
      <c r="O46" s="211">
        <v>453716</v>
      </c>
      <c r="P46" s="211">
        <v>454366</v>
      </c>
      <c r="Q46" s="211">
        <v>464545</v>
      </c>
      <c r="R46" s="211">
        <v>474959</v>
      </c>
      <c r="S46" s="211">
        <v>465210</v>
      </c>
      <c r="T46" s="211">
        <v>457949</v>
      </c>
      <c r="U46" s="211">
        <v>461849</v>
      </c>
      <c r="V46" s="211">
        <v>452910</v>
      </c>
      <c r="W46" s="211">
        <v>460263</v>
      </c>
      <c r="X46" s="211">
        <v>463318</v>
      </c>
      <c r="Y46" s="211">
        <v>457846</v>
      </c>
      <c r="Z46" s="211">
        <v>458159</v>
      </c>
      <c r="AA46" s="211">
        <v>451514</v>
      </c>
      <c r="AB46" s="211">
        <v>443273</v>
      </c>
      <c r="AC46" s="211">
        <v>434640</v>
      </c>
      <c r="AD46" s="211">
        <v>439818</v>
      </c>
      <c r="AE46" s="211">
        <v>449254</v>
      </c>
      <c r="AF46" s="211">
        <v>456048</v>
      </c>
      <c r="AG46" s="211">
        <v>471159</v>
      </c>
      <c r="AH46" s="211">
        <v>481024</v>
      </c>
      <c r="AI46" s="211">
        <v>495205</v>
      </c>
      <c r="AJ46" s="211">
        <v>493547</v>
      </c>
      <c r="AK46" s="211">
        <v>499214</v>
      </c>
      <c r="AL46" s="211">
        <v>509423</v>
      </c>
      <c r="AM46" s="211">
        <v>517628</v>
      </c>
      <c r="AN46" s="211">
        <v>507359</v>
      </c>
      <c r="AO46" s="211">
        <v>500409</v>
      </c>
      <c r="AP46" s="211">
        <v>499704</v>
      </c>
      <c r="AQ46" s="211">
        <v>503026</v>
      </c>
      <c r="AR46" s="211">
        <v>493669</v>
      </c>
      <c r="AS46" s="211">
        <v>485069</v>
      </c>
      <c r="AT46" s="211">
        <v>475080</v>
      </c>
      <c r="AU46" s="211">
        <v>463158</v>
      </c>
      <c r="AV46" s="211">
        <v>446831</v>
      </c>
      <c r="AW46" s="211">
        <v>441605</v>
      </c>
      <c r="AX46" s="211">
        <v>439811</v>
      </c>
      <c r="AY46" s="211">
        <v>441560</v>
      </c>
      <c r="AZ46" s="211">
        <v>441965</v>
      </c>
      <c r="BA46" s="211">
        <v>441078</v>
      </c>
      <c r="BB46" s="211">
        <v>440335</v>
      </c>
      <c r="BC46" s="211">
        <v>439756</v>
      </c>
      <c r="BD46" s="211">
        <v>439347</v>
      </c>
      <c r="BE46" s="211">
        <v>439117</v>
      </c>
      <c r="BF46" s="211">
        <v>439232</v>
      </c>
      <c r="BG46" s="211">
        <v>439719</v>
      </c>
      <c r="BH46" s="211">
        <v>440398</v>
      </c>
      <c r="BI46" s="211">
        <v>441343</v>
      </c>
      <c r="BJ46" s="211">
        <v>442699</v>
      </c>
      <c r="BK46" s="211">
        <v>445041</v>
      </c>
      <c r="BL46" s="211">
        <v>448349</v>
      </c>
      <c r="BM46" s="211">
        <v>451911</v>
      </c>
      <c r="BN46" s="211">
        <v>455490</v>
      </c>
      <c r="BO46" s="211">
        <v>459010</v>
      </c>
      <c r="BP46" s="211">
        <v>462092</v>
      </c>
      <c r="BQ46" s="211">
        <v>464593</v>
      </c>
      <c r="BR46" s="211">
        <v>466682</v>
      </c>
      <c r="BS46" s="211">
        <v>468326</v>
      </c>
      <c r="BT46" s="211">
        <v>468926</v>
      </c>
      <c r="BU46" s="211">
        <v>468545</v>
      </c>
      <c r="BV46" s="211">
        <v>467643</v>
      </c>
      <c r="BW46" s="211">
        <v>466186</v>
      </c>
      <c r="BX46" s="211">
        <v>464141</v>
      </c>
      <c r="BY46" s="211">
        <v>461671</v>
      </c>
      <c r="BZ46" s="211">
        <v>458978</v>
      </c>
      <c r="CA46" s="211">
        <v>456189</v>
      </c>
      <c r="CB46" s="211">
        <v>453305</v>
      </c>
      <c r="CC46" s="211">
        <v>450396</v>
      </c>
      <c r="CD46" s="211">
        <v>447695</v>
      </c>
      <c r="CE46" s="211">
        <v>445269</v>
      </c>
      <c r="CF46" s="211">
        <v>443206</v>
      </c>
      <c r="CG46" s="211">
        <v>441471</v>
      </c>
      <c r="CH46" s="211">
        <v>440092</v>
      </c>
      <c r="CI46" s="211">
        <v>439041</v>
      </c>
      <c r="CJ46" s="211">
        <v>438328</v>
      </c>
      <c r="CK46" s="211">
        <v>437953</v>
      </c>
      <c r="CL46" s="211">
        <v>437947</v>
      </c>
      <c r="CM46" s="211">
        <v>438265</v>
      </c>
      <c r="CN46" s="211">
        <v>438884</v>
      </c>
      <c r="CO46" s="211">
        <v>439720</v>
      </c>
      <c r="CP46" s="211">
        <v>440706</v>
      </c>
      <c r="CQ46" s="211">
        <v>441824</v>
      </c>
      <c r="CR46" s="211">
        <v>443044</v>
      </c>
      <c r="CS46" s="211">
        <v>444307</v>
      </c>
      <c r="CT46" s="211">
        <v>445572</v>
      </c>
      <c r="CU46" s="211">
        <v>446768</v>
      </c>
      <c r="CV46" s="211">
        <v>447892</v>
      </c>
      <c r="CW46" s="211">
        <v>448862</v>
      </c>
      <c r="CX46" s="211">
        <v>449679</v>
      </c>
      <c r="CY46" s="211">
        <v>450274</v>
      </c>
    </row>
    <row r="47" spans="1:103" x14ac:dyDescent="0.2">
      <c r="A47" s="211">
        <v>1</v>
      </c>
      <c r="B47" s="211" t="s">
        <v>1228</v>
      </c>
      <c r="C47" s="211">
        <v>400353</v>
      </c>
      <c r="D47" s="211">
        <v>393221</v>
      </c>
      <c r="E47" s="211">
        <v>388394</v>
      </c>
      <c r="F47" s="211">
        <v>394269</v>
      </c>
      <c r="G47" s="211">
        <v>421988</v>
      </c>
      <c r="H47" s="211">
        <v>437150</v>
      </c>
      <c r="I47" s="211">
        <v>436227</v>
      </c>
      <c r="J47" s="211">
        <v>431355</v>
      </c>
      <c r="K47" s="211">
        <v>432799</v>
      </c>
      <c r="L47" s="211">
        <v>430444</v>
      </c>
      <c r="M47" s="211">
        <v>443147</v>
      </c>
      <c r="N47" s="211">
        <v>445258</v>
      </c>
      <c r="O47" s="211">
        <v>437899</v>
      </c>
      <c r="P47" s="211">
        <v>453697</v>
      </c>
      <c r="Q47" s="211">
        <v>454350</v>
      </c>
      <c r="R47" s="211">
        <v>464514</v>
      </c>
      <c r="S47" s="211">
        <v>474913</v>
      </c>
      <c r="T47" s="211">
        <v>465190</v>
      </c>
      <c r="U47" s="211">
        <v>457953</v>
      </c>
      <c r="V47" s="211">
        <v>461855</v>
      </c>
      <c r="W47" s="211">
        <v>452944</v>
      </c>
      <c r="X47" s="211">
        <v>460292</v>
      </c>
      <c r="Y47" s="211">
        <v>463351</v>
      </c>
      <c r="Z47" s="211">
        <v>457898</v>
      </c>
      <c r="AA47" s="211">
        <v>458223</v>
      </c>
      <c r="AB47" s="211">
        <v>451601</v>
      </c>
      <c r="AC47" s="211">
        <v>443384</v>
      </c>
      <c r="AD47" s="211">
        <v>434779</v>
      </c>
      <c r="AE47" s="211">
        <v>439956</v>
      </c>
      <c r="AF47" s="211">
        <v>449385</v>
      </c>
      <c r="AG47" s="211">
        <v>456177</v>
      </c>
      <c r="AH47" s="211">
        <v>471275</v>
      </c>
      <c r="AI47" s="211">
        <v>481131</v>
      </c>
      <c r="AJ47" s="211">
        <v>495299</v>
      </c>
      <c r="AK47" s="211">
        <v>493652</v>
      </c>
      <c r="AL47" s="211">
        <v>499321</v>
      </c>
      <c r="AM47" s="211">
        <v>509524</v>
      </c>
      <c r="AN47" s="211">
        <v>517727</v>
      </c>
      <c r="AO47" s="211">
        <v>507484</v>
      </c>
      <c r="AP47" s="211">
        <v>500554</v>
      </c>
      <c r="AQ47" s="211">
        <v>499860</v>
      </c>
      <c r="AR47" s="211">
        <v>503185</v>
      </c>
      <c r="AS47" s="211">
        <v>493854</v>
      </c>
      <c r="AT47" s="211">
        <v>485275</v>
      </c>
      <c r="AU47" s="211">
        <v>475309</v>
      </c>
      <c r="AV47" s="211">
        <v>463414</v>
      </c>
      <c r="AW47" s="211">
        <v>447120</v>
      </c>
      <c r="AX47" s="211">
        <v>441908</v>
      </c>
      <c r="AY47" s="211">
        <v>440124</v>
      </c>
      <c r="AZ47" s="211">
        <v>441880</v>
      </c>
      <c r="BA47" s="211">
        <v>442292</v>
      </c>
      <c r="BB47" s="211">
        <v>441412</v>
      </c>
      <c r="BC47" s="211">
        <v>440679</v>
      </c>
      <c r="BD47" s="211">
        <v>440107</v>
      </c>
      <c r="BE47" s="211">
        <v>439705</v>
      </c>
      <c r="BF47" s="211">
        <v>439482</v>
      </c>
      <c r="BG47" s="211">
        <v>439605</v>
      </c>
      <c r="BH47" s="211">
        <v>440097</v>
      </c>
      <c r="BI47" s="211">
        <v>440782</v>
      </c>
      <c r="BJ47" s="211">
        <v>441731</v>
      </c>
      <c r="BK47" s="211">
        <v>443092</v>
      </c>
      <c r="BL47" s="211">
        <v>445439</v>
      </c>
      <c r="BM47" s="211">
        <v>448750</v>
      </c>
      <c r="BN47" s="211">
        <v>452315</v>
      </c>
      <c r="BO47" s="211">
        <v>455897</v>
      </c>
      <c r="BP47" s="211">
        <v>459419</v>
      </c>
      <c r="BQ47" s="211">
        <v>462503</v>
      </c>
      <c r="BR47" s="211">
        <v>465008</v>
      </c>
      <c r="BS47" s="211">
        <v>467102</v>
      </c>
      <c r="BT47" s="211">
        <v>468750</v>
      </c>
      <c r="BU47" s="211">
        <v>469355</v>
      </c>
      <c r="BV47" s="211">
        <v>468982</v>
      </c>
      <c r="BW47" s="211">
        <v>468087</v>
      </c>
      <c r="BX47" s="211">
        <v>466636</v>
      </c>
      <c r="BY47" s="211">
        <v>464601</v>
      </c>
      <c r="BZ47" s="211">
        <v>462139</v>
      </c>
      <c r="CA47" s="211">
        <v>459454</v>
      </c>
      <c r="CB47" s="211">
        <v>456673</v>
      </c>
      <c r="CC47" s="211">
        <v>453796</v>
      </c>
      <c r="CD47" s="211">
        <v>450898</v>
      </c>
      <c r="CE47" s="211">
        <v>448203</v>
      </c>
      <c r="CF47" s="211">
        <v>445786</v>
      </c>
      <c r="CG47" s="211">
        <v>443729</v>
      </c>
      <c r="CH47" s="211">
        <v>441999</v>
      </c>
      <c r="CI47" s="211">
        <v>440627</v>
      </c>
      <c r="CJ47" s="211">
        <v>439581</v>
      </c>
      <c r="CK47" s="211">
        <v>438875</v>
      </c>
      <c r="CL47" s="211">
        <v>438505</v>
      </c>
      <c r="CM47" s="211">
        <v>438502</v>
      </c>
      <c r="CN47" s="211">
        <v>438827</v>
      </c>
      <c r="CO47" s="211">
        <v>439450</v>
      </c>
      <c r="CP47" s="211">
        <v>440289</v>
      </c>
      <c r="CQ47" s="211">
        <v>441278</v>
      </c>
      <c r="CR47" s="211">
        <v>442399</v>
      </c>
      <c r="CS47" s="211">
        <v>443624</v>
      </c>
      <c r="CT47" s="211">
        <v>444888</v>
      </c>
      <c r="CU47" s="211">
        <v>446157</v>
      </c>
      <c r="CV47" s="211">
        <v>447356</v>
      </c>
      <c r="CW47" s="211">
        <v>448484</v>
      </c>
      <c r="CX47" s="211">
        <v>449457</v>
      </c>
      <c r="CY47" s="211">
        <v>450279</v>
      </c>
    </row>
    <row r="48" spans="1:103" x14ac:dyDescent="0.2">
      <c r="A48" s="211">
        <v>1</v>
      </c>
      <c r="B48" s="211" t="s">
        <v>1229</v>
      </c>
      <c r="C48" s="211">
        <v>406465</v>
      </c>
      <c r="D48" s="211">
        <v>399774</v>
      </c>
      <c r="E48" s="211">
        <v>393975</v>
      </c>
      <c r="F48" s="211">
        <v>388489</v>
      </c>
      <c r="G48" s="211">
        <v>394299</v>
      </c>
      <c r="H48" s="211">
        <v>421893</v>
      </c>
      <c r="I48" s="211">
        <v>436971</v>
      </c>
      <c r="J48" s="211">
        <v>435995</v>
      </c>
      <c r="K48" s="211">
        <v>431135</v>
      </c>
      <c r="L48" s="211">
        <v>432581</v>
      </c>
      <c r="M48" s="211">
        <v>430234</v>
      </c>
      <c r="N48" s="211">
        <v>442910</v>
      </c>
      <c r="O48" s="211">
        <v>445021</v>
      </c>
      <c r="P48" s="211">
        <v>437683</v>
      </c>
      <c r="Q48" s="211">
        <v>453452</v>
      </c>
      <c r="R48" s="211">
        <v>454109</v>
      </c>
      <c r="S48" s="211">
        <v>464258</v>
      </c>
      <c r="T48" s="211">
        <v>474641</v>
      </c>
      <c r="U48" s="211">
        <v>464945</v>
      </c>
      <c r="V48" s="211">
        <v>457737</v>
      </c>
      <c r="W48" s="211">
        <v>461641</v>
      </c>
      <c r="X48" s="211">
        <v>452760</v>
      </c>
      <c r="Y48" s="211">
        <v>460101</v>
      </c>
      <c r="Z48" s="211">
        <v>463165</v>
      </c>
      <c r="AA48" s="211">
        <v>457735</v>
      </c>
      <c r="AB48" s="211">
        <v>458071</v>
      </c>
      <c r="AC48" s="211">
        <v>451473</v>
      </c>
      <c r="AD48" s="211">
        <v>443285</v>
      </c>
      <c r="AE48" s="211">
        <v>434707</v>
      </c>
      <c r="AF48" s="211">
        <v>439885</v>
      </c>
      <c r="AG48" s="211">
        <v>449307</v>
      </c>
      <c r="AH48" s="211">
        <v>456094</v>
      </c>
      <c r="AI48" s="211">
        <v>471177</v>
      </c>
      <c r="AJ48" s="211">
        <v>481025</v>
      </c>
      <c r="AK48" s="211">
        <v>495177</v>
      </c>
      <c r="AL48" s="211">
        <v>493545</v>
      </c>
      <c r="AM48" s="211">
        <v>499216</v>
      </c>
      <c r="AN48" s="211">
        <v>509410</v>
      </c>
      <c r="AO48" s="211">
        <v>517612</v>
      </c>
      <c r="AP48" s="211">
        <v>507398</v>
      </c>
      <c r="AQ48" s="211">
        <v>500490</v>
      </c>
      <c r="AR48" s="211">
        <v>499806</v>
      </c>
      <c r="AS48" s="211">
        <v>503137</v>
      </c>
      <c r="AT48" s="211">
        <v>493830</v>
      </c>
      <c r="AU48" s="211">
        <v>485276</v>
      </c>
      <c r="AV48" s="211">
        <v>475336</v>
      </c>
      <c r="AW48" s="211">
        <v>463467</v>
      </c>
      <c r="AX48" s="211">
        <v>447208</v>
      </c>
      <c r="AY48" s="211">
        <v>442012</v>
      </c>
      <c r="AZ48" s="211">
        <v>440240</v>
      </c>
      <c r="BA48" s="211">
        <v>442000</v>
      </c>
      <c r="BB48" s="211">
        <v>442420</v>
      </c>
      <c r="BC48" s="211">
        <v>441548</v>
      </c>
      <c r="BD48" s="211">
        <v>440824</v>
      </c>
      <c r="BE48" s="211">
        <v>440262</v>
      </c>
      <c r="BF48" s="211">
        <v>439867</v>
      </c>
      <c r="BG48" s="211">
        <v>439650</v>
      </c>
      <c r="BH48" s="211">
        <v>439783</v>
      </c>
      <c r="BI48" s="211">
        <v>440282</v>
      </c>
      <c r="BJ48" s="211">
        <v>440973</v>
      </c>
      <c r="BK48" s="211">
        <v>441928</v>
      </c>
      <c r="BL48" s="211">
        <v>443294</v>
      </c>
      <c r="BM48" s="211">
        <v>445643</v>
      </c>
      <c r="BN48" s="211">
        <v>448956</v>
      </c>
      <c r="BO48" s="211">
        <v>452525</v>
      </c>
      <c r="BP48" s="211">
        <v>456110</v>
      </c>
      <c r="BQ48" s="211">
        <v>459635</v>
      </c>
      <c r="BR48" s="211">
        <v>462721</v>
      </c>
      <c r="BS48" s="211">
        <v>465232</v>
      </c>
      <c r="BT48" s="211">
        <v>467330</v>
      </c>
      <c r="BU48" s="211">
        <v>468983</v>
      </c>
      <c r="BV48" s="211">
        <v>469595</v>
      </c>
      <c r="BW48" s="211">
        <v>469228</v>
      </c>
      <c r="BX48" s="211">
        <v>468340</v>
      </c>
      <c r="BY48" s="211">
        <v>466896</v>
      </c>
      <c r="BZ48" s="211">
        <v>464870</v>
      </c>
      <c r="CA48" s="211">
        <v>462417</v>
      </c>
      <c r="CB48" s="211">
        <v>459740</v>
      </c>
      <c r="CC48" s="211">
        <v>456968</v>
      </c>
      <c r="CD48" s="211">
        <v>454101</v>
      </c>
      <c r="CE48" s="211">
        <v>451212</v>
      </c>
      <c r="CF48" s="211">
        <v>448525</v>
      </c>
      <c r="CG48" s="211">
        <v>446116</v>
      </c>
      <c r="CH48" s="211">
        <v>444068</v>
      </c>
      <c r="CI48" s="211">
        <v>442344</v>
      </c>
      <c r="CJ48" s="211">
        <v>440978</v>
      </c>
      <c r="CK48" s="211">
        <v>439937</v>
      </c>
      <c r="CL48" s="211">
        <v>439237</v>
      </c>
      <c r="CM48" s="211">
        <v>438874</v>
      </c>
      <c r="CN48" s="211">
        <v>438876</v>
      </c>
      <c r="CO48" s="211">
        <v>439205</v>
      </c>
      <c r="CP48" s="211">
        <v>439833</v>
      </c>
      <c r="CQ48" s="211">
        <v>440675</v>
      </c>
      <c r="CR48" s="211">
        <v>441668</v>
      </c>
      <c r="CS48" s="211">
        <v>442793</v>
      </c>
      <c r="CT48" s="211">
        <v>444020</v>
      </c>
      <c r="CU48" s="211">
        <v>445290</v>
      </c>
      <c r="CV48" s="211">
        <v>446562</v>
      </c>
      <c r="CW48" s="211">
        <v>447765</v>
      </c>
      <c r="CX48" s="211">
        <v>448896</v>
      </c>
      <c r="CY48" s="211">
        <v>449872</v>
      </c>
    </row>
    <row r="49" spans="1:103" x14ac:dyDescent="0.2">
      <c r="A49" s="211">
        <v>1</v>
      </c>
      <c r="B49" s="211" t="s">
        <v>1230</v>
      </c>
      <c r="C49" s="211">
        <v>424229</v>
      </c>
      <c r="D49" s="211">
        <v>405794</v>
      </c>
      <c r="E49" s="211">
        <v>400379</v>
      </c>
      <c r="F49" s="211">
        <v>393962</v>
      </c>
      <c r="G49" s="211">
        <v>388439</v>
      </c>
      <c r="H49" s="211">
        <v>394182</v>
      </c>
      <c r="I49" s="211">
        <v>421655</v>
      </c>
      <c r="J49" s="211">
        <v>436644</v>
      </c>
      <c r="K49" s="211">
        <v>435673</v>
      </c>
      <c r="L49" s="211">
        <v>430826</v>
      </c>
      <c r="M49" s="211">
        <v>432273</v>
      </c>
      <c r="N49" s="211">
        <v>429937</v>
      </c>
      <c r="O49" s="211">
        <v>442586</v>
      </c>
      <c r="P49" s="211">
        <v>444698</v>
      </c>
      <c r="Q49" s="211">
        <v>437382</v>
      </c>
      <c r="R49" s="211">
        <v>453120</v>
      </c>
      <c r="S49" s="211">
        <v>453782</v>
      </c>
      <c r="T49" s="211">
        <v>463918</v>
      </c>
      <c r="U49" s="211">
        <v>474281</v>
      </c>
      <c r="V49" s="211">
        <v>464618</v>
      </c>
      <c r="W49" s="211">
        <v>457440</v>
      </c>
      <c r="X49" s="211">
        <v>461345</v>
      </c>
      <c r="Y49" s="211">
        <v>452496</v>
      </c>
      <c r="Z49" s="211">
        <v>459833</v>
      </c>
      <c r="AA49" s="211">
        <v>462902</v>
      </c>
      <c r="AB49" s="211">
        <v>457495</v>
      </c>
      <c r="AC49" s="211">
        <v>457843</v>
      </c>
      <c r="AD49" s="211">
        <v>451272</v>
      </c>
      <c r="AE49" s="211">
        <v>443113</v>
      </c>
      <c r="AF49" s="211">
        <v>434565</v>
      </c>
      <c r="AG49" s="211">
        <v>439743</v>
      </c>
      <c r="AH49" s="211">
        <v>449158</v>
      </c>
      <c r="AI49" s="211">
        <v>455940</v>
      </c>
      <c r="AJ49" s="211">
        <v>471009</v>
      </c>
      <c r="AK49" s="211">
        <v>480848</v>
      </c>
      <c r="AL49" s="211">
        <v>494983</v>
      </c>
      <c r="AM49" s="211">
        <v>493365</v>
      </c>
      <c r="AN49" s="211">
        <v>499039</v>
      </c>
      <c r="AO49" s="211">
        <v>509223</v>
      </c>
      <c r="AP49" s="211">
        <v>517422</v>
      </c>
      <c r="AQ49" s="211">
        <v>507240</v>
      </c>
      <c r="AR49" s="211">
        <v>500355</v>
      </c>
      <c r="AS49" s="211">
        <v>499682</v>
      </c>
      <c r="AT49" s="211">
        <v>503019</v>
      </c>
      <c r="AU49" s="211">
        <v>493739</v>
      </c>
      <c r="AV49" s="211">
        <v>485209</v>
      </c>
      <c r="AW49" s="211">
        <v>475298</v>
      </c>
      <c r="AX49" s="211">
        <v>463457</v>
      </c>
      <c r="AY49" s="211">
        <v>447233</v>
      </c>
      <c r="AZ49" s="211">
        <v>442055</v>
      </c>
      <c r="BA49" s="211">
        <v>440294</v>
      </c>
      <c r="BB49" s="211">
        <v>442061</v>
      </c>
      <c r="BC49" s="211">
        <v>442488</v>
      </c>
      <c r="BD49" s="211">
        <v>441625</v>
      </c>
      <c r="BE49" s="211">
        <v>440911</v>
      </c>
      <c r="BF49" s="211">
        <v>440359</v>
      </c>
      <c r="BG49" s="211">
        <v>439972</v>
      </c>
      <c r="BH49" s="211">
        <v>439762</v>
      </c>
      <c r="BI49" s="211">
        <v>439903</v>
      </c>
      <c r="BJ49" s="211">
        <v>440409</v>
      </c>
      <c r="BK49" s="211">
        <v>441107</v>
      </c>
      <c r="BL49" s="211">
        <v>442070</v>
      </c>
      <c r="BM49" s="211">
        <v>443441</v>
      </c>
      <c r="BN49" s="211">
        <v>445794</v>
      </c>
      <c r="BO49" s="211">
        <v>449109</v>
      </c>
      <c r="BP49" s="211">
        <v>452682</v>
      </c>
      <c r="BQ49" s="211">
        <v>456272</v>
      </c>
      <c r="BR49" s="211">
        <v>459797</v>
      </c>
      <c r="BS49" s="211">
        <v>462888</v>
      </c>
      <c r="BT49" s="211">
        <v>465403</v>
      </c>
      <c r="BU49" s="211">
        <v>467503</v>
      </c>
      <c r="BV49" s="211">
        <v>469162</v>
      </c>
      <c r="BW49" s="211">
        <v>469780</v>
      </c>
      <c r="BX49" s="211">
        <v>469419</v>
      </c>
      <c r="BY49" s="211">
        <v>468540</v>
      </c>
      <c r="BZ49" s="211">
        <v>467105</v>
      </c>
      <c r="CA49" s="211">
        <v>465089</v>
      </c>
      <c r="CB49" s="211">
        <v>462644</v>
      </c>
      <c r="CC49" s="211">
        <v>459978</v>
      </c>
      <c r="CD49" s="211">
        <v>457215</v>
      </c>
      <c r="CE49" s="211">
        <v>454357</v>
      </c>
      <c r="CF49" s="211">
        <v>451477</v>
      </c>
      <c r="CG49" s="211">
        <v>448799</v>
      </c>
      <c r="CH49" s="211">
        <v>446398</v>
      </c>
      <c r="CI49" s="211">
        <v>444357</v>
      </c>
      <c r="CJ49" s="211">
        <v>442642</v>
      </c>
      <c r="CK49" s="211">
        <v>441284</v>
      </c>
      <c r="CL49" s="211">
        <v>440249</v>
      </c>
      <c r="CM49" s="211">
        <v>439555</v>
      </c>
      <c r="CN49" s="211">
        <v>439196</v>
      </c>
      <c r="CO49" s="211">
        <v>439204</v>
      </c>
      <c r="CP49" s="211">
        <v>439538</v>
      </c>
      <c r="CQ49" s="211">
        <v>440171</v>
      </c>
      <c r="CR49" s="211">
        <v>441018</v>
      </c>
      <c r="CS49" s="211">
        <v>442015</v>
      </c>
      <c r="CT49" s="211">
        <v>443143</v>
      </c>
      <c r="CU49" s="211">
        <v>444374</v>
      </c>
      <c r="CV49" s="211">
        <v>445648</v>
      </c>
      <c r="CW49" s="211">
        <v>446923</v>
      </c>
      <c r="CX49" s="211">
        <v>448130</v>
      </c>
      <c r="CY49" s="211">
        <v>449265</v>
      </c>
    </row>
    <row r="50" spans="1:103" x14ac:dyDescent="0.2">
      <c r="A50" s="211">
        <v>1</v>
      </c>
      <c r="B50" s="211" t="s">
        <v>1231</v>
      </c>
      <c r="C50" s="211">
        <v>442244</v>
      </c>
      <c r="D50" s="211">
        <v>423420</v>
      </c>
      <c r="E50" s="211">
        <v>406243</v>
      </c>
      <c r="F50" s="211">
        <v>400250</v>
      </c>
      <c r="G50" s="211">
        <v>393797</v>
      </c>
      <c r="H50" s="211">
        <v>388241</v>
      </c>
      <c r="I50" s="211">
        <v>393919</v>
      </c>
      <c r="J50" s="211">
        <v>421268</v>
      </c>
      <c r="K50" s="211">
        <v>436222</v>
      </c>
      <c r="L50" s="211">
        <v>435254</v>
      </c>
      <c r="M50" s="211">
        <v>430427</v>
      </c>
      <c r="N50" s="211">
        <v>431875</v>
      </c>
      <c r="O50" s="211">
        <v>429552</v>
      </c>
      <c r="P50" s="211">
        <v>442173</v>
      </c>
      <c r="Q50" s="211">
        <v>444286</v>
      </c>
      <c r="R50" s="211">
        <v>436994</v>
      </c>
      <c r="S50" s="211">
        <v>452701</v>
      </c>
      <c r="T50" s="211">
        <v>453370</v>
      </c>
      <c r="U50" s="211">
        <v>463493</v>
      </c>
      <c r="V50" s="211">
        <v>473838</v>
      </c>
      <c r="W50" s="211">
        <v>464209</v>
      </c>
      <c r="X50" s="211">
        <v>457062</v>
      </c>
      <c r="Y50" s="211">
        <v>460970</v>
      </c>
      <c r="Z50" s="211">
        <v>452153</v>
      </c>
      <c r="AA50" s="211">
        <v>459487</v>
      </c>
      <c r="AB50" s="211">
        <v>462562</v>
      </c>
      <c r="AC50" s="211">
        <v>457181</v>
      </c>
      <c r="AD50" s="211">
        <v>457541</v>
      </c>
      <c r="AE50" s="211">
        <v>450998</v>
      </c>
      <c r="AF50" s="211">
        <v>442869</v>
      </c>
      <c r="AG50" s="211">
        <v>434351</v>
      </c>
      <c r="AH50" s="211">
        <v>439531</v>
      </c>
      <c r="AI50" s="211">
        <v>448939</v>
      </c>
      <c r="AJ50" s="211">
        <v>455717</v>
      </c>
      <c r="AK50" s="211">
        <v>470766</v>
      </c>
      <c r="AL50" s="211">
        <v>480598</v>
      </c>
      <c r="AM50" s="211">
        <v>494715</v>
      </c>
      <c r="AN50" s="211">
        <v>493112</v>
      </c>
      <c r="AO50" s="211">
        <v>498789</v>
      </c>
      <c r="AP50" s="211">
        <v>508964</v>
      </c>
      <c r="AQ50" s="211">
        <v>517160</v>
      </c>
      <c r="AR50" s="211">
        <v>507009</v>
      </c>
      <c r="AS50" s="211">
        <v>500150</v>
      </c>
      <c r="AT50" s="211">
        <v>499488</v>
      </c>
      <c r="AU50" s="211">
        <v>502831</v>
      </c>
      <c r="AV50" s="211">
        <v>493580</v>
      </c>
      <c r="AW50" s="211">
        <v>485077</v>
      </c>
      <c r="AX50" s="211">
        <v>475192</v>
      </c>
      <c r="AY50" s="211">
        <v>463383</v>
      </c>
      <c r="AZ50" s="211">
        <v>447198</v>
      </c>
      <c r="BA50" s="211">
        <v>442039</v>
      </c>
      <c r="BB50" s="211">
        <v>440289</v>
      </c>
      <c r="BC50" s="211">
        <v>442061</v>
      </c>
      <c r="BD50" s="211">
        <v>442497</v>
      </c>
      <c r="BE50" s="211">
        <v>441644</v>
      </c>
      <c r="BF50" s="211">
        <v>440939</v>
      </c>
      <c r="BG50" s="211">
        <v>440398</v>
      </c>
      <c r="BH50" s="211">
        <v>440019</v>
      </c>
      <c r="BI50" s="211">
        <v>439819</v>
      </c>
      <c r="BJ50" s="211">
        <v>439968</v>
      </c>
      <c r="BK50" s="211">
        <v>440479</v>
      </c>
      <c r="BL50" s="211">
        <v>441185</v>
      </c>
      <c r="BM50" s="211">
        <v>442155</v>
      </c>
      <c r="BN50" s="211">
        <v>443533</v>
      </c>
      <c r="BO50" s="211">
        <v>445891</v>
      </c>
      <c r="BP50" s="211">
        <v>449208</v>
      </c>
      <c r="BQ50" s="211">
        <v>452782</v>
      </c>
      <c r="BR50" s="211">
        <v>456377</v>
      </c>
      <c r="BS50" s="211">
        <v>459904</v>
      </c>
      <c r="BT50" s="211">
        <v>462999</v>
      </c>
      <c r="BU50" s="211">
        <v>465517</v>
      </c>
      <c r="BV50" s="211">
        <v>467623</v>
      </c>
      <c r="BW50" s="211">
        <v>469287</v>
      </c>
      <c r="BX50" s="211">
        <v>469912</v>
      </c>
      <c r="BY50" s="211">
        <v>469558</v>
      </c>
      <c r="BZ50" s="211">
        <v>468690</v>
      </c>
      <c r="CA50" s="211">
        <v>467261</v>
      </c>
      <c r="CB50" s="211">
        <v>465255</v>
      </c>
      <c r="CC50" s="211">
        <v>462818</v>
      </c>
      <c r="CD50" s="211">
        <v>460165</v>
      </c>
      <c r="CE50" s="211">
        <v>457411</v>
      </c>
      <c r="CF50" s="211">
        <v>454564</v>
      </c>
      <c r="CG50" s="211">
        <v>451694</v>
      </c>
      <c r="CH50" s="211">
        <v>449024</v>
      </c>
      <c r="CI50" s="211">
        <v>446632</v>
      </c>
      <c r="CJ50" s="211">
        <v>444600</v>
      </c>
      <c r="CK50" s="211">
        <v>442894</v>
      </c>
      <c r="CL50" s="211">
        <v>441542</v>
      </c>
      <c r="CM50" s="211">
        <v>440514</v>
      </c>
      <c r="CN50" s="211">
        <v>439826</v>
      </c>
      <c r="CO50" s="211">
        <v>439474</v>
      </c>
      <c r="CP50" s="211">
        <v>439486</v>
      </c>
      <c r="CQ50" s="211">
        <v>439825</v>
      </c>
      <c r="CR50" s="211">
        <v>440463</v>
      </c>
      <c r="CS50" s="211">
        <v>441316</v>
      </c>
      <c r="CT50" s="211">
        <v>442317</v>
      </c>
      <c r="CU50" s="211">
        <v>443450</v>
      </c>
      <c r="CV50" s="211">
        <v>444684</v>
      </c>
      <c r="CW50" s="211">
        <v>445962</v>
      </c>
      <c r="CX50" s="211">
        <v>447241</v>
      </c>
      <c r="CY50" s="211">
        <v>448451</v>
      </c>
    </row>
    <row r="51" spans="1:103" x14ac:dyDescent="0.2">
      <c r="A51" s="211">
        <v>1</v>
      </c>
      <c r="B51" s="211" t="s">
        <v>1232</v>
      </c>
      <c r="C51" s="211">
        <v>453106</v>
      </c>
      <c r="D51" s="211">
        <v>441368</v>
      </c>
      <c r="E51" s="211">
        <v>423804</v>
      </c>
      <c r="F51" s="211">
        <v>406083</v>
      </c>
      <c r="G51" s="211">
        <v>400058</v>
      </c>
      <c r="H51" s="211">
        <v>393566</v>
      </c>
      <c r="I51" s="211">
        <v>387977</v>
      </c>
      <c r="J51" s="211">
        <v>393589</v>
      </c>
      <c r="K51" s="211">
        <v>420862</v>
      </c>
      <c r="L51" s="211">
        <v>435780</v>
      </c>
      <c r="M51" s="211">
        <v>434817</v>
      </c>
      <c r="N51" s="211">
        <v>430011</v>
      </c>
      <c r="O51" s="211">
        <v>431462</v>
      </c>
      <c r="P51" s="211">
        <v>429152</v>
      </c>
      <c r="Q51" s="211">
        <v>441747</v>
      </c>
      <c r="R51" s="211">
        <v>443861</v>
      </c>
      <c r="S51" s="211">
        <v>436598</v>
      </c>
      <c r="T51" s="211">
        <v>452272</v>
      </c>
      <c r="U51" s="211">
        <v>452949</v>
      </c>
      <c r="V51" s="211">
        <v>463058</v>
      </c>
      <c r="W51" s="211">
        <v>473387</v>
      </c>
      <c r="X51" s="211">
        <v>463794</v>
      </c>
      <c r="Y51" s="211">
        <v>456680</v>
      </c>
      <c r="Z51" s="211">
        <v>460593</v>
      </c>
      <c r="AA51" s="211">
        <v>451810</v>
      </c>
      <c r="AB51" s="211">
        <v>459140</v>
      </c>
      <c r="AC51" s="211">
        <v>462221</v>
      </c>
      <c r="AD51" s="211">
        <v>456867</v>
      </c>
      <c r="AE51" s="211">
        <v>457240</v>
      </c>
      <c r="AF51" s="211">
        <v>450725</v>
      </c>
      <c r="AG51" s="211">
        <v>442627</v>
      </c>
      <c r="AH51" s="211">
        <v>434143</v>
      </c>
      <c r="AI51" s="211">
        <v>439324</v>
      </c>
      <c r="AJ51" s="211">
        <v>448722</v>
      </c>
      <c r="AK51" s="211">
        <v>455498</v>
      </c>
      <c r="AL51" s="211">
        <v>470527</v>
      </c>
      <c r="AM51" s="211">
        <v>480349</v>
      </c>
      <c r="AN51" s="211">
        <v>494449</v>
      </c>
      <c r="AO51" s="211">
        <v>492862</v>
      </c>
      <c r="AP51" s="211">
        <v>498541</v>
      </c>
      <c r="AQ51" s="211">
        <v>508708</v>
      </c>
      <c r="AR51" s="211">
        <v>516900</v>
      </c>
      <c r="AS51" s="211">
        <v>506783</v>
      </c>
      <c r="AT51" s="211">
        <v>499950</v>
      </c>
      <c r="AU51" s="211">
        <v>499301</v>
      </c>
      <c r="AV51" s="211">
        <v>502647</v>
      </c>
      <c r="AW51" s="211">
        <v>493427</v>
      </c>
      <c r="AX51" s="211">
        <v>484952</v>
      </c>
      <c r="AY51" s="211">
        <v>475097</v>
      </c>
      <c r="AZ51" s="211">
        <v>463320</v>
      </c>
      <c r="BA51" s="211">
        <v>447175</v>
      </c>
      <c r="BB51" s="211">
        <v>442034</v>
      </c>
      <c r="BC51" s="211">
        <v>440298</v>
      </c>
      <c r="BD51" s="211">
        <v>442076</v>
      </c>
      <c r="BE51" s="211">
        <v>442521</v>
      </c>
      <c r="BF51" s="211">
        <v>441677</v>
      </c>
      <c r="BG51" s="211">
        <v>440983</v>
      </c>
      <c r="BH51" s="211">
        <v>440452</v>
      </c>
      <c r="BI51" s="211">
        <v>440082</v>
      </c>
      <c r="BJ51" s="211">
        <v>439892</v>
      </c>
      <c r="BK51" s="211">
        <v>440049</v>
      </c>
      <c r="BL51" s="211">
        <v>440568</v>
      </c>
      <c r="BM51" s="211">
        <v>441282</v>
      </c>
      <c r="BN51" s="211">
        <v>442259</v>
      </c>
      <c r="BO51" s="211">
        <v>443643</v>
      </c>
      <c r="BP51" s="211">
        <v>446006</v>
      </c>
      <c r="BQ51" s="211">
        <v>449328</v>
      </c>
      <c r="BR51" s="211">
        <v>452904</v>
      </c>
      <c r="BS51" s="211">
        <v>456501</v>
      </c>
      <c r="BT51" s="211">
        <v>460031</v>
      </c>
      <c r="BU51" s="211">
        <v>463129</v>
      </c>
      <c r="BV51" s="211">
        <v>465651</v>
      </c>
      <c r="BW51" s="211">
        <v>467764</v>
      </c>
      <c r="BX51" s="211">
        <v>469433</v>
      </c>
      <c r="BY51" s="211">
        <v>470064</v>
      </c>
      <c r="BZ51" s="211">
        <v>469719</v>
      </c>
      <c r="CA51" s="211">
        <v>468861</v>
      </c>
      <c r="CB51" s="211">
        <v>467441</v>
      </c>
      <c r="CC51" s="211">
        <v>465444</v>
      </c>
      <c r="CD51" s="211">
        <v>463019</v>
      </c>
      <c r="CE51" s="211">
        <v>460375</v>
      </c>
      <c r="CF51" s="211">
        <v>457630</v>
      </c>
      <c r="CG51" s="211">
        <v>454795</v>
      </c>
      <c r="CH51" s="211">
        <v>451935</v>
      </c>
      <c r="CI51" s="211">
        <v>449275</v>
      </c>
      <c r="CJ51" s="211">
        <v>446893</v>
      </c>
      <c r="CK51" s="211">
        <v>444870</v>
      </c>
      <c r="CL51" s="211">
        <v>443172</v>
      </c>
      <c r="CM51" s="211">
        <v>441828</v>
      </c>
      <c r="CN51" s="211">
        <v>440807</v>
      </c>
      <c r="CO51" s="211">
        <v>440125</v>
      </c>
      <c r="CP51" s="211">
        <v>439781</v>
      </c>
      <c r="CQ51" s="211">
        <v>439800</v>
      </c>
      <c r="CR51" s="211">
        <v>440141</v>
      </c>
      <c r="CS51" s="211">
        <v>440786</v>
      </c>
      <c r="CT51" s="211">
        <v>441644</v>
      </c>
      <c r="CU51" s="211">
        <v>442650</v>
      </c>
      <c r="CV51" s="211">
        <v>443788</v>
      </c>
      <c r="CW51" s="211">
        <v>445026</v>
      </c>
      <c r="CX51" s="211">
        <v>446309</v>
      </c>
      <c r="CY51" s="211">
        <v>447590</v>
      </c>
    </row>
    <row r="52" spans="1:103" x14ac:dyDescent="0.2">
      <c r="A52" s="211">
        <v>1</v>
      </c>
      <c r="B52" s="211" t="s">
        <v>1233</v>
      </c>
      <c r="C52" s="211">
        <v>442966</v>
      </c>
      <c r="D52" s="211">
        <v>452242</v>
      </c>
      <c r="E52" s="211">
        <v>441736</v>
      </c>
      <c r="F52" s="211">
        <v>423628</v>
      </c>
      <c r="G52" s="211">
        <v>405904</v>
      </c>
      <c r="H52" s="211">
        <v>399841</v>
      </c>
      <c r="I52" s="211">
        <v>393314</v>
      </c>
      <c r="J52" s="211">
        <v>387687</v>
      </c>
      <c r="K52" s="211">
        <v>393288</v>
      </c>
      <c r="L52" s="211">
        <v>420482</v>
      </c>
      <c r="M52" s="211">
        <v>435363</v>
      </c>
      <c r="N52" s="211">
        <v>434407</v>
      </c>
      <c r="O52" s="211">
        <v>429625</v>
      </c>
      <c r="P52" s="211">
        <v>431081</v>
      </c>
      <c r="Q52" s="211">
        <v>428787</v>
      </c>
      <c r="R52" s="211">
        <v>441356</v>
      </c>
      <c r="S52" s="211">
        <v>443472</v>
      </c>
      <c r="T52" s="211">
        <v>436240</v>
      </c>
      <c r="U52" s="211">
        <v>451881</v>
      </c>
      <c r="V52" s="211">
        <v>452568</v>
      </c>
      <c r="W52" s="211">
        <v>462661</v>
      </c>
      <c r="X52" s="211">
        <v>472974</v>
      </c>
      <c r="Y52" s="211">
        <v>463423</v>
      </c>
      <c r="Z52" s="211">
        <v>456342</v>
      </c>
      <c r="AA52" s="211">
        <v>460259</v>
      </c>
      <c r="AB52" s="211">
        <v>451513</v>
      </c>
      <c r="AC52" s="211">
        <v>458838</v>
      </c>
      <c r="AD52" s="211">
        <v>461927</v>
      </c>
      <c r="AE52" s="211">
        <v>456599</v>
      </c>
      <c r="AF52" s="211">
        <v>456988</v>
      </c>
      <c r="AG52" s="211">
        <v>450501</v>
      </c>
      <c r="AH52" s="211">
        <v>442438</v>
      </c>
      <c r="AI52" s="211">
        <v>433987</v>
      </c>
      <c r="AJ52" s="211">
        <v>439169</v>
      </c>
      <c r="AK52" s="211">
        <v>448557</v>
      </c>
      <c r="AL52" s="211">
        <v>455329</v>
      </c>
      <c r="AM52" s="211">
        <v>470339</v>
      </c>
      <c r="AN52" s="211">
        <v>480151</v>
      </c>
      <c r="AO52" s="211">
        <v>494232</v>
      </c>
      <c r="AP52" s="211">
        <v>492663</v>
      </c>
      <c r="AQ52" s="211">
        <v>498343</v>
      </c>
      <c r="AR52" s="211">
        <v>508500</v>
      </c>
      <c r="AS52" s="211">
        <v>516690</v>
      </c>
      <c r="AT52" s="211">
        <v>506607</v>
      </c>
      <c r="AU52" s="211">
        <v>499801</v>
      </c>
      <c r="AV52" s="211">
        <v>499166</v>
      </c>
      <c r="AW52" s="211">
        <v>502518</v>
      </c>
      <c r="AX52" s="211">
        <v>493329</v>
      </c>
      <c r="AY52" s="211">
        <v>484882</v>
      </c>
      <c r="AZ52" s="211">
        <v>475058</v>
      </c>
      <c r="BA52" s="211">
        <v>463315</v>
      </c>
      <c r="BB52" s="211">
        <v>447212</v>
      </c>
      <c r="BC52" s="211">
        <v>442089</v>
      </c>
      <c r="BD52" s="211">
        <v>440369</v>
      </c>
      <c r="BE52" s="211">
        <v>442152</v>
      </c>
      <c r="BF52" s="211">
        <v>442607</v>
      </c>
      <c r="BG52" s="211">
        <v>441774</v>
      </c>
      <c r="BH52" s="211">
        <v>441090</v>
      </c>
      <c r="BI52" s="211">
        <v>440570</v>
      </c>
      <c r="BJ52" s="211">
        <v>440211</v>
      </c>
      <c r="BK52" s="211">
        <v>440030</v>
      </c>
      <c r="BL52" s="211">
        <v>440195</v>
      </c>
      <c r="BM52" s="211">
        <v>440721</v>
      </c>
      <c r="BN52" s="211">
        <v>441443</v>
      </c>
      <c r="BO52" s="211">
        <v>442429</v>
      </c>
      <c r="BP52" s="211">
        <v>443819</v>
      </c>
      <c r="BQ52" s="211">
        <v>446187</v>
      </c>
      <c r="BR52" s="211">
        <v>449513</v>
      </c>
      <c r="BS52" s="211">
        <v>453091</v>
      </c>
      <c r="BT52" s="211">
        <v>456691</v>
      </c>
      <c r="BU52" s="211">
        <v>460226</v>
      </c>
      <c r="BV52" s="211">
        <v>463326</v>
      </c>
      <c r="BW52" s="211">
        <v>465854</v>
      </c>
      <c r="BX52" s="211">
        <v>467972</v>
      </c>
      <c r="BY52" s="211">
        <v>469646</v>
      </c>
      <c r="BZ52" s="211">
        <v>470285</v>
      </c>
      <c r="CA52" s="211">
        <v>469949</v>
      </c>
      <c r="CB52" s="211">
        <v>469099</v>
      </c>
      <c r="CC52" s="211">
        <v>467688</v>
      </c>
      <c r="CD52" s="211">
        <v>465703</v>
      </c>
      <c r="CE52" s="211">
        <v>463288</v>
      </c>
      <c r="CF52" s="211">
        <v>460656</v>
      </c>
      <c r="CG52" s="211">
        <v>457922</v>
      </c>
      <c r="CH52" s="211">
        <v>455098</v>
      </c>
      <c r="CI52" s="211">
        <v>452248</v>
      </c>
      <c r="CJ52" s="211">
        <v>449598</v>
      </c>
      <c r="CK52" s="211">
        <v>447225</v>
      </c>
      <c r="CL52" s="211">
        <v>445213</v>
      </c>
      <c r="CM52" s="211">
        <v>443523</v>
      </c>
      <c r="CN52" s="211">
        <v>442188</v>
      </c>
      <c r="CO52" s="211">
        <v>441174</v>
      </c>
      <c r="CP52" s="211">
        <v>440498</v>
      </c>
      <c r="CQ52" s="211">
        <v>440162</v>
      </c>
      <c r="CR52" s="211">
        <v>440187</v>
      </c>
      <c r="CS52" s="211">
        <v>440533</v>
      </c>
      <c r="CT52" s="211">
        <v>441183</v>
      </c>
      <c r="CU52" s="211">
        <v>442046</v>
      </c>
      <c r="CV52" s="211">
        <v>443057</v>
      </c>
      <c r="CW52" s="211">
        <v>444198</v>
      </c>
      <c r="CX52" s="211">
        <v>445441</v>
      </c>
      <c r="CY52" s="211">
        <v>446729</v>
      </c>
    </row>
    <row r="53" spans="1:103" x14ac:dyDescent="0.2">
      <c r="A53" s="211">
        <v>1</v>
      </c>
      <c r="B53" s="211" t="s">
        <v>1234</v>
      </c>
      <c r="C53" s="211">
        <v>453623</v>
      </c>
      <c r="D53" s="211">
        <v>442061</v>
      </c>
      <c r="E53" s="211">
        <v>452404</v>
      </c>
      <c r="F53" s="211">
        <v>441387</v>
      </c>
      <c r="G53" s="211">
        <v>423287</v>
      </c>
      <c r="H53" s="211">
        <v>405567</v>
      </c>
      <c r="I53" s="211">
        <v>399472</v>
      </c>
      <c r="J53" s="211">
        <v>392915</v>
      </c>
      <c r="K53" s="211">
        <v>387313</v>
      </c>
      <c r="L53" s="211">
        <v>392904</v>
      </c>
      <c r="M53" s="211">
        <v>420019</v>
      </c>
      <c r="N53" s="211">
        <v>434861</v>
      </c>
      <c r="O53" s="211">
        <v>433917</v>
      </c>
      <c r="P53" s="211">
        <v>429160</v>
      </c>
      <c r="Q53" s="211">
        <v>430622</v>
      </c>
      <c r="R53" s="211">
        <v>428347</v>
      </c>
      <c r="S53" s="211">
        <v>440889</v>
      </c>
      <c r="T53" s="211">
        <v>443010</v>
      </c>
      <c r="U53" s="211">
        <v>435811</v>
      </c>
      <c r="V53" s="211">
        <v>451417</v>
      </c>
      <c r="W53" s="211">
        <v>452117</v>
      </c>
      <c r="X53" s="211">
        <v>462194</v>
      </c>
      <c r="Y53" s="211">
        <v>472491</v>
      </c>
      <c r="Z53" s="211">
        <v>462981</v>
      </c>
      <c r="AA53" s="211">
        <v>455939</v>
      </c>
      <c r="AB53" s="211">
        <v>459859</v>
      </c>
      <c r="AC53" s="211">
        <v>451153</v>
      </c>
      <c r="AD53" s="211">
        <v>458473</v>
      </c>
      <c r="AE53" s="211">
        <v>461570</v>
      </c>
      <c r="AF53" s="211">
        <v>456269</v>
      </c>
      <c r="AG53" s="211">
        <v>456674</v>
      </c>
      <c r="AH53" s="211">
        <v>450218</v>
      </c>
      <c r="AI53" s="211">
        <v>442189</v>
      </c>
      <c r="AJ53" s="211">
        <v>433775</v>
      </c>
      <c r="AK53" s="211">
        <v>438958</v>
      </c>
      <c r="AL53" s="211">
        <v>448335</v>
      </c>
      <c r="AM53" s="211">
        <v>455102</v>
      </c>
      <c r="AN53" s="211">
        <v>470093</v>
      </c>
      <c r="AO53" s="211">
        <v>479894</v>
      </c>
      <c r="AP53" s="211">
        <v>493954</v>
      </c>
      <c r="AQ53" s="211">
        <v>492405</v>
      </c>
      <c r="AR53" s="211">
        <v>498086</v>
      </c>
      <c r="AS53" s="211">
        <v>508232</v>
      </c>
      <c r="AT53" s="211">
        <v>516419</v>
      </c>
      <c r="AU53" s="211">
        <v>506372</v>
      </c>
      <c r="AV53" s="211">
        <v>499593</v>
      </c>
      <c r="AW53" s="211">
        <v>498974</v>
      </c>
      <c r="AX53" s="211">
        <v>502330</v>
      </c>
      <c r="AY53" s="211">
        <v>493175</v>
      </c>
      <c r="AZ53" s="211">
        <v>484757</v>
      </c>
      <c r="BA53" s="211">
        <v>474967</v>
      </c>
      <c r="BB53" s="211">
        <v>463259</v>
      </c>
      <c r="BC53" s="211">
        <v>447199</v>
      </c>
      <c r="BD53" s="211">
        <v>442098</v>
      </c>
      <c r="BE53" s="211">
        <v>440391</v>
      </c>
      <c r="BF53" s="211">
        <v>442182</v>
      </c>
      <c r="BG53" s="211">
        <v>442646</v>
      </c>
      <c r="BH53" s="211">
        <v>441824</v>
      </c>
      <c r="BI53" s="211">
        <v>441152</v>
      </c>
      <c r="BJ53" s="211">
        <v>440641</v>
      </c>
      <c r="BK53" s="211">
        <v>440292</v>
      </c>
      <c r="BL53" s="211">
        <v>440122</v>
      </c>
      <c r="BM53" s="211">
        <v>440297</v>
      </c>
      <c r="BN53" s="211">
        <v>440831</v>
      </c>
      <c r="BO53" s="211">
        <v>441563</v>
      </c>
      <c r="BP53" s="211">
        <v>442554</v>
      </c>
      <c r="BQ53" s="211">
        <v>443953</v>
      </c>
      <c r="BR53" s="211">
        <v>446326</v>
      </c>
      <c r="BS53" s="211">
        <v>449656</v>
      </c>
      <c r="BT53" s="211">
        <v>453236</v>
      </c>
      <c r="BU53" s="211">
        <v>456838</v>
      </c>
      <c r="BV53" s="211">
        <v>460377</v>
      </c>
      <c r="BW53" s="211">
        <v>463480</v>
      </c>
      <c r="BX53" s="211">
        <v>466015</v>
      </c>
      <c r="BY53" s="211">
        <v>468137</v>
      </c>
      <c r="BZ53" s="211">
        <v>469818</v>
      </c>
      <c r="CA53" s="211">
        <v>470464</v>
      </c>
      <c r="CB53" s="211">
        <v>470138</v>
      </c>
      <c r="CC53" s="211">
        <v>469297</v>
      </c>
      <c r="CD53" s="211">
        <v>467895</v>
      </c>
      <c r="CE53" s="211">
        <v>465923</v>
      </c>
      <c r="CF53" s="211">
        <v>463519</v>
      </c>
      <c r="CG53" s="211">
        <v>460897</v>
      </c>
      <c r="CH53" s="211">
        <v>458176</v>
      </c>
      <c r="CI53" s="211">
        <v>455363</v>
      </c>
      <c r="CJ53" s="211">
        <v>452526</v>
      </c>
      <c r="CK53" s="211">
        <v>449885</v>
      </c>
      <c r="CL53" s="211">
        <v>447522</v>
      </c>
      <c r="CM53" s="211">
        <v>445521</v>
      </c>
      <c r="CN53" s="211">
        <v>443840</v>
      </c>
      <c r="CO53" s="211">
        <v>442513</v>
      </c>
      <c r="CP53" s="211">
        <v>441507</v>
      </c>
      <c r="CQ53" s="211">
        <v>440838</v>
      </c>
      <c r="CR53" s="211">
        <v>440509</v>
      </c>
      <c r="CS53" s="211">
        <v>440540</v>
      </c>
      <c r="CT53" s="211">
        <v>440891</v>
      </c>
      <c r="CU53" s="211">
        <v>441548</v>
      </c>
      <c r="CV53" s="211">
        <v>442415</v>
      </c>
      <c r="CW53" s="211">
        <v>443433</v>
      </c>
      <c r="CX53" s="211">
        <v>444578</v>
      </c>
      <c r="CY53" s="211">
        <v>445826</v>
      </c>
    </row>
    <row r="54" spans="1:103" x14ac:dyDescent="0.2">
      <c r="A54" s="211">
        <v>1</v>
      </c>
      <c r="B54" s="211" t="s">
        <v>1235</v>
      </c>
      <c r="C54" s="211">
        <v>453832</v>
      </c>
      <c r="D54" s="211">
        <v>452609</v>
      </c>
      <c r="E54" s="211">
        <v>442150</v>
      </c>
      <c r="F54" s="211">
        <v>451937</v>
      </c>
      <c r="G54" s="211">
        <v>440903</v>
      </c>
      <c r="H54" s="211">
        <v>422818</v>
      </c>
      <c r="I54" s="211">
        <v>405109</v>
      </c>
      <c r="J54" s="211">
        <v>398982</v>
      </c>
      <c r="K54" s="211">
        <v>392457</v>
      </c>
      <c r="L54" s="211">
        <v>386884</v>
      </c>
      <c r="M54" s="211">
        <v>392467</v>
      </c>
      <c r="N54" s="211">
        <v>419499</v>
      </c>
      <c r="O54" s="211">
        <v>434303</v>
      </c>
      <c r="P54" s="211">
        <v>433370</v>
      </c>
      <c r="Q54" s="211">
        <v>428642</v>
      </c>
      <c r="R54" s="211">
        <v>430112</v>
      </c>
      <c r="S54" s="211">
        <v>427858</v>
      </c>
      <c r="T54" s="211">
        <v>440372</v>
      </c>
      <c r="U54" s="211">
        <v>442500</v>
      </c>
      <c r="V54" s="211">
        <v>435337</v>
      </c>
      <c r="W54" s="211">
        <v>450909</v>
      </c>
      <c r="X54" s="211">
        <v>451623</v>
      </c>
      <c r="Y54" s="211">
        <v>461684</v>
      </c>
      <c r="Z54" s="211">
        <v>471966</v>
      </c>
      <c r="AA54" s="211">
        <v>462501</v>
      </c>
      <c r="AB54" s="211">
        <v>455495</v>
      </c>
      <c r="AC54" s="211">
        <v>459422</v>
      </c>
      <c r="AD54" s="211">
        <v>450758</v>
      </c>
      <c r="AE54" s="211">
        <v>458072</v>
      </c>
      <c r="AF54" s="211">
        <v>461176</v>
      </c>
      <c r="AG54" s="211">
        <v>455904</v>
      </c>
      <c r="AH54" s="211">
        <v>456324</v>
      </c>
      <c r="AI54" s="211">
        <v>449899</v>
      </c>
      <c r="AJ54" s="211">
        <v>441907</v>
      </c>
      <c r="AK54" s="211">
        <v>433530</v>
      </c>
      <c r="AL54" s="211">
        <v>438714</v>
      </c>
      <c r="AM54" s="211">
        <v>448081</v>
      </c>
      <c r="AN54" s="211">
        <v>454846</v>
      </c>
      <c r="AO54" s="211">
        <v>469812</v>
      </c>
      <c r="AP54" s="211">
        <v>479604</v>
      </c>
      <c r="AQ54" s="211">
        <v>493643</v>
      </c>
      <c r="AR54" s="211">
        <v>492112</v>
      </c>
      <c r="AS54" s="211">
        <v>497794</v>
      </c>
      <c r="AT54" s="211">
        <v>507930</v>
      </c>
      <c r="AU54" s="211">
        <v>516115</v>
      </c>
      <c r="AV54" s="211">
        <v>506104</v>
      </c>
      <c r="AW54" s="211">
        <v>499354</v>
      </c>
      <c r="AX54" s="211">
        <v>498751</v>
      </c>
      <c r="AY54" s="211">
        <v>502113</v>
      </c>
      <c r="AZ54" s="211">
        <v>492992</v>
      </c>
      <c r="BA54" s="211">
        <v>484606</v>
      </c>
      <c r="BB54" s="211">
        <v>474849</v>
      </c>
      <c r="BC54" s="211">
        <v>463178</v>
      </c>
      <c r="BD54" s="211">
        <v>447162</v>
      </c>
      <c r="BE54" s="211">
        <v>442086</v>
      </c>
      <c r="BF54" s="211">
        <v>440391</v>
      </c>
      <c r="BG54" s="211">
        <v>442190</v>
      </c>
      <c r="BH54" s="211">
        <v>442665</v>
      </c>
      <c r="BI54" s="211">
        <v>441854</v>
      </c>
      <c r="BJ54" s="211">
        <v>441194</v>
      </c>
      <c r="BK54" s="211">
        <v>440694</v>
      </c>
      <c r="BL54" s="211">
        <v>440358</v>
      </c>
      <c r="BM54" s="211">
        <v>440197</v>
      </c>
      <c r="BN54" s="211">
        <v>440382</v>
      </c>
      <c r="BO54" s="211">
        <v>440924</v>
      </c>
      <c r="BP54" s="211">
        <v>441664</v>
      </c>
      <c r="BQ54" s="211">
        <v>442661</v>
      </c>
      <c r="BR54" s="211">
        <v>444068</v>
      </c>
      <c r="BS54" s="211">
        <v>446447</v>
      </c>
      <c r="BT54" s="211">
        <v>449782</v>
      </c>
      <c r="BU54" s="211">
        <v>453365</v>
      </c>
      <c r="BV54" s="211">
        <v>456970</v>
      </c>
      <c r="BW54" s="211">
        <v>460511</v>
      </c>
      <c r="BX54" s="211">
        <v>463618</v>
      </c>
      <c r="BY54" s="211">
        <v>466158</v>
      </c>
      <c r="BZ54" s="211">
        <v>468285</v>
      </c>
      <c r="CA54" s="211">
        <v>469975</v>
      </c>
      <c r="CB54" s="211">
        <v>470628</v>
      </c>
      <c r="CC54" s="211">
        <v>470311</v>
      </c>
      <c r="CD54" s="211">
        <v>469482</v>
      </c>
      <c r="CE54" s="211">
        <v>468089</v>
      </c>
      <c r="CF54" s="211">
        <v>466130</v>
      </c>
      <c r="CG54" s="211">
        <v>463736</v>
      </c>
      <c r="CH54" s="211">
        <v>461127</v>
      </c>
      <c r="CI54" s="211">
        <v>458419</v>
      </c>
      <c r="CJ54" s="211">
        <v>455616</v>
      </c>
      <c r="CK54" s="211">
        <v>452794</v>
      </c>
      <c r="CL54" s="211">
        <v>450163</v>
      </c>
      <c r="CM54" s="211">
        <v>447811</v>
      </c>
      <c r="CN54" s="211">
        <v>445818</v>
      </c>
      <c r="CO54" s="211">
        <v>444148</v>
      </c>
      <c r="CP54" s="211">
        <v>442829</v>
      </c>
      <c r="CQ54" s="211">
        <v>441832</v>
      </c>
      <c r="CR54" s="211">
        <v>441170</v>
      </c>
      <c r="CS54" s="211">
        <v>440849</v>
      </c>
      <c r="CT54" s="211">
        <v>440887</v>
      </c>
      <c r="CU54" s="211">
        <v>441245</v>
      </c>
      <c r="CV54" s="211">
        <v>441907</v>
      </c>
      <c r="CW54" s="211">
        <v>442779</v>
      </c>
      <c r="CX54" s="211">
        <v>443803</v>
      </c>
      <c r="CY54" s="211">
        <v>444953</v>
      </c>
    </row>
    <row r="55" spans="1:103" x14ac:dyDescent="0.2">
      <c r="A55" s="211">
        <v>1</v>
      </c>
      <c r="B55" s="211" t="s">
        <v>1236</v>
      </c>
      <c r="C55" s="211">
        <v>461589</v>
      </c>
      <c r="D55" s="211">
        <v>452822</v>
      </c>
      <c r="E55" s="211">
        <v>452653</v>
      </c>
      <c r="F55" s="211">
        <v>441710</v>
      </c>
      <c r="G55" s="211">
        <v>451408</v>
      </c>
      <c r="H55" s="211">
        <v>440361</v>
      </c>
      <c r="I55" s="211">
        <v>422290</v>
      </c>
      <c r="J55" s="211">
        <v>404593</v>
      </c>
      <c r="K55" s="211">
        <v>398501</v>
      </c>
      <c r="L55" s="211">
        <v>392012</v>
      </c>
      <c r="M55" s="211">
        <v>386469</v>
      </c>
      <c r="N55" s="211">
        <v>392046</v>
      </c>
      <c r="O55" s="211">
        <v>418992</v>
      </c>
      <c r="P55" s="211">
        <v>433760</v>
      </c>
      <c r="Q55" s="211">
        <v>432842</v>
      </c>
      <c r="R55" s="211">
        <v>428143</v>
      </c>
      <c r="S55" s="211">
        <v>429623</v>
      </c>
      <c r="T55" s="211">
        <v>427393</v>
      </c>
      <c r="U55" s="211">
        <v>439880</v>
      </c>
      <c r="V55" s="211">
        <v>442016</v>
      </c>
      <c r="W55" s="211">
        <v>434890</v>
      </c>
      <c r="X55" s="211">
        <v>450428</v>
      </c>
      <c r="Y55" s="211">
        <v>451155</v>
      </c>
      <c r="Z55" s="211">
        <v>461202</v>
      </c>
      <c r="AA55" s="211">
        <v>471467</v>
      </c>
      <c r="AB55" s="211">
        <v>462049</v>
      </c>
      <c r="AC55" s="211">
        <v>455083</v>
      </c>
      <c r="AD55" s="211">
        <v>459015</v>
      </c>
      <c r="AE55" s="211">
        <v>450394</v>
      </c>
      <c r="AF55" s="211">
        <v>457704</v>
      </c>
      <c r="AG55" s="211">
        <v>460812</v>
      </c>
      <c r="AH55" s="211">
        <v>455574</v>
      </c>
      <c r="AI55" s="211">
        <v>456010</v>
      </c>
      <c r="AJ55" s="211">
        <v>449617</v>
      </c>
      <c r="AK55" s="211">
        <v>441664</v>
      </c>
      <c r="AL55" s="211">
        <v>433327</v>
      </c>
      <c r="AM55" s="211">
        <v>438509</v>
      </c>
      <c r="AN55" s="211">
        <v>447866</v>
      </c>
      <c r="AO55" s="211">
        <v>454626</v>
      </c>
      <c r="AP55" s="211">
        <v>469568</v>
      </c>
      <c r="AQ55" s="211">
        <v>479350</v>
      </c>
      <c r="AR55" s="211">
        <v>493369</v>
      </c>
      <c r="AS55" s="211">
        <v>491858</v>
      </c>
      <c r="AT55" s="211">
        <v>497540</v>
      </c>
      <c r="AU55" s="211">
        <v>507664</v>
      </c>
      <c r="AV55" s="211">
        <v>515846</v>
      </c>
      <c r="AW55" s="211">
        <v>505874</v>
      </c>
      <c r="AX55" s="211">
        <v>499155</v>
      </c>
      <c r="AY55" s="211">
        <v>498568</v>
      </c>
      <c r="AZ55" s="211">
        <v>501937</v>
      </c>
      <c r="BA55" s="211">
        <v>492850</v>
      </c>
      <c r="BB55" s="211">
        <v>484497</v>
      </c>
      <c r="BC55" s="211">
        <v>474777</v>
      </c>
      <c r="BD55" s="211">
        <v>463144</v>
      </c>
      <c r="BE55" s="211">
        <v>447175</v>
      </c>
      <c r="BF55" s="211">
        <v>442123</v>
      </c>
      <c r="BG55" s="211">
        <v>440442</v>
      </c>
      <c r="BH55" s="211">
        <v>442248</v>
      </c>
      <c r="BI55" s="211">
        <v>442735</v>
      </c>
      <c r="BJ55" s="211">
        <v>441936</v>
      </c>
      <c r="BK55" s="211">
        <v>441288</v>
      </c>
      <c r="BL55" s="211">
        <v>440800</v>
      </c>
      <c r="BM55" s="211">
        <v>440475</v>
      </c>
      <c r="BN55" s="211">
        <v>440325</v>
      </c>
      <c r="BO55" s="211">
        <v>440520</v>
      </c>
      <c r="BP55" s="211">
        <v>441072</v>
      </c>
      <c r="BQ55" s="211">
        <v>441820</v>
      </c>
      <c r="BR55" s="211">
        <v>442827</v>
      </c>
      <c r="BS55" s="211">
        <v>444240</v>
      </c>
      <c r="BT55" s="211">
        <v>446624</v>
      </c>
      <c r="BU55" s="211">
        <v>449965</v>
      </c>
      <c r="BV55" s="211">
        <v>453549</v>
      </c>
      <c r="BW55" s="211">
        <v>457160</v>
      </c>
      <c r="BX55" s="211">
        <v>460704</v>
      </c>
      <c r="BY55" s="211">
        <v>463814</v>
      </c>
      <c r="BZ55" s="211">
        <v>466361</v>
      </c>
      <c r="CA55" s="211">
        <v>468495</v>
      </c>
      <c r="CB55" s="211">
        <v>470191</v>
      </c>
      <c r="CC55" s="211">
        <v>470852</v>
      </c>
      <c r="CD55" s="211">
        <v>470543</v>
      </c>
      <c r="CE55" s="211">
        <v>469727</v>
      </c>
      <c r="CF55" s="211">
        <v>468344</v>
      </c>
      <c r="CG55" s="211">
        <v>466397</v>
      </c>
      <c r="CH55" s="211">
        <v>464015</v>
      </c>
      <c r="CI55" s="211">
        <v>461418</v>
      </c>
      <c r="CJ55" s="211">
        <v>458725</v>
      </c>
      <c r="CK55" s="211">
        <v>455933</v>
      </c>
      <c r="CL55" s="211">
        <v>453122</v>
      </c>
      <c r="CM55" s="211">
        <v>450505</v>
      </c>
      <c r="CN55" s="211">
        <v>448164</v>
      </c>
      <c r="CO55" s="211">
        <v>446180</v>
      </c>
      <c r="CP55" s="211">
        <v>444521</v>
      </c>
      <c r="CQ55" s="211">
        <v>443211</v>
      </c>
      <c r="CR55" s="211">
        <v>442223</v>
      </c>
      <c r="CS55" s="211">
        <v>441568</v>
      </c>
      <c r="CT55" s="211">
        <v>441255</v>
      </c>
      <c r="CU55" s="211">
        <v>441300</v>
      </c>
      <c r="CV55" s="211">
        <v>441667</v>
      </c>
      <c r="CW55" s="211">
        <v>442333</v>
      </c>
      <c r="CX55" s="211">
        <v>443212</v>
      </c>
      <c r="CY55" s="211">
        <v>444241</v>
      </c>
    </row>
    <row r="56" spans="1:103" x14ac:dyDescent="0.2">
      <c r="A56" s="211">
        <v>1</v>
      </c>
      <c r="B56" s="211" t="s">
        <v>1237</v>
      </c>
      <c r="C56" s="211">
        <v>457887</v>
      </c>
      <c r="D56" s="211">
        <v>460342</v>
      </c>
      <c r="E56" s="211">
        <v>452603</v>
      </c>
      <c r="F56" s="211">
        <v>451961</v>
      </c>
      <c r="G56" s="211">
        <v>441017</v>
      </c>
      <c r="H56" s="211">
        <v>450628</v>
      </c>
      <c r="I56" s="211">
        <v>439581</v>
      </c>
      <c r="J56" s="211">
        <v>421537</v>
      </c>
      <c r="K56" s="211">
        <v>403925</v>
      </c>
      <c r="L56" s="211">
        <v>397871</v>
      </c>
      <c r="M56" s="211">
        <v>391420</v>
      </c>
      <c r="N56" s="211">
        <v>385913</v>
      </c>
      <c r="O56" s="211">
        <v>391485</v>
      </c>
      <c r="P56" s="211">
        <v>418341</v>
      </c>
      <c r="Q56" s="211">
        <v>433069</v>
      </c>
      <c r="R56" s="211">
        <v>432171</v>
      </c>
      <c r="S56" s="211">
        <v>427504</v>
      </c>
      <c r="T56" s="211">
        <v>428996</v>
      </c>
      <c r="U56" s="211">
        <v>426788</v>
      </c>
      <c r="V56" s="211">
        <v>439248</v>
      </c>
      <c r="W56" s="211">
        <v>441395</v>
      </c>
      <c r="X56" s="211">
        <v>434309</v>
      </c>
      <c r="Y56" s="211">
        <v>449811</v>
      </c>
      <c r="Z56" s="211">
        <v>450553</v>
      </c>
      <c r="AA56" s="211">
        <v>460585</v>
      </c>
      <c r="AB56" s="211">
        <v>470834</v>
      </c>
      <c r="AC56" s="211">
        <v>461466</v>
      </c>
      <c r="AD56" s="211">
        <v>454541</v>
      </c>
      <c r="AE56" s="211">
        <v>458477</v>
      </c>
      <c r="AF56" s="211">
        <v>449902</v>
      </c>
      <c r="AG56" s="211">
        <v>457207</v>
      </c>
      <c r="AH56" s="211">
        <v>460324</v>
      </c>
      <c r="AI56" s="211">
        <v>455117</v>
      </c>
      <c r="AJ56" s="211">
        <v>455569</v>
      </c>
      <c r="AK56" s="211">
        <v>449211</v>
      </c>
      <c r="AL56" s="211">
        <v>441299</v>
      </c>
      <c r="AM56" s="211">
        <v>433003</v>
      </c>
      <c r="AN56" s="211">
        <v>438186</v>
      </c>
      <c r="AO56" s="211">
        <v>447530</v>
      </c>
      <c r="AP56" s="211">
        <v>454287</v>
      </c>
      <c r="AQ56" s="211">
        <v>469203</v>
      </c>
      <c r="AR56" s="211">
        <v>478975</v>
      </c>
      <c r="AS56" s="211">
        <v>492971</v>
      </c>
      <c r="AT56" s="211">
        <v>491481</v>
      </c>
      <c r="AU56" s="211">
        <v>497163</v>
      </c>
      <c r="AV56" s="211">
        <v>507277</v>
      </c>
      <c r="AW56" s="211">
        <v>515455</v>
      </c>
      <c r="AX56" s="211">
        <v>505525</v>
      </c>
      <c r="AY56" s="211">
        <v>498836</v>
      </c>
      <c r="AZ56" s="211">
        <v>498265</v>
      </c>
      <c r="BA56" s="211">
        <v>501641</v>
      </c>
      <c r="BB56" s="211">
        <v>492592</v>
      </c>
      <c r="BC56" s="211">
        <v>484273</v>
      </c>
      <c r="BD56" s="211">
        <v>474590</v>
      </c>
      <c r="BE56" s="211">
        <v>462999</v>
      </c>
      <c r="BF56" s="211">
        <v>447079</v>
      </c>
      <c r="BG56" s="211">
        <v>442053</v>
      </c>
      <c r="BH56" s="211">
        <v>440387</v>
      </c>
      <c r="BI56" s="211">
        <v>442200</v>
      </c>
      <c r="BJ56" s="211">
        <v>442699</v>
      </c>
      <c r="BK56" s="211">
        <v>441913</v>
      </c>
      <c r="BL56" s="211">
        <v>441278</v>
      </c>
      <c r="BM56" s="211">
        <v>440802</v>
      </c>
      <c r="BN56" s="211">
        <v>440490</v>
      </c>
      <c r="BO56" s="211">
        <v>440351</v>
      </c>
      <c r="BP56" s="211">
        <v>440556</v>
      </c>
      <c r="BQ56" s="211">
        <v>441119</v>
      </c>
      <c r="BR56" s="211">
        <v>441874</v>
      </c>
      <c r="BS56" s="211">
        <v>442890</v>
      </c>
      <c r="BT56" s="211">
        <v>444312</v>
      </c>
      <c r="BU56" s="211">
        <v>446702</v>
      </c>
      <c r="BV56" s="211">
        <v>450048</v>
      </c>
      <c r="BW56" s="211">
        <v>453632</v>
      </c>
      <c r="BX56" s="211">
        <v>457249</v>
      </c>
      <c r="BY56" s="211">
        <v>460798</v>
      </c>
      <c r="BZ56" s="211">
        <v>463911</v>
      </c>
      <c r="CA56" s="211">
        <v>466463</v>
      </c>
      <c r="CB56" s="211">
        <v>468603</v>
      </c>
      <c r="CC56" s="211">
        <v>470307</v>
      </c>
      <c r="CD56" s="211">
        <v>470977</v>
      </c>
      <c r="CE56" s="211">
        <v>470678</v>
      </c>
      <c r="CF56" s="211">
        <v>469874</v>
      </c>
      <c r="CG56" s="211">
        <v>468503</v>
      </c>
      <c r="CH56" s="211">
        <v>466567</v>
      </c>
      <c r="CI56" s="211">
        <v>464199</v>
      </c>
      <c r="CJ56" s="211">
        <v>461615</v>
      </c>
      <c r="CK56" s="211">
        <v>458934</v>
      </c>
      <c r="CL56" s="211">
        <v>456157</v>
      </c>
      <c r="CM56" s="211">
        <v>453359</v>
      </c>
      <c r="CN56" s="211">
        <v>450753</v>
      </c>
      <c r="CO56" s="211">
        <v>448425</v>
      </c>
      <c r="CP56" s="211">
        <v>446452</v>
      </c>
      <c r="CQ56" s="211">
        <v>444803</v>
      </c>
      <c r="CR56" s="211">
        <v>443503</v>
      </c>
      <c r="CS56" s="211">
        <v>442525</v>
      </c>
      <c r="CT56" s="211">
        <v>441878</v>
      </c>
      <c r="CU56" s="211">
        <v>441573</v>
      </c>
      <c r="CV56" s="211">
        <v>441626</v>
      </c>
      <c r="CW56" s="211">
        <v>441998</v>
      </c>
      <c r="CX56" s="211">
        <v>442671</v>
      </c>
      <c r="CY56" s="211">
        <v>443556</v>
      </c>
    </row>
    <row r="57" spans="1:103" x14ac:dyDescent="0.2">
      <c r="A57" s="211">
        <v>1</v>
      </c>
      <c r="B57" s="211" t="s">
        <v>1238</v>
      </c>
      <c r="C57" s="211">
        <v>461041</v>
      </c>
      <c r="D57" s="211">
        <v>456312</v>
      </c>
      <c r="E57" s="211">
        <v>459670</v>
      </c>
      <c r="F57" s="211">
        <v>451569</v>
      </c>
      <c r="G57" s="211">
        <v>450896</v>
      </c>
      <c r="H57" s="211">
        <v>439967</v>
      </c>
      <c r="I57" s="211">
        <v>449502</v>
      </c>
      <c r="J57" s="211">
        <v>438467</v>
      </c>
      <c r="K57" s="211">
        <v>420521</v>
      </c>
      <c r="L57" s="211">
        <v>403000</v>
      </c>
      <c r="M57" s="211">
        <v>396988</v>
      </c>
      <c r="N57" s="211">
        <v>390582</v>
      </c>
      <c r="O57" s="211">
        <v>385113</v>
      </c>
      <c r="P57" s="211">
        <v>390678</v>
      </c>
      <c r="Q57" s="211">
        <v>417441</v>
      </c>
      <c r="R57" s="211">
        <v>432129</v>
      </c>
      <c r="S57" s="211">
        <v>431254</v>
      </c>
      <c r="T57" s="211">
        <v>426620</v>
      </c>
      <c r="U57" s="211">
        <v>428129</v>
      </c>
      <c r="V57" s="211">
        <v>425945</v>
      </c>
      <c r="W57" s="211">
        <v>438377</v>
      </c>
      <c r="X57" s="211">
        <v>440534</v>
      </c>
      <c r="Y57" s="211">
        <v>433492</v>
      </c>
      <c r="Z57" s="211">
        <v>448956</v>
      </c>
      <c r="AA57" s="211">
        <v>449714</v>
      </c>
      <c r="AB57" s="211">
        <v>459730</v>
      </c>
      <c r="AC57" s="211">
        <v>469961</v>
      </c>
      <c r="AD57" s="211">
        <v>460645</v>
      </c>
      <c r="AE57" s="211">
        <v>453767</v>
      </c>
      <c r="AF57" s="211">
        <v>457706</v>
      </c>
      <c r="AG57" s="211">
        <v>449179</v>
      </c>
      <c r="AH57" s="211">
        <v>456477</v>
      </c>
      <c r="AI57" s="211">
        <v>459603</v>
      </c>
      <c r="AJ57" s="211">
        <v>454432</v>
      </c>
      <c r="AK57" s="211">
        <v>454899</v>
      </c>
      <c r="AL57" s="211">
        <v>448577</v>
      </c>
      <c r="AM57" s="211">
        <v>440708</v>
      </c>
      <c r="AN57" s="211">
        <v>432455</v>
      </c>
      <c r="AO57" s="211">
        <v>437640</v>
      </c>
      <c r="AP57" s="211">
        <v>446970</v>
      </c>
      <c r="AQ57" s="211">
        <v>453725</v>
      </c>
      <c r="AR57" s="211">
        <v>468613</v>
      </c>
      <c r="AS57" s="211">
        <v>478373</v>
      </c>
      <c r="AT57" s="211">
        <v>492346</v>
      </c>
      <c r="AU57" s="211">
        <v>490878</v>
      </c>
      <c r="AV57" s="211">
        <v>496560</v>
      </c>
      <c r="AW57" s="211">
        <v>506663</v>
      </c>
      <c r="AX57" s="211">
        <v>514835</v>
      </c>
      <c r="AY57" s="211">
        <v>504950</v>
      </c>
      <c r="AZ57" s="211">
        <v>498296</v>
      </c>
      <c r="BA57" s="211">
        <v>497742</v>
      </c>
      <c r="BB57" s="211">
        <v>501125</v>
      </c>
      <c r="BC57" s="211">
        <v>492115</v>
      </c>
      <c r="BD57" s="211">
        <v>483833</v>
      </c>
      <c r="BE57" s="211">
        <v>474188</v>
      </c>
      <c r="BF57" s="211">
        <v>462639</v>
      </c>
      <c r="BG57" s="211">
        <v>446774</v>
      </c>
      <c r="BH57" s="211">
        <v>441772</v>
      </c>
      <c r="BI57" s="211">
        <v>440123</v>
      </c>
      <c r="BJ57" s="211">
        <v>441944</v>
      </c>
      <c r="BK57" s="211">
        <v>442455</v>
      </c>
      <c r="BL57" s="211">
        <v>441682</v>
      </c>
      <c r="BM57" s="211">
        <v>441062</v>
      </c>
      <c r="BN57" s="211">
        <v>440599</v>
      </c>
      <c r="BO57" s="211">
        <v>440300</v>
      </c>
      <c r="BP57" s="211">
        <v>440172</v>
      </c>
      <c r="BQ57" s="211">
        <v>440388</v>
      </c>
      <c r="BR57" s="211">
        <v>440961</v>
      </c>
      <c r="BS57" s="211">
        <v>441726</v>
      </c>
      <c r="BT57" s="211">
        <v>442751</v>
      </c>
      <c r="BU57" s="211">
        <v>444182</v>
      </c>
      <c r="BV57" s="211">
        <v>446579</v>
      </c>
      <c r="BW57" s="211">
        <v>449930</v>
      </c>
      <c r="BX57" s="211">
        <v>453517</v>
      </c>
      <c r="BY57" s="211">
        <v>457136</v>
      </c>
      <c r="BZ57" s="211">
        <v>460692</v>
      </c>
      <c r="CA57" s="211">
        <v>463809</v>
      </c>
      <c r="CB57" s="211">
        <v>466368</v>
      </c>
      <c r="CC57" s="211">
        <v>468512</v>
      </c>
      <c r="CD57" s="211">
        <v>470226</v>
      </c>
      <c r="CE57" s="211">
        <v>470903</v>
      </c>
      <c r="CF57" s="211">
        <v>470617</v>
      </c>
      <c r="CG57" s="211">
        <v>469824</v>
      </c>
      <c r="CH57" s="211">
        <v>468466</v>
      </c>
      <c r="CI57" s="211">
        <v>466544</v>
      </c>
      <c r="CJ57" s="211">
        <v>464187</v>
      </c>
      <c r="CK57" s="211">
        <v>461619</v>
      </c>
      <c r="CL57" s="211">
        <v>458950</v>
      </c>
      <c r="CM57" s="211">
        <v>456188</v>
      </c>
      <c r="CN57" s="211">
        <v>453405</v>
      </c>
      <c r="CO57" s="211">
        <v>450811</v>
      </c>
      <c r="CP57" s="211">
        <v>448496</v>
      </c>
      <c r="CQ57" s="211">
        <v>446536</v>
      </c>
      <c r="CR57" s="211">
        <v>444898</v>
      </c>
      <c r="CS57" s="211">
        <v>443608</v>
      </c>
      <c r="CT57" s="211">
        <v>442639</v>
      </c>
      <c r="CU57" s="211">
        <v>441999</v>
      </c>
      <c r="CV57" s="211">
        <v>441704</v>
      </c>
      <c r="CW57" s="211">
        <v>441766</v>
      </c>
      <c r="CX57" s="211">
        <v>442144</v>
      </c>
      <c r="CY57" s="211">
        <v>442824</v>
      </c>
    </row>
    <row r="58" spans="1:103" x14ac:dyDescent="0.2">
      <c r="A58" s="211">
        <v>1</v>
      </c>
      <c r="B58" s="211" t="s">
        <v>1239</v>
      </c>
      <c r="C58" s="211">
        <v>455856</v>
      </c>
      <c r="D58" s="211">
        <v>459076</v>
      </c>
      <c r="E58" s="211">
        <v>455191</v>
      </c>
      <c r="F58" s="211">
        <v>458226</v>
      </c>
      <c r="G58" s="211">
        <v>450141</v>
      </c>
      <c r="H58" s="211">
        <v>449452</v>
      </c>
      <c r="I58" s="211">
        <v>438556</v>
      </c>
      <c r="J58" s="211">
        <v>448025</v>
      </c>
      <c r="K58" s="211">
        <v>437061</v>
      </c>
      <c r="L58" s="211">
        <v>419219</v>
      </c>
      <c r="M58" s="211">
        <v>401799</v>
      </c>
      <c r="N58" s="211">
        <v>395831</v>
      </c>
      <c r="O58" s="211">
        <v>389470</v>
      </c>
      <c r="P58" s="211">
        <v>384046</v>
      </c>
      <c r="Q58" s="211">
        <v>389605</v>
      </c>
      <c r="R58" s="211">
        <v>416269</v>
      </c>
      <c r="S58" s="211">
        <v>430915</v>
      </c>
      <c r="T58" s="211">
        <v>430065</v>
      </c>
      <c r="U58" s="211">
        <v>425468</v>
      </c>
      <c r="V58" s="211">
        <v>426991</v>
      </c>
      <c r="W58" s="211">
        <v>424838</v>
      </c>
      <c r="X58" s="211">
        <v>437240</v>
      </c>
      <c r="Y58" s="211">
        <v>439409</v>
      </c>
      <c r="Z58" s="211">
        <v>432413</v>
      </c>
      <c r="AA58" s="211">
        <v>447837</v>
      </c>
      <c r="AB58" s="211">
        <v>448610</v>
      </c>
      <c r="AC58" s="211">
        <v>458612</v>
      </c>
      <c r="AD58" s="211">
        <v>468823</v>
      </c>
      <c r="AE58" s="211">
        <v>459561</v>
      </c>
      <c r="AF58" s="211">
        <v>452730</v>
      </c>
      <c r="AG58" s="211">
        <v>456676</v>
      </c>
      <c r="AH58" s="211">
        <v>448199</v>
      </c>
      <c r="AI58" s="211">
        <v>455490</v>
      </c>
      <c r="AJ58" s="211">
        <v>458625</v>
      </c>
      <c r="AK58" s="211">
        <v>453492</v>
      </c>
      <c r="AL58" s="211">
        <v>453977</v>
      </c>
      <c r="AM58" s="211">
        <v>447694</v>
      </c>
      <c r="AN58" s="211">
        <v>439868</v>
      </c>
      <c r="AO58" s="211">
        <v>431661</v>
      </c>
      <c r="AP58" s="211">
        <v>436848</v>
      </c>
      <c r="AQ58" s="211">
        <v>446162</v>
      </c>
      <c r="AR58" s="211">
        <v>452914</v>
      </c>
      <c r="AS58" s="211">
        <v>467774</v>
      </c>
      <c r="AT58" s="211">
        <v>477520</v>
      </c>
      <c r="AU58" s="211">
        <v>491471</v>
      </c>
      <c r="AV58" s="211">
        <v>490025</v>
      </c>
      <c r="AW58" s="211">
        <v>495706</v>
      </c>
      <c r="AX58" s="211">
        <v>505797</v>
      </c>
      <c r="AY58" s="211">
        <v>513964</v>
      </c>
      <c r="AZ58" s="211">
        <v>504126</v>
      </c>
      <c r="BA58" s="211">
        <v>497507</v>
      </c>
      <c r="BB58" s="211">
        <v>496972</v>
      </c>
      <c r="BC58" s="211">
        <v>500364</v>
      </c>
      <c r="BD58" s="211">
        <v>491394</v>
      </c>
      <c r="BE58" s="211">
        <v>483151</v>
      </c>
      <c r="BF58" s="211">
        <v>473547</v>
      </c>
      <c r="BG58" s="211">
        <v>462043</v>
      </c>
      <c r="BH58" s="211">
        <v>446235</v>
      </c>
      <c r="BI58" s="211">
        <v>441259</v>
      </c>
      <c r="BJ58" s="211">
        <v>439628</v>
      </c>
      <c r="BK58" s="211">
        <v>441457</v>
      </c>
      <c r="BL58" s="211">
        <v>441981</v>
      </c>
      <c r="BM58" s="211">
        <v>441222</v>
      </c>
      <c r="BN58" s="211">
        <v>440617</v>
      </c>
      <c r="BO58" s="211">
        <v>440168</v>
      </c>
      <c r="BP58" s="211">
        <v>439883</v>
      </c>
      <c r="BQ58" s="211">
        <v>439768</v>
      </c>
      <c r="BR58" s="211">
        <v>439995</v>
      </c>
      <c r="BS58" s="211">
        <v>440579</v>
      </c>
      <c r="BT58" s="211">
        <v>441354</v>
      </c>
      <c r="BU58" s="211">
        <v>442391</v>
      </c>
      <c r="BV58" s="211">
        <v>443829</v>
      </c>
      <c r="BW58" s="211">
        <v>446232</v>
      </c>
      <c r="BX58" s="211">
        <v>449589</v>
      </c>
      <c r="BY58" s="211">
        <v>453180</v>
      </c>
      <c r="BZ58" s="211">
        <v>456803</v>
      </c>
      <c r="CA58" s="211">
        <v>460362</v>
      </c>
      <c r="CB58" s="211">
        <v>463483</v>
      </c>
      <c r="CC58" s="211">
        <v>466050</v>
      </c>
      <c r="CD58" s="211">
        <v>468201</v>
      </c>
      <c r="CE58" s="211">
        <v>469923</v>
      </c>
      <c r="CF58" s="211">
        <v>470608</v>
      </c>
      <c r="CG58" s="211">
        <v>470335</v>
      </c>
      <c r="CH58" s="211">
        <v>469553</v>
      </c>
      <c r="CI58" s="211">
        <v>468208</v>
      </c>
      <c r="CJ58" s="211">
        <v>466303</v>
      </c>
      <c r="CK58" s="211">
        <v>463960</v>
      </c>
      <c r="CL58" s="211">
        <v>461408</v>
      </c>
      <c r="CM58" s="211">
        <v>458751</v>
      </c>
      <c r="CN58" s="211">
        <v>456005</v>
      </c>
      <c r="CO58" s="211">
        <v>453235</v>
      </c>
      <c r="CP58" s="211">
        <v>450659</v>
      </c>
      <c r="CQ58" s="211">
        <v>448354</v>
      </c>
      <c r="CR58" s="211">
        <v>446406</v>
      </c>
      <c r="CS58" s="211">
        <v>444781</v>
      </c>
      <c r="CT58" s="211">
        <v>443502</v>
      </c>
      <c r="CU58" s="211">
        <v>442542</v>
      </c>
      <c r="CV58" s="211">
        <v>441913</v>
      </c>
      <c r="CW58" s="211">
        <v>441626</v>
      </c>
      <c r="CX58" s="211">
        <v>441698</v>
      </c>
      <c r="CY58" s="211">
        <v>442084</v>
      </c>
    </row>
    <row r="59" spans="1:103" x14ac:dyDescent="0.2">
      <c r="A59" s="211">
        <v>1</v>
      </c>
      <c r="B59" s="211" t="s">
        <v>1240</v>
      </c>
      <c r="C59" s="211">
        <v>445519</v>
      </c>
      <c r="D59" s="211">
        <v>453603</v>
      </c>
      <c r="E59" s="211">
        <v>457591</v>
      </c>
      <c r="F59" s="211">
        <v>453473</v>
      </c>
      <c r="G59" s="211">
        <v>456477</v>
      </c>
      <c r="H59" s="211">
        <v>448420</v>
      </c>
      <c r="I59" s="211">
        <v>447720</v>
      </c>
      <c r="J59" s="211">
        <v>436869</v>
      </c>
      <c r="K59" s="211">
        <v>446312</v>
      </c>
      <c r="L59" s="211">
        <v>435426</v>
      </c>
      <c r="M59" s="211">
        <v>417695</v>
      </c>
      <c r="N59" s="211">
        <v>400382</v>
      </c>
      <c r="O59" s="211">
        <v>394464</v>
      </c>
      <c r="P59" s="211">
        <v>388153</v>
      </c>
      <c r="Q59" s="211">
        <v>382775</v>
      </c>
      <c r="R59" s="211">
        <v>388331</v>
      </c>
      <c r="S59" s="211">
        <v>414889</v>
      </c>
      <c r="T59" s="211">
        <v>429489</v>
      </c>
      <c r="U59" s="211">
        <v>428665</v>
      </c>
      <c r="V59" s="211">
        <v>424111</v>
      </c>
      <c r="W59" s="211">
        <v>425649</v>
      </c>
      <c r="X59" s="211">
        <v>423528</v>
      </c>
      <c r="Y59" s="211">
        <v>435897</v>
      </c>
      <c r="Z59" s="211">
        <v>438078</v>
      </c>
      <c r="AA59" s="211">
        <v>431134</v>
      </c>
      <c r="AB59" s="211">
        <v>446516</v>
      </c>
      <c r="AC59" s="211">
        <v>447306</v>
      </c>
      <c r="AD59" s="211">
        <v>457290</v>
      </c>
      <c r="AE59" s="211">
        <v>467482</v>
      </c>
      <c r="AF59" s="211">
        <v>458278</v>
      </c>
      <c r="AG59" s="211">
        <v>451498</v>
      </c>
      <c r="AH59" s="211">
        <v>455450</v>
      </c>
      <c r="AI59" s="211">
        <v>447025</v>
      </c>
      <c r="AJ59" s="211">
        <v>454310</v>
      </c>
      <c r="AK59" s="211">
        <v>457451</v>
      </c>
      <c r="AL59" s="211">
        <v>452359</v>
      </c>
      <c r="AM59" s="211">
        <v>452864</v>
      </c>
      <c r="AN59" s="211">
        <v>446623</v>
      </c>
      <c r="AO59" s="211">
        <v>438841</v>
      </c>
      <c r="AP59" s="211">
        <v>430685</v>
      </c>
      <c r="AQ59" s="211">
        <v>435875</v>
      </c>
      <c r="AR59" s="211">
        <v>445172</v>
      </c>
      <c r="AS59" s="211">
        <v>451919</v>
      </c>
      <c r="AT59" s="211">
        <v>466751</v>
      </c>
      <c r="AU59" s="211">
        <v>476484</v>
      </c>
      <c r="AV59" s="211">
        <v>490405</v>
      </c>
      <c r="AW59" s="211">
        <v>488985</v>
      </c>
      <c r="AX59" s="211">
        <v>494667</v>
      </c>
      <c r="AY59" s="211">
        <v>504745</v>
      </c>
      <c r="AZ59" s="211">
        <v>512906</v>
      </c>
      <c r="BA59" s="211">
        <v>503118</v>
      </c>
      <c r="BB59" s="211">
        <v>496536</v>
      </c>
      <c r="BC59" s="211">
        <v>496021</v>
      </c>
      <c r="BD59" s="211">
        <v>499422</v>
      </c>
      <c r="BE59" s="211">
        <v>490495</v>
      </c>
      <c r="BF59" s="211">
        <v>482295</v>
      </c>
      <c r="BG59" s="211">
        <v>472733</v>
      </c>
      <c r="BH59" s="211">
        <v>461280</v>
      </c>
      <c r="BI59" s="211">
        <v>445532</v>
      </c>
      <c r="BJ59" s="211">
        <v>440584</v>
      </c>
      <c r="BK59" s="211">
        <v>438972</v>
      </c>
      <c r="BL59" s="211">
        <v>440810</v>
      </c>
      <c r="BM59" s="211">
        <v>441346</v>
      </c>
      <c r="BN59" s="211">
        <v>440605</v>
      </c>
      <c r="BO59" s="211">
        <v>440014</v>
      </c>
      <c r="BP59" s="211">
        <v>439581</v>
      </c>
      <c r="BQ59" s="211">
        <v>439308</v>
      </c>
      <c r="BR59" s="211">
        <v>439206</v>
      </c>
      <c r="BS59" s="211">
        <v>439448</v>
      </c>
      <c r="BT59" s="211">
        <v>440044</v>
      </c>
      <c r="BU59" s="211">
        <v>440829</v>
      </c>
      <c r="BV59" s="211">
        <v>441876</v>
      </c>
      <c r="BW59" s="211">
        <v>443323</v>
      </c>
      <c r="BX59" s="211">
        <v>445733</v>
      </c>
      <c r="BY59" s="211">
        <v>449096</v>
      </c>
      <c r="BZ59" s="211">
        <v>452691</v>
      </c>
      <c r="CA59" s="211">
        <v>456319</v>
      </c>
      <c r="CB59" s="211">
        <v>459883</v>
      </c>
      <c r="CC59" s="211">
        <v>463009</v>
      </c>
      <c r="CD59" s="211">
        <v>465581</v>
      </c>
      <c r="CE59" s="211">
        <v>467741</v>
      </c>
      <c r="CF59" s="211">
        <v>469471</v>
      </c>
      <c r="CG59" s="211">
        <v>470166</v>
      </c>
      <c r="CH59" s="211">
        <v>469907</v>
      </c>
      <c r="CI59" s="211">
        <v>469138</v>
      </c>
      <c r="CJ59" s="211">
        <v>467805</v>
      </c>
      <c r="CK59" s="211">
        <v>465918</v>
      </c>
      <c r="CL59" s="211">
        <v>463588</v>
      </c>
      <c r="CM59" s="211">
        <v>461054</v>
      </c>
      <c r="CN59" s="211">
        <v>458411</v>
      </c>
      <c r="CO59" s="211">
        <v>455683</v>
      </c>
      <c r="CP59" s="211">
        <v>452928</v>
      </c>
      <c r="CQ59" s="211">
        <v>450366</v>
      </c>
      <c r="CR59" s="211">
        <v>448076</v>
      </c>
      <c r="CS59" s="211">
        <v>446142</v>
      </c>
      <c r="CT59" s="211">
        <v>444527</v>
      </c>
      <c r="CU59" s="211">
        <v>443260</v>
      </c>
      <c r="CV59" s="211">
        <v>442312</v>
      </c>
      <c r="CW59" s="211">
        <v>441693</v>
      </c>
      <c r="CX59" s="211">
        <v>441416</v>
      </c>
      <c r="CY59" s="211">
        <v>441495</v>
      </c>
    </row>
    <row r="60" spans="1:103" x14ac:dyDescent="0.2">
      <c r="A60" s="211">
        <v>1</v>
      </c>
      <c r="B60" s="211" t="s">
        <v>1241</v>
      </c>
      <c r="C60" s="211">
        <v>435256</v>
      </c>
      <c r="D60" s="211">
        <v>442902</v>
      </c>
      <c r="E60" s="211">
        <v>451673</v>
      </c>
      <c r="F60" s="211">
        <v>455445</v>
      </c>
      <c r="G60" s="211">
        <v>451353</v>
      </c>
      <c r="H60" s="211">
        <v>454333</v>
      </c>
      <c r="I60" s="211">
        <v>446319</v>
      </c>
      <c r="J60" s="211">
        <v>445621</v>
      </c>
      <c r="K60" s="211">
        <v>434856</v>
      </c>
      <c r="L60" s="211">
        <v>444274</v>
      </c>
      <c r="M60" s="211">
        <v>433472</v>
      </c>
      <c r="N60" s="211">
        <v>415863</v>
      </c>
      <c r="O60" s="211">
        <v>398665</v>
      </c>
      <c r="P60" s="211">
        <v>392801</v>
      </c>
      <c r="Q60" s="211">
        <v>386545</v>
      </c>
      <c r="R60" s="211">
        <v>381218</v>
      </c>
      <c r="S60" s="211">
        <v>386767</v>
      </c>
      <c r="T60" s="211">
        <v>413214</v>
      </c>
      <c r="U60" s="211">
        <v>427763</v>
      </c>
      <c r="V60" s="211">
        <v>426969</v>
      </c>
      <c r="W60" s="211">
        <v>422461</v>
      </c>
      <c r="X60" s="211">
        <v>424015</v>
      </c>
      <c r="Y60" s="211">
        <v>421928</v>
      </c>
      <c r="Z60" s="211">
        <v>434263</v>
      </c>
      <c r="AA60" s="211">
        <v>436456</v>
      </c>
      <c r="AB60" s="211">
        <v>429569</v>
      </c>
      <c r="AC60" s="211">
        <v>444906</v>
      </c>
      <c r="AD60" s="211">
        <v>445713</v>
      </c>
      <c r="AE60" s="211">
        <v>455677</v>
      </c>
      <c r="AF60" s="211">
        <v>465848</v>
      </c>
      <c r="AG60" s="211">
        <v>456706</v>
      </c>
      <c r="AH60" s="211">
        <v>449980</v>
      </c>
      <c r="AI60" s="211">
        <v>453940</v>
      </c>
      <c r="AJ60" s="211">
        <v>445573</v>
      </c>
      <c r="AK60" s="211">
        <v>452852</v>
      </c>
      <c r="AL60" s="211">
        <v>455999</v>
      </c>
      <c r="AM60" s="211">
        <v>450949</v>
      </c>
      <c r="AN60" s="211">
        <v>451475</v>
      </c>
      <c r="AO60" s="211">
        <v>445281</v>
      </c>
      <c r="AP60" s="211">
        <v>437550</v>
      </c>
      <c r="AQ60" s="211">
        <v>429445</v>
      </c>
      <c r="AR60" s="211">
        <v>434636</v>
      </c>
      <c r="AS60" s="211">
        <v>443919</v>
      </c>
      <c r="AT60" s="211">
        <v>450659</v>
      </c>
      <c r="AU60" s="211">
        <v>465459</v>
      </c>
      <c r="AV60" s="211">
        <v>475179</v>
      </c>
      <c r="AW60" s="211">
        <v>489069</v>
      </c>
      <c r="AX60" s="211">
        <v>487674</v>
      </c>
      <c r="AY60" s="211">
        <v>493360</v>
      </c>
      <c r="AZ60" s="211">
        <v>503421</v>
      </c>
      <c r="BA60" s="211">
        <v>511579</v>
      </c>
      <c r="BB60" s="211">
        <v>501845</v>
      </c>
      <c r="BC60" s="211">
        <v>495303</v>
      </c>
      <c r="BD60" s="211">
        <v>494809</v>
      </c>
      <c r="BE60" s="211">
        <v>498221</v>
      </c>
      <c r="BF60" s="211">
        <v>489340</v>
      </c>
      <c r="BG60" s="211">
        <v>481184</v>
      </c>
      <c r="BH60" s="211">
        <v>471669</v>
      </c>
      <c r="BI60" s="211">
        <v>460269</v>
      </c>
      <c r="BJ60" s="211">
        <v>444586</v>
      </c>
      <c r="BK60" s="211">
        <v>439667</v>
      </c>
      <c r="BL60" s="211">
        <v>438077</v>
      </c>
      <c r="BM60" s="211">
        <v>439926</v>
      </c>
      <c r="BN60" s="211">
        <v>440475</v>
      </c>
      <c r="BO60" s="211">
        <v>439751</v>
      </c>
      <c r="BP60" s="211">
        <v>439175</v>
      </c>
      <c r="BQ60" s="211">
        <v>438762</v>
      </c>
      <c r="BR60" s="211">
        <v>438504</v>
      </c>
      <c r="BS60" s="211">
        <v>438416</v>
      </c>
      <c r="BT60" s="211">
        <v>438671</v>
      </c>
      <c r="BU60" s="211">
        <v>439280</v>
      </c>
      <c r="BV60" s="211">
        <v>440076</v>
      </c>
      <c r="BW60" s="211">
        <v>441137</v>
      </c>
      <c r="BX60" s="211">
        <v>442594</v>
      </c>
      <c r="BY60" s="211">
        <v>445011</v>
      </c>
      <c r="BZ60" s="211">
        <v>448378</v>
      </c>
      <c r="CA60" s="211">
        <v>451978</v>
      </c>
      <c r="CB60" s="211">
        <v>455610</v>
      </c>
      <c r="CC60" s="211">
        <v>459179</v>
      </c>
      <c r="CD60" s="211">
        <v>462312</v>
      </c>
      <c r="CE60" s="211">
        <v>464891</v>
      </c>
      <c r="CF60" s="211">
        <v>467059</v>
      </c>
      <c r="CG60" s="211">
        <v>468797</v>
      </c>
      <c r="CH60" s="211">
        <v>469504</v>
      </c>
      <c r="CI60" s="211">
        <v>469258</v>
      </c>
      <c r="CJ60" s="211">
        <v>468505</v>
      </c>
      <c r="CK60" s="211">
        <v>467185</v>
      </c>
      <c r="CL60" s="211">
        <v>465316</v>
      </c>
      <c r="CM60" s="211">
        <v>463004</v>
      </c>
      <c r="CN60" s="211">
        <v>460486</v>
      </c>
      <c r="CO60" s="211">
        <v>457860</v>
      </c>
      <c r="CP60" s="211">
        <v>455148</v>
      </c>
      <c r="CQ60" s="211">
        <v>452412</v>
      </c>
      <c r="CR60" s="211">
        <v>449865</v>
      </c>
      <c r="CS60" s="211">
        <v>447591</v>
      </c>
      <c r="CT60" s="211">
        <v>445671</v>
      </c>
      <c r="CU60" s="211">
        <v>444070</v>
      </c>
      <c r="CV60" s="211">
        <v>442816</v>
      </c>
      <c r="CW60" s="211">
        <v>441880</v>
      </c>
      <c r="CX60" s="211">
        <v>441271</v>
      </c>
      <c r="CY60" s="211">
        <v>441004</v>
      </c>
    </row>
    <row r="61" spans="1:103" x14ac:dyDescent="0.2">
      <c r="A61" s="211">
        <v>1</v>
      </c>
      <c r="B61" s="211" t="s">
        <v>1242</v>
      </c>
      <c r="C61" s="211">
        <v>418945</v>
      </c>
      <c r="D61" s="211">
        <v>432262</v>
      </c>
      <c r="E61" s="211">
        <v>440500</v>
      </c>
      <c r="F61" s="211">
        <v>449108</v>
      </c>
      <c r="G61" s="211">
        <v>452865</v>
      </c>
      <c r="H61" s="211">
        <v>448805</v>
      </c>
      <c r="I61" s="211">
        <v>451777</v>
      </c>
      <c r="J61" s="211">
        <v>443820</v>
      </c>
      <c r="K61" s="211">
        <v>443156</v>
      </c>
      <c r="L61" s="211">
        <v>432486</v>
      </c>
      <c r="M61" s="211">
        <v>441874</v>
      </c>
      <c r="N61" s="211">
        <v>431164</v>
      </c>
      <c r="O61" s="211">
        <v>413686</v>
      </c>
      <c r="P61" s="211">
        <v>396615</v>
      </c>
      <c r="Q61" s="211">
        <v>390811</v>
      </c>
      <c r="R61" s="211">
        <v>384614</v>
      </c>
      <c r="S61" s="211">
        <v>379342</v>
      </c>
      <c r="T61" s="211">
        <v>384884</v>
      </c>
      <c r="U61" s="211">
        <v>411210</v>
      </c>
      <c r="V61" s="211">
        <v>425706</v>
      </c>
      <c r="W61" s="211">
        <v>424942</v>
      </c>
      <c r="X61" s="211">
        <v>420484</v>
      </c>
      <c r="Y61" s="211">
        <v>422055</v>
      </c>
      <c r="Z61" s="211">
        <v>420006</v>
      </c>
      <c r="AA61" s="211">
        <v>432305</v>
      </c>
      <c r="AB61" s="211">
        <v>434511</v>
      </c>
      <c r="AC61" s="211">
        <v>427685</v>
      </c>
      <c r="AD61" s="211">
        <v>442972</v>
      </c>
      <c r="AE61" s="211">
        <v>443799</v>
      </c>
      <c r="AF61" s="211">
        <v>453741</v>
      </c>
      <c r="AG61" s="211">
        <v>463890</v>
      </c>
      <c r="AH61" s="211">
        <v>454813</v>
      </c>
      <c r="AI61" s="211">
        <v>448148</v>
      </c>
      <c r="AJ61" s="211">
        <v>452114</v>
      </c>
      <c r="AK61" s="211">
        <v>443811</v>
      </c>
      <c r="AL61" s="211">
        <v>451082</v>
      </c>
      <c r="AM61" s="211">
        <v>454239</v>
      </c>
      <c r="AN61" s="211">
        <v>449236</v>
      </c>
      <c r="AO61" s="211">
        <v>449782</v>
      </c>
      <c r="AP61" s="211">
        <v>443638</v>
      </c>
      <c r="AQ61" s="211">
        <v>435962</v>
      </c>
      <c r="AR61" s="211">
        <v>427914</v>
      </c>
      <c r="AS61" s="211">
        <v>433107</v>
      </c>
      <c r="AT61" s="211">
        <v>442373</v>
      </c>
      <c r="AU61" s="211">
        <v>449106</v>
      </c>
      <c r="AV61" s="211">
        <v>463871</v>
      </c>
      <c r="AW61" s="211">
        <v>473577</v>
      </c>
      <c r="AX61" s="211">
        <v>487434</v>
      </c>
      <c r="AY61" s="211">
        <v>486066</v>
      </c>
      <c r="AZ61" s="211">
        <v>491754</v>
      </c>
      <c r="BA61" s="211">
        <v>501797</v>
      </c>
      <c r="BB61" s="211">
        <v>509951</v>
      </c>
      <c r="BC61" s="211">
        <v>500274</v>
      </c>
      <c r="BD61" s="211">
        <v>493778</v>
      </c>
      <c r="BE61" s="211">
        <v>493307</v>
      </c>
      <c r="BF61" s="211">
        <v>496729</v>
      </c>
      <c r="BG61" s="211">
        <v>487899</v>
      </c>
      <c r="BH61" s="211">
        <v>479793</v>
      </c>
      <c r="BI61" s="211">
        <v>470329</v>
      </c>
      <c r="BJ61" s="211">
        <v>458988</v>
      </c>
      <c r="BK61" s="211">
        <v>443375</v>
      </c>
      <c r="BL61" s="211">
        <v>438490</v>
      </c>
      <c r="BM61" s="211">
        <v>436921</v>
      </c>
      <c r="BN61" s="211">
        <v>438782</v>
      </c>
      <c r="BO61" s="211">
        <v>439346</v>
      </c>
      <c r="BP61" s="211">
        <v>438639</v>
      </c>
      <c r="BQ61" s="211">
        <v>438081</v>
      </c>
      <c r="BR61" s="211">
        <v>437688</v>
      </c>
      <c r="BS61" s="211">
        <v>437446</v>
      </c>
      <c r="BT61" s="211">
        <v>437373</v>
      </c>
      <c r="BU61" s="211">
        <v>437642</v>
      </c>
      <c r="BV61" s="211">
        <v>438266</v>
      </c>
      <c r="BW61" s="211">
        <v>439074</v>
      </c>
      <c r="BX61" s="211">
        <v>440147</v>
      </c>
      <c r="BY61" s="211">
        <v>441614</v>
      </c>
      <c r="BZ61" s="211">
        <v>444039</v>
      </c>
      <c r="CA61" s="211">
        <v>447412</v>
      </c>
      <c r="CB61" s="211">
        <v>451019</v>
      </c>
      <c r="CC61" s="211">
        <v>454657</v>
      </c>
      <c r="CD61" s="211">
        <v>458230</v>
      </c>
      <c r="CE61" s="211">
        <v>461371</v>
      </c>
      <c r="CF61" s="211">
        <v>463957</v>
      </c>
      <c r="CG61" s="211">
        <v>466134</v>
      </c>
      <c r="CH61" s="211">
        <v>467881</v>
      </c>
      <c r="CI61" s="211">
        <v>468601</v>
      </c>
      <c r="CJ61" s="211">
        <v>468370</v>
      </c>
      <c r="CK61" s="211">
        <v>467632</v>
      </c>
      <c r="CL61" s="211">
        <v>466330</v>
      </c>
      <c r="CM61" s="211">
        <v>464477</v>
      </c>
      <c r="CN61" s="211">
        <v>462185</v>
      </c>
      <c r="CO61" s="211">
        <v>459684</v>
      </c>
      <c r="CP61" s="211">
        <v>457077</v>
      </c>
      <c r="CQ61" s="211">
        <v>454383</v>
      </c>
      <c r="CR61" s="211">
        <v>451664</v>
      </c>
      <c r="CS61" s="211">
        <v>449135</v>
      </c>
      <c r="CT61" s="211">
        <v>446878</v>
      </c>
      <c r="CU61" s="211">
        <v>444977</v>
      </c>
      <c r="CV61" s="211">
        <v>443388</v>
      </c>
      <c r="CW61" s="211">
        <v>442148</v>
      </c>
      <c r="CX61" s="211">
        <v>441227</v>
      </c>
      <c r="CY61" s="211">
        <v>440628</v>
      </c>
    </row>
    <row r="62" spans="1:103" x14ac:dyDescent="0.2">
      <c r="A62" s="211">
        <v>1</v>
      </c>
      <c r="B62" s="211" t="s">
        <v>1243</v>
      </c>
      <c r="C62" s="211">
        <v>400251</v>
      </c>
      <c r="D62" s="211">
        <v>415850</v>
      </c>
      <c r="E62" s="211">
        <v>429718</v>
      </c>
      <c r="F62" s="211">
        <v>437783</v>
      </c>
      <c r="G62" s="211">
        <v>446341</v>
      </c>
      <c r="H62" s="211">
        <v>450077</v>
      </c>
      <c r="I62" s="211">
        <v>446056</v>
      </c>
      <c r="J62" s="211">
        <v>449014</v>
      </c>
      <c r="K62" s="211">
        <v>441141</v>
      </c>
      <c r="L62" s="211">
        <v>440513</v>
      </c>
      <c r="M62" s="211">
        <v>429945</v>
      </c>
      <c r="N62" s="211">
        <v>439302</v>
      </c>
      <c r="O62" s="211">
        <v>428693</v>
      </c>
      <c r="P62" s="211">
        <v>411357</v>
      </c>
      <c r="Q62" s="211">
        <v>394422</v>
      </c>
      <c r="R62" s="211">
        <v>388683</v>
      </c>
      <c r="S62" s="211">
        <v>382551</v>
      </c>
      <c r="T62" s="211">
        <v>377339</v>
      </c>
      <c r="U62" s="211">
        <v>382873</v>
      </c>
      <c r="V62" s="211">
        <v>409069</v>
      </c>
      <c r="W62" s="211">
        <v>423507</v>
      </c>
      <c r="X62" s="211">
        <v>422776</v>
      </c>
      <c r="Y62" s="211">
        <v>418371</v>
      </c>
      <c r="Z62" s="211">
        <v>419962</v>
      </c>
      <c r="AA62" s="211">
        <v>417953</v>
      </c>
      <c r="AB62" s="211">
        <v>430212</v>
      </c>
      <c r="AC62" s="211">
        <v>432433</v>
      </c>
      <c r="AD62" s="211">
        <v>425670</v>
      </c>
      <c r="AE62" s="211">
        <v>440905</v>
      </c>
      <c r="AF62" s="211">
        <v>441755</v>
      </c>
      <c r="AG62" s="211">
        <v>451673</v>
      </c>
      <c r="AH62" s="211">
        <v>461798</v>
      </c>
      <c r="AI62" s="211">
        <v>452793</v>
      </c>
      <c r="AJ62" s="211">
        <v>446192</v>
      </c>
      <c r="AK62" s="211">
        <v>450166</v>
      </c>
      <c r="AL62" s="211">
        <v>441932</v>
      </c>
      <c r="AM62" s="211">
        <v>449193</v>
      </c>
      <c r="AN62" s="211">
        <v>452360</v>
      </c>
      <c r="AO62" s="211">
        <v>447408</v>
      </c>
      <c r="AP62" s="211">
        <v>447976</v>
      </c>
      <c r="AQ62" s="211">
        <v>441887</v>
      </c>
      <c r="AR62" s="211">
        <v>434270</v>
      </c>
      <c r="AS62" s="211">
        <v>426284</v>
      </c>
      <c r="AT62" s="211">
        <v>431478</v>
      </c>
      <c r="AU62" s="211">
        <v>440726</v>
      </c>
      <c r="AV62" s="211">
        <v>447452</v>
      </c>
      <c r="AW62" s="211">
        <v>462178</v>
      </c>
      <c r="AX62" s="211">
        <v>471868</v>
      </c>
      <c r="AY62" s="211">
        <v>485692</v>
      </c>
      <c r="AZ62" s="211">
        <v>484352</v>
      </c>
      <c r="BA62" s="211">
        <v>490044</v>
      </c>
      <c r="BB62" s="211">
        <v>500069</v>
      </c>
      <c r="BC62" s="211">
        <v>508215</v>
      </c>
      <c r="BD62" s="211">
        <v>498601</v>
      </c>
      <c r="BE62" s="211">
        <v>492155</v>
      </c>
      <c r="BF62" s="211">
        <v>491709</v>
      </c>
      <c r="BG62" s="211">
        <v>495141</v>
      </c>
      <c r="BH62" s="211">
        <v>486366</v>
      </c>
      <c r="BI62" s="211">
        <v>478313</v>
      </c>
      <c r="BJ62" s="211">
        <v>468905</v>
      </c>
      <c r="BK62" s="211">
        <v>457627</v>
      </c>
      <c r="BL62" s="211">
        <v>442090</v>
      </c>
      <c r="BM62" s="211">
        <v>437240</v>
      </c>
      <c r="BN62" s="211">
        <v>435694</v>
      </c>
      <c r="BO62" s="211">
        <v>437569</v>
      </c>
      <c r="BP62" s="211">
        <v>438149</v>
      </c>
      <c r="BQ62" s="211">
        <v>437463</v>
      </c>
      <c r="BR62" s="211">
        <v>436924</v>
      </c>
      <c r="BS62" s="211">
        <v>436550</v>
      </c>
      <c r="BT62" s="211">
        <v>436327</v>
      </c>
      <c r="BU62" s="211">
        <v>436271</v>
      </c>
      <c r="BV62" s="211">
        <v>436557</v>
      </c>
      <c r="BW62" s="211">
        <v>437194</v>
      </c>
      <c r="BX62" s="211">
        <v>438018</v>
      </c>
      <c r="BY62" s="211">
        <v>439104</v>
      </c>
      <c r="BZ62" s="211">
        <v>440582</v>
      </c>
      <c r="CA62" s="211">
        <v>443016</v>
      </c>
      <c r="CB62" s="211">
        <v>446397</v>
      </c>
      <c r="CC62" s="211">
        <v>450007</v>
      </c>
      <c r="CD62" s="211">
        <v>453651</v>
      </c>
      <c r="CE62" s="211">
        <v>457229</v>
      </c>
      <c r="CF62" s="211">
        <v>460378</v>
      </c>
      <c r="CG62" s="211">
        <v>462972</v>
      </c>
      <c r="CH62" s="211">
        <v>465158</v>
      </c>
      <c r="CI62" s="211">
        <v>466916</v>
      </c>
      <c r="CJ62" s="211">
        <v>467648</v>
      </c>
      <c r="CK62" s="211">
        <v>467434</v>
      </c>
      <c r="CL62" s="211">
        <v>466712</v>
      </c>
      <c r="CM62" s="211">
        <v>465430</v>
      </c>
      <c r="CN62" s="211">
        <v>463593</v>
      </c>
      <c r="CO62" s="211">
        <v>461324</v>
      </c>
      <c r="CP62" s="211">
        <v>458843</v>
      </c>
      <c r="CQ62" s="211">
        <v>456258</v>
      </c>
      <c r="CR62" s="211">
        <v>453584</v>
      </c>
      <c r="CS62" s="211">
        <v>450884</v>
      </c>
      <c r="CT62" s="211">
        <v>448373</v>
      </c>
      <c r="CU62" s="211">
        <v>446132</v>
      </c>
      <c r="CV62" s="211">
        <v>444252</v>
      </c>
      <c r="CW62" s="211">
        <v>442678</v>
      </c>
      <c r="CX62" s="211">
        <v>441452</v>
      </c>
      <c r="CY62" s="211">
        <v>440546</v>
      </c>
    </row>
    <row r="63" spans="1:103" x14ac:dyDescent="0.2">
      <c r="A63" s="211">
        <v>1</v>
      </c>
      <c r="B63" s="211" t="s">
        <v>1244</v>
      </c>
      <c r="C63" s="211">
        <v>390218</v>
      </c>
      <c r="D63" s="211">
        <v>397100</v>
      </c>
      <c r="E63" s="211">
        <v>413264</v>
      </c>
      <c r="F63" s="211">
        <v>426875</v>
      </c>
      <c r="G63" s="211">
        <v>434883</v>
      </c>
      <c r="H63" s="211">
        <v>443383</v>
      </c>
      <c r="I63" s="211">
        <v>447095</v>
      </c>
      <c r="J63" s="211">
        <v>443110</v>
      </c>
      <c r="K63" s="211">
        <v>446081</v>
      </c>
      <c r="L63" s="211">
        <v>438298</v>
      </c>
      <c r="M63" s="211">
        <v>437710</v>
      </c>
      <c r="N63" s="211">
        <v>427253</v>
      </c>
      <c r="O63" s="211">
        <v>436574</v>
      </c>
      <c r="P63" s="211">
        <v>426074</v>
      </c>
      <c r="Q63" s="211">
        <v>408891</v>
      </c>
      <c r="R63" s="211">
        <v>392104</v>
      </c>
      <c r="S63" s="211">
        <v>386436</v>
      </c>
      <c r="T63" s="211">
        <v>380372</v>
      </c>
      <c r="U63" s="211">
        <v>375226</v>
      </c>
      <c r="V63" s="211">
        <v>380753</v>
      </c>
      <c r="W63" s="211">
        <v>406805</v>
      </c>
      <c r="X63" s="211">
        <v>421182</v>
      </c>
      <c r="Y63" s="211">
        <v>420488</v>
      </c>
      <c r="Z63" s="211">
        <v>416140</v>
      </c>
      <c r="AA63" s="211">
        <v>417755</v>
      </c>
      <c r="AB63" s="211">
        <v>415788</v>
      </c>
      <c r="AC63" s="211">
        <v>428003</v>
      </c>
      <c r="AD63" s="211">
        <v>430241</v>
      </c>
      <c r="AE63" s="211">
        <v>423547</v>
      </c>
      <c r="AF63" s="211">
        <v>438722</v>
      </c>
      <c r="AG63" s="211">
        <v>439597</v>
      </c>
      <c r="AH63" s="211">
        <v>449489</v>
      </c>
      <c r="AI63" s="211">
        <v>459588</v>
      </c>
      <c r="AJ63" s="211">
        <v>450661</v>
      </c>
      <c r="AK63" s="211">
        <v>444129</v>
      </c>
      <c r="AL63" s="211">
        <v>448111</v>
      </c>
      <c r="AM63" s="211">
        <v>439952</v>
      </c>
      <c r="AN63" s="211">
        <v>447202</v>
      </c>
      <c r="AO63" s="211">
        <v>450381</v>
      </c>
      <c r="AP63" s="211">
        <v>445484</v>
      </c>
      <c r="AQ63" s="211">
        <v>446076</v>
      </c>
      <c r="AR63" s="211">
        <v>440045</v>
      </c>
      <c r="AS63" s="211">
        <v>432494</v>
      </c>
      <c r="AT63" s="211">
        <v>424574</v>
      </c>
      <c r="AU63" s="211">
        <v>429766</v>
      </c>
      <c r="AV63" s="211">
        <v>438996</v>
      </c>
      <c r="AW63" s="211">
        <v>445715</v>
      </c>
      <c r="AX63" s="211">
        <v>460400</v>
      </c>
      <c r="AY63" s="211">
        <v>470068</v>
      </c>
      <c r="AZ63" s="211">
        <v>483858</v>
      </c>
      <c r="BA63" s="211">
        <v>482549</v>
      </c>
      <c r="BB63" s="211">
        <v>488243</v>
      </c>
      <c r="BC63" s="211">
        <v>498249</v>
      </c>
      <c r="BD63" s="211">
        <v>506389</v>
      </c>
      <c r="BE63" s="211">
        <v>496841</v>
      </c>
      <c r="BF63" s="211">
        <v>490449</v>
      </c>
      <c r="BG63" s="211">
        <v>490030</v>
      </c>
      <c r="BH63" s="211">
        <v>493472</v>
      </c>
      <c r="BI63" s="211">
        <v>484759</v>
      </c>
      <c r="BJ63" s="211">
        <v>476763</v>
      </c>
      <c r="BK63" s="211">
        <v>467415</v>
      </c>
      <c r="BL63" s="211">
        <v>456204</v>
      </c>
      <c r="BM63" s="211">
        <v>440751</v>
      </c>
      <c r="BN63" s="211">
        <v>435940</v>
      </c>
      <c r="BO63" s="211">
        <v>434419</v>
      </c>
      <c r="BP63" s="211">
        <v>436308</v>
      </c>
      <c r="BQ63" s="211">
        <v>436905</v>
      </c>
      <c r="BR63" s="211">
        <v>436239</v>
      </c>
      <c r="BS63" s="211">
        <v>435722</v>
      </c>
      <c r="BT63" s="211">
        <v>435367</v>
      </c>
      <c r="BU63" s="211">
        <v>435164</v>
      </c>
      <c r="BV63" s="211">
        <v>435128</v>
      </c>
      <c r="BW63" s="211">
        <v>435430</v>
      </c>
      <c r="BX63" s="211">
        <v>436086</v>
      </c>
      <c r="BY63" s="211">
        <v>436925</v>
      </c>
      <c r="BZ63" s="211">
        <v>438024</v>
      </c>
      <c r="CA63" s="211">
        <v>439517</v>
      </c>
      <c r="CB63" s="211">
        <v>441960</v>
      </c>
      <c r="CC63" s="211">
        <v>445347</v>
      </c>
      <c r="CD63" s="211">
        <v>448962</v>
      </c>
      <c r="CE63" s="211">
        <v>452612</v>
      </c>
      <c r="CF63" s="211">
        <v>456197</v>
      </c>
      <c r="CG63" s="211">
        <v>459354</v>
      </c>
      <c r="CH63" s="211">
        <v>461956</v>
      </c>
      <c r="CI63" s="211">
        <v>464153</v>
      </c>
      <c r="CJ63" s="211">
        <v>465921</v>
      </c>
      <c r="CK63" s="211">
        <v>466669</v>
      </c>
      <c r="CL63" s="211">
        <v>466472</v>
      </c>
      <c r="CM63" s="211">
        <v>465768</v>
      </c>
      <c r="CN63" s="211">
        <v>464506</v>
      </c>
      <c r="CO63" s="211">
        <v>462691</v>
      </c>
      <c r="CP63" s="211">
        <v>460442</v>
      </c>
      <c r="CQ63" s="211">
        <v>457983</v>
      </c>
      <c r="CR63" s="211">
        <v>455419</v>
      </c>
      <c r="CS63" s="211">
        <v>452768</v>
      </c>
      <c r="CT63" s="211">
        <v>450090</v>
      </c>
      <c r="CU63" s="211">
        <v>447599</v>
      </c>
      <c r="CV63" s="211">
        <v>445378</v>
      </c>
      <c r="CW63" s="211">
        <v>443516</v>
      </c>
      <c r="CX63" s="211">
        <v>441961</v>
      </c>
      <c r="CY63" s="211">
        <v>440750</v>
      </c>
    </row>
    <row r="64" spans="1:103" x14ac:dyDescent="0.2">
      <c r="A64" s="211">
        <v>1</v>
      </c>
      <c r="B64" s="211" t="s">
        <v>1245</v>
      </c>
      <c r="C64" s="211">
        <v>381138</v>
      </c>
      <c r="D64" s="211">
        <v>386898</v>
      </c>
      <c r="E64" s="211">
        <v>394421</v>
      </c>
      <c r="F64" s="211">
        <v>410284</v>
      </c>
      <c r="G64" s="211">
        <v>423785</v>
      </c>
      <c r="H64" s="211">
        <v>431731</v>
      </c>
      <c r="I64" s="211">
        <v>440168</v>
      </c>
      <c r="J64" s="211">
        <v>443853</v>
      </c>
      <c r="K64" s="211">
        <v>439940</v>
      </c>
      <c r="L64" s="211">
        <v>442923</v>
      </c>
      <c r="M64" s="211">
        <v>435239</v>
      </c>
      <c r="N64" s="211">
        <v>434692</v>
      </c>
      <c r="O64" s="211">
        <v>424355</v>
      </c>
      <c r="P64" s="211">
        <v>433639</v>
      </c>
      <c r="Q64" s="211">
        <v>423256</v>
      </c>
      <c r="R64" s="211">
        <v>406238</v>
      </c>
      <c r="S64" s="211">
        <v>389612</v>
      </c>
      <c r="T64" s="211">
        <v>384018</v>
      </c>
      <c r="U64" s="211">
        <v>378027</v>
      </c>
      <c r="V64" s="211">
        <v>372950</v>
      </c>
      <c r="W64" s="211">
        <v>378472</v>
      </c>
      <c r="X64" s="211">
        <v>404369</v>
      </c>
      <c r="Y64" s="211">
        <v>418680</v>
      </c>
      <c r="Z64" s="211">
        <v>418025</v>
      </c>
      <c r="AA64" s="211">
        <v>413739</v>
      </c>
      <c r="AB64" s="211">
        <v>415379</v>
      </c>
      <c r="AC64" s="211">
        <v>413457</v>
      </c>
      <c r="AD64" s="211">
        <v>425625</v>
      </c>
      <c r="AE64" s="211">
        <v>427881</v>
      </c>
      <c r="AF64" s="211">
        <v>421262</v>
      </c>
      <c r="AG64" s="211">
        <v>436375</v>
      </c>
      <c r="AH64" s="211">
        <v>437277</v>
      </c>
      <c r="AI64" s="211">
        <v>447139</v>
      </c>
      <c r="AJ64" s="211">
        <v>457210</v>
      </c>
      <c r="AK64" s="211">
        <v>448368</v>
      </c>
      <c r="AL64" s="211">
        <v>441909</v>
      </c>
      <c r="AM64" s="211">
        <v>445899</v>
      </c>
      <c r="AN64" s="211">
        <v>437819</v>
      </c>
      <c r="AO64" s="211">
        <v>445058</v>
      </c>
      <c r="AP64" s="211">
        <v>448250</v>
      </c>
      <c r="AQ64" s="211">
        <v>443411</v>
      </c>
      <c r="AR64" s="211">
        <v>444029</v>
      </c>
      <c r="AS64" s="211">
        <v>438061</v>
      </c>
      <c r="AT64" s="211">
        <v>430579</v>
      </c>
      <c r="AU64" s="211">
        <v>422732</v>
      </c>
      <c r="AV64" s="211">
        <v>427924</v>
      </c>
      <c r="AW64" s="211">
        <v>437135</v>
      </c>
      <c r="AX64" s="211">
        <v>443845</v>
      </c>
      <c r="AY64" s="211">
        <v>458485</v>
      </c>
      <c r="AZ64" s="211">
        <v>468131</v>
      </c>
      <c r="BA64" s="211">
        <v>481881</v>
      </c>
      <c r="BB64" s="211">
        <v>480608</v>
      </c>
      <c r="BC64" s="211">
        <v>486305</v>
      </c>
      <c r="BD64" s="211">
        <v>496287</v>
      </c>
      <c r="BE64" s="211">
        <v>504420</v>
      </c>
      <c r="BF64" s="211">
        <v>494945</v>
      </c>
      <c r="BG64" s="211">
        <v>488611</v>
      </c>
      <c r="BH64" s="211">
        <v>488221</v>
      </c>
      <c r="BI64" s="211">
        <v>491675</v>
      </c>
      <c r="BJ64" s="211">
        <v>483028</v>
      </c>
      <c r="BK64" s="211">
        <v>475092</v>
      </c>
      <c r="BL64" s="211">
        <v>465810</v>
      </c>
      <c r="BM64" s="211">
        <v>454671</v>
      </c>
      <c r="BN64" s="211">
        <v>439307</v>
      </c>
      <c r="BO64" s="211">
        <v>434539</v>
      </c>
      <c r="BP64" s="211">
        <v>433045</v>
      </c>
      <c r="BQ64" s="211">
        <v>434947</v>
      </c>
      <c r="BR64" s="211">
        <v>435566</v>
      </c>
      <c r="BS64" s="211">
        <v>434923</v>
      </c>
      <c r="BT64" s="211">
        <v>434428</v>
      </c>
      <c r="BU64" s="211">
        <v>434095</v>
      </c>
      <c r="BV64" s="211">
        <v>433913</v>
      </c>
      <c r="BW64" s="211">
        <v>433898</v>
      </c>
      <c r="BX64" s="211">
        <v>434219</v>
      </c>
      <c r="BY64" s="211">
        <v>434891</v>
      </c>
      <c r="BZ64" s="211">
        <v>435748</v>
      </c>
      <c r="CA64" s="211">
        <v>436861</v>
      </c>
      <c r="CB64" s="211">
        <v>438368</v>
      </c>
      <c r="CC64" s="211">
        <v>440822</v>
      </c>
      <c r="CD64" s="211">
        <v>444217</v>
      </c>
      <c r="CE64" s="211">
        <v>447837</v>
      </c>
      <c r="CF64" s="211">
        <v>451493</v>
      </c>
      <c r="CG64" s="211">
        <v>455086</v>
      </c>
      <c r="CH64" s="211">
        <v>458251</v>
      </c>
      <c r="CI64" s="211">
        <v>460861</v>
      </c>
      <c r="CJ64" s="211">
        <v>463070</v>
      </c>
      <c r="CK64" s="211">
        <v>464850</v>
      </c>
      <c r="CL64" s="211">
        <v>465613</v>
      </c>
      <c r="CM64" s="211">
        <v>465437</v>
      </c>
      <c r="CN64" s="211">
        <v>464751</v>
      </c>
      <c r="CO64" s="211">
        <v>463509</v>
      </c>
      <c r="CP64" s="211">
        <v>461718</v>
      </c>
      <c r="CQ64" s="211">
        <v>459492</v>
      </c>
      <c r="CR64" s="211">
        <v>457056</v>
      </c>
      <c r="CS64" s="211">
        <v>454517</v>
      </c>
      <c r="CT64" s="211">
        <v>451889</v>
      </c>
      <c r="CU64" s="211">
        <v>449233</v>
      </c>
      <c r="CV64" s="211">
        <v>446766</v>
      </c>
      <c r="CW64" s="211">
        <v>444566</v>
      </c>
      <c r="CX64" s="211">
        <v>442724</v>
      </c>
      <c r="CY64" s="211">
        <v>441187</v>
      </c>
    </row>
    <row r="65" spans="1:103" x14ac:dyDescent="0.2">
      <c r="A65" s="211">
        <v>1</v>
      </c>
      <c r="B65" s="211" t="s">
        <v>1246</v>
      </c>
      <c r="C65" s="211">
        <v>365735</v>
      </c>
      <c r="D65" s="211">
        <v>377707</v>
      </c>
      <c r="E65" s="211">
        <v>384154</v>
      </c>
      <c r="F65" s="211">
        <v>391407</v>
      </c>
      <c r="G65" s="211">
        <v>407122</v>
      </c>
      <c r="H65" s="211">
        <v>420500</v>
      </c>
      <c r="I65" s="211">
        <v>428376</v>
      </c>
      <c r="J65" s="211">
        <v>436742</v>
      </c>
      <c r="K65" s="211">
        <v>440434</v>
      </c>
      <c r="L65" s="211">
        <v>436596</v>
      </c>
      <c r="M65" s="211">
        <v>439594</v>
      </c>
      <c r="N65" s="211">
        <v>432016</v>
      </c>
      <c r="O65" s="211">
        <v>431513</v>
      </c>
      <c r="P65" s="211">
        <v>421305</v>
      </c>
      <c r="Q65" s="211">
        <v>430550</v>
      </c>
      <c r="R65" s="211">
        <v>420292</v>
      </c>
      <c r="S65" s="211">
        <v>403452</v>
      </c>
      <c r="T65" s="211">
        <v>386998</v>
      </c>
      <c r="U65" s="211">
        <v>381486</v>
      </c>
      <c r="V65" s="211">
        <v>375577</v>
      </c>
      <c r="W65" s="211">
        <v>370572</v>
      </c>
      <c r="X65" s="211">
        <v>376088</v>
      </c>
      <c r="Y65" s="211">
        <v>401819</v>
      </c>
      <c r="Z65" s="211">
        <v>416058</v>
      </c>
      <c r="AA65" s="211">
        <v>415446</v>
      </c>
      <c r="AB65" s="211">
        <v>411226</v>
      </c>
      <c r="AC65" s="211">
        <v>412894</v>
      </c>
      <c r="AD65" s="211">
        <v>411021</v>
      </c>
      <c r="AE65" s="211">
        <v>423135</v>
      </c>
      <c r="AF65" s="211">
        <v>425412</v>
      </c>
      <c r="AG65" s="211">
        <v>418873</v>
      </c>
      <c r="AH65" s="211">
        <v>433916</v>
      </c>
      <c r="AI65" s="211">
        <v>434848</v>
      </c>
      <c r="AJ65" s="211">
        <v>444680</v>
      </c>
      <c r="AK65" s="211">
        <v>454718</v>
      </c>
      <c r="AL65" s="211">
        <v>445970</v>
      </c>
      <c r="AM65" s="211">
        <v>439588</v>
      </c>
      <c r="AN65" s="211">
        <v>443588</v>
      </c>
      <c r="AO65" s="211">
        <v>435593</v>
      </c>
      <c r="AP65" s="211">
        <v>442818</v>
      </c>
      <c r="AQ65" s="211">
        <v>446026</v>
      </c>
      <c r="AR65" s="211">
        <v>441249</v>
      </c>
      <c r="AS65" s="211">
        <v>441897</v>
      </c>
      <c r="AT65" s="211">
        <v>435995</v>
      </c>
      <c r="AU65" s="211">
        <v>428588</v>
      </c>
      <c r="AV65" s="211">
        <v>420818</v>
      </c>
      <c r="AW65" s="211">
        <v>426009</v>
      </c>
      <c r="AX65" s="211">
        <v>435198</v>
      </c>
      <c r="AY65" s="211">
        <v>441899</v>
      </c>
      <c r="AZ65" s="211">
        <v>456489</v>
      </c>
      <c r="BA65" s="211">
        <v>466114</v>
      </c>
      <c r="BB65" s="211">
        <v>479820</v>
      </c>
      <c r="BC65" s="211">
        <v>478582</v>
      </c>
      <c r="BD65" s="211">
        <v>484283</v>
      </c>
      <c r="BE65" s="211">
        <v>494242</v>
      </c>
      <c r="BF65" s="211">
        <v>502365</v>
      </c>
      <c r="BG65" s="211">
        <v>492971</v>
      </c>
      <c r="BH65" s="211">
        <v>486698</v>
      </c>
      <c r="BI65" s="211">
        <v>486339</v>
      </c>
      <c r="BJ65" s="211">
        <v>489807</v>
      </c>
      <c r="BK65" s="211">
        <v>481228</v>
      </c>
      <c r="BL65" s="211">
        <v>473359</v>
      </c>
      <c r="BM65" s="211">
        <v>464146</v>
      </c>
      <c r="BN65" s="211">
        <v>453086</v>
      </c>
      <c r="BO65" s="211">
        <v>437818</v>
      </c>
      <c r="BP65" s="211">
        <v>433097</v>
      </c>
      <c r="BQ65" s="211">
        <v>431633</v>
      </c>
      <c r="BR65" s="211">
        <v>433551</v>
      </c>
      <c r="BS65" s="211">
        <v>434191</v>
      </c>
      <c r="BT65" s="211">
        <v>433572</v>
      </c>
      <c r="BU65" s="211">
        <v>433101</v>
      </c>
      <c r="BV65" s="211">
        <v>432793</v>
      </c>
      <c r="BW65" s="211">
        <v>432632</v>
      </c>
      <c r="BX65" s="211">
        <v>432638</v>
      </c>
      <c r="BY65" s="211">
        <v>432980</v>
      </c>
      <c r="BZ65" s="211">
        <v>433672</v>
      </c>
      <c r="CA65" s="211">
        <v>434545</v>
      </c>
      <c r="CB65" s="211">
        <v>435674</v>
      </c>
      <c r="CC65" s="211">
        <v>437195</v>
      </c>
      <c r="CD65" s="211">
        <v>439661</v>
      </c>
      <c r="CE65" s="211">
        <v>443062</v>
      </c>
      <c r="CF65" s="211">
        <v>446690</v>
      </c>
      <c r="CG65" s="211">
        <v>450353</v>
      </c>
      <c r="CH65" s="211">
        <v>453954</v>
      </c>
      <c r="CI65" s="211">
        <v>457128</v>
      </c>
      <c r="CJ65" s="211">
        <v>459747</v>
      </c>
      <c r="CK65" s="211">
        <v>461968</v>
      </c>
      <c r="CL65" s="211">
        <v>463762</v>
      </c>
      <c r="CM65" s="211">
        <v>464542</v>
      </c>
      <c r="CN65" s="211">
        <v>464385</v>
      </c>
      <c r="CO65" s="211">
        <v>463722</v>
      </c>
      <c r="CP65" s="211">
        <v>462502</v>
      </c>
      <c r="CQ65" s="211">
        <v>460735</v>
      </c>
      <c r="CR65" s="211">
        <v>458535</v>
      </c>
      <c r="CS65" s="211">
        <v>456125</v>
      </c>
      <c r="CT65" s="211">
        <v>453611</v>
      </c>
      <c r="CU65" s="211">
        <v>451008</v>
      </c>
      <c r="CV65" s="211">
        <v>448376</v>
      </c>
      <c r="CW65" s="211">
        <v>445933</v>
      </c>
      <c r="CX65" s="211">
        <v>443757</v>
      </c>
      <c r="CY65" s="211">
        <v>441937</v>
      </c>
    </row>
    <row r="66" spans="1:103" x14ac:dyDescent="0.2">
      <c r="A66" s="211">
        <v>1</v>
      </c>
      <c r="B66" s="211" t="s">
        <v>1247</v>
      </c>
      <c r="C66" s="211">
        <v>351184</v>
      </c>
      <c r="D66" s="211">
        <v>362147</v>
      </c>
      <c r="E66" s="211">
        <v>374744</v>
      </c>
      <c r="F66" s="211">
        <v>380920</v>
      </c>
      <c r="G66" s="211">
        <v>388102</v>
      </c>
      <c r="H66" s="211">
        <v>403659</v>
      </c>
      <c r="I66" s="211">
        <v>416906</v>
      </c>
      <c r="J66" s="211">
        <v>424712</v>
      </c>
      <c r="K66" s="211">
        <v>433040</v>
      </c>
      <c r="L66" s="211">
        <v>436741</v>
      </c>
      <c r="M66" s="211">
        <v>432984</v>
      </c>
      <c r="N66" s="211">
        <v>435997</v>
      </c>
      <c r="O66" s="211">
        <v>428534</v>
      </c>
      <c r="P66" s="211">
        <v>428079</v>
      </c>
      <c r="Q66" s="211">
        <v>418008</v>
      </c>
      <c r="R66" s="211">
        <v>427212</v>
      </c>
      <c r="S66" s="211">
        <v>417088</v>
      </c>
      <c r="T66" s="211">
        <v>400437</v>
      </c>
      <c r="U66" s="211">
        <v>384169</v>
      </c>
      <c r="V66" s="211">
        <v>378744</v>
      </c>
      <c r="W66" s="211">
        <v>372923</v>
      </c>
      <c r="X66" s="211">
        <v>367998</v>
      </c>
      <c r="Y66" s="211">
        <v>373506</v>
      </c>
      <c r="Z66" s="211">
        <v>399061</v>
      </c>
      <c r="AA66" s="211">
        <v>413221</v>
      </c>
      <c r="AB66" s="211">
        <v>412653</v>
      </c>
      <c r="AC66" s="211">
        <v>408507</v>
      </c>
      <c r="AD66" s="211">
        <v>410201</v>
      </c>
      <c r="AE66" s="211">
        <v>408381</v>
      </c>
      <c r="AF66" s="211">
        <v>420441</v>
      </c>
      <c r="AG66" s="211">
        <v>422738</v>
      </c>
      <c r="AH66" s="211">
        <v>416285</v>
      </c>
      <c r="AI66" s="211">
        <v>431255</v>
      </c>
      <c r="AJ66" s="211">
        <v>432217</v>
      </c>
      <c r="AK66" s="211">
        <v>442018</v>
      </c>
      <c r="AL66" s="211">
        <v>452020</v>
      </c>
      <c r="AM66" s="211">
        <v>443371</v>
      </c>
      <c r="AN66" s="211">
        <v>437071</v>
      </c>
      <c r="AO66" s="211">
        <v>441081</v>
      </c>
      <c r="AP66" s="211">
        <v>433179</v>
      </c>
      <c r="AQ66" s="211">
        <v>440390</v>
      </c>
      <c r="AR66" s="211">
        <v>443612</v>
      </c>
      <c r="AS66" s="211">
        <v>438904</v>
      </c>
      <c r="AT66" s="211">
        <v>439581</v>
      </c>
      <c r="AU66" s="211">
        <v>433752</v>
      </c>
      <c r="AV66" s="211">
        <v>426424</v>
      </c>
      <c r="AW66" s="211">
        <v>418735</v>
      </c>
      <c r="AX66" s="211">
        <v>423927</v>
      </c>
      <c r="AY66" s="211">
        <v>433092</v>
      </c>
      <c r="AZ66" s="211">
        <v>439784</v>
      </c>
      <c r="BA66" s="211">
        <v>454321</v>
      </c>
      <c r="BB66" s="211">
        <v>463920</v>
      </c>
      <c r="BC66" s="211">
        <v>477581</v>
      </c>
      <c r="BD66" s="211">
        <v>476382</v>
      </c>
      <c r="BE66" s="211">
        <v>482085</v>
      </c>
      <c r="BF66" s="211">
        <v>492021</v>
      </c>
      <c r="BG66" s="211">
        <v>500134</v>
      </c>
      <c r="BH66" s="211">
        <v>490824</v>
      </c>
      <c r="BI66" s="211">
        <v>484618</v>
      </c>
      <c r="BJ66" s="211">
        <v>484289</v>
      </c>
      <c r="BK66" s="211">
        <v>487772</v>
      </c>
      <c r="BL66" s="211">
        <v>479270</v>
      </c>
      <c r="BM66" s="211">
        <v>471471</v>
      </c>
      <c r="BN66" s="211">
        <v>462333</v>
      </c>
      <c r="BO66" s="211">
        <v>451359</v>
      </c>
      <c r="BP66" s="211">
        <v>436192</v>
      </c>
      <c r="BQ66" s="211">
        <v>431520</v>
      </c>
      <c r="BR66" s="211">
        <v>430088</v>
      </c>
      <c r="BS66" s="211">
        <v>432021</v>
      </c>
      <c r="BT66" s="211">
        <v>432684</v>
      </c>
      <c r="BU66" s="211">
        <v>432093</v>
      </c>
      <c r="BV66" s="211">
        <v>431649</v>
      </c>
      <c r="BW66" s="211">
        <v>431366</v>
      </c>
      <c r="BX66" s="211">
        <v>431230</v>
      </c>
      <c r="BY66" s="211">
        <v>431260</v>
      </c>
      <c r="BZ66" s="211">
        <v>431624</v>
      </c>
      <c r="CA66" s="211">
        <v>432335</v>
      </c>
      <c r="CB66" s="211">
        <v>433227</v>
      </c>
      <c r="CC66" s="211">
        <v>434374</v>
      </c>
      <c r="CD66" s="211">
        <v>435911</v>
      </c>
      <c r="CE66" s="211">
        <v>438389</v>
      </c>
      <c r="CF66" s="211">
        <v>441797</v>
      </c>
      <c r="CG66" s="211">
        <v>445431</v>
      </c>
      <c r="CH66" s="211">
        <v>449103</v>
      </c>
      <c r="CI66" s="211">
        <v>452710</v>
      </c>
      <c r="CJ66" s="211">
        <v>455894</v>
      </c>
      <c r="CK66" s="211">
        <v>458525</v>
      </c>
      <c r="CL66" s="211">
        <v>460758</v>
      </c>
      <c r="CM66" s="211">
        <v>462566</v>
      </c>
      <c r="CN66" s="211">
        <v>463365</v>
      </c>
      <c r="CO66" s="211">
        <v>463229</v>
      </c>
      <c r="CP66" s="211">
        <v>462589</v>
      </c>
      <c r="CQ66" s="211">
        <v>461393</v>
      </c>
      <c r="CR66" s="211">
        <v>459652</v>
      </c>
      <c r="CS66" s="211">
        <v>457480</v>
      </c>
      <c r="CT66" s="211">
        <v>455097</v>
      </c>
      <c r="CU66" s="211">
        <v>452611</v>
      </c>
      <c r="CV66" s="211">
        <v>450034</v>
      </c>
      <c r="CW66" s="211">
        <v>447431</v>
      </c>
      <c r="CX66" s="211">
        <v>445014</v>
      </c>
      <c r="CY66" s="211">
        <v>442860</v>
      </c>
    </row>
    <row r="67" spans="1:103" x14ac:dyDescent="0.2">
      <c r="A67" s="211">
        <v>1</v>
      </c>
      <c r="B67" s="211" t="s">
        <v>1248</v>
      </c>
      <c r="C67" s="211">
        <v>335745</v>
      </c>
      <c r="D67" s="211">
        <v>347223</v>
      </c>
      <c r="E67" s="211">
        <v>358713</v>
      </c>
      <c r="F67" s="211">
        <v>371044</v>
      </c>
      <c r="G67" s="211">
        <v>377166</v>
      </c>
      <c r="H67" s="211">
        <v>384282</v>
      </c>
      <c r="I67" s="211">
        <v>399687</v>
      </c>
      <c r="J67" s="211">
        <v>412807</v>
      </c>
      <c r="K67" s="211">
        <v>420576</v>
      </c>
      <c r="L67" s="211">
        <v>428864</v>
      </c>
      <c r="M67" s="211">
        <v>432573</v>
      </c>
      <c r="N67" s="211">
        <v>428904</v>
      </c>
      <c r="O67" s="211">
        <v>431931</v>
      </c>
      <c r="P67" s="211">
        <v>424592</v>
      </c>
      <c r="Q67" s="211">
        <v>424190</v>
      </c>
      <c r="R67" s="211">
        <v>414264</v>
      </c>
      <c r="S67" s="211">
        <v>423425</v>
      </c>
      <c r="T67" s="211">
        <v>413448</v>
      </c>
      <c r="U67" s="211">
        <v>396999</v>
      </c>
      <c r="V67" s="211">
        <v>380929</v>
      </c>
      <c r="W67" s="211">
        <v>375598</v>
      </c>
      <c r="X67" s="211">
        <v>369868</v>
      </c>
      <c r="Y67" s="211">
        <v>365029</v>
      </c>
      <c r="Z67" s="211">
        <v>370529</v>
      </c>
      <c r="AA67" s="211">
        <v>395896</v>
      </c>
      <c r="AB67" s="211">
        <v>409975</v>
      </c>
      <c r="AC67" s="211">
        <v>409453</v>
      </c>
      <c r="AD67" s="211">
        <v>405384</v>
      </c>
      <c r="AE67" s="211">
        <v>407105</v>
      </c>
      <c r="AF67" s="211">
        <v>405342</v>
      </c>
      <c r="AG67" s="211">
        <v>417344</v>
      </c>
      <c r="AH67" s="211">
        <v>419661</v>
      </c>
      <c r="AI67" s="211">
        <v>413300</v>
      </c>
      <c r="AJ67" s="211">
        <v>428191</v>
      </c>
      <c r="AK67" s="211">
        <v>429184</v>
      </c>
      <c r="AL67" s="211">
        <v>438952</v>
      </c>
      <c r="AM67" s="211">
        <v>448917</v>
      </c>
      <c r="AN67" s="211">
        <v>440374</v>
      </c>
      <c r="AO67" s="211">
        <v>434164</v>
      </c>
      <c r="AP67" s="211">
        <v>438182</v>
      </c>
      <c r="AQ67" s="211">
        <v>430378</v>
      </c>
      <c r="AR67" s="211">
        <v>437575</v>
      </c>
      <c r="AS67" s="211">
        <v>440812</v>
      </c>
      <c r="AT67" s="211">
        <v>436175</v>
      </c>
      <c r="AU67" s="211">
        <v>436884</v>
      </c>
      <c r="AV67" s="211">
        <v>431133</v>
      </c>
      <c r="AW67" s="211">
        <v>423891</v>
      </c>
      <c r="AX67" s="211">
        <v>416289</v>
      </c>
      <c r="AY67" s="211">
        <v>421482</v>
      </c>
      <c r="AZ67" s="211">
        <v>430621</v>
      </c>
      <c r="BA67" s="211">
        <v>437302</v>
      </c>
      <c r="BB67" s="211">
        <v>451783</v>
      </c>
      <c r="BC67" s="211">
        <v>461355</v>
      </c>
      <c r="BD67" s="211">
        <v>474965</v>
      </c>
      <c r="BE67" s="211">
        <v>473810</v>
      </c>
      <c r="BF67" s="211">
        <v>479515</v>
      </c>
      <c r="BG67" s="211">
        <v>489422</v>
      </c>
      <c r="BH67" s="211">
        <v>497527</v>
      </c>
      <c r="BI67" s="211">
        <v>488305</v>
      </c>
      <c r="BJ67" s="211">
        <v>482173</v>
      </c>
      <c r="BK67" s="211">
        <v>481878</v>
      </c>
      <c r="BL67" s="211">
        <v>485375</v>
      </c>
      <c r="BM67" s="211">
        <v>476953</v>
      </c>
      <c r="BN67" s="211">
        <v>469232</v>
      </c>
      <c r="BO67" s="211">
        <v>460173</v>
      </c>
      <c r="BP67" s="211">
        <v>449290</v>
      </c>
      <c r="BQ67" s="211">
        <v>434234</v>
      </c>
      <c r="BR67" s="211">
        <v>429615</v>
      </c>
      <c r="BS67" s="211">
        <v>428219</v>
      </c>
      <c r="BT67" s="211">
        <v>430167</v>
      </c>
      <c r="BU67" s="211">
        <v>430855</v>
      </c>
      <c r="BV67" s="211">
        <v>430294</v>
      </c>
      <c r="BW67" s="211">
        <v>429876</v>
      </c>
      <c r="BX67" s="211">
        <v>429619</v>
      </c>
      <c r="BY67" s="211">
        <v>429510</v>
      </c>
      <c r="BZ67" s="211">
        <v>429566</v>
      </c>
      <c r="CA67" s="211">
        <v>429953</v>
      </c>
      <c r="CB67" s="211">
        <v>430685</v>
      </c>
      <c r="CC67" s="211">
        <v>431598</v>
      </c>
      <c r="CD67" s="211">
        <v>432763</v>
      </c>
      <c r="CE67" s="211">
        <v>434318</v>
      </c>
      <c r="CF67" s="211">
        <v>436809</v>
      </c>
      <c r="CG67" s="211">
        <v>440224</v>
      </c>
      <c r="CH67" s="211">
        <v>443866</v>
      </c>
      <c r="CI67" s="211">
        <v>447546</v>
      </c>
      <c r="CJ67" s="211">
        <v>451161</v>
      </c>
      <c r="CK67" s="211">
        <v>454355</v>
      </c>
      <c r="CL67" s="211">
        <v>456997</v>
      </c>
      <c r="CM67" s="211">
        <v>459244</v>
      </c>
      <c r="CN67" s="211">
        <v>461068</v>
      </c>
      <c r="CO67" s="211">
        <v>461886</v>
      </c>
      <c r="CP67" s="211">
        <v>461774</v>
      </c>
      <c r="CQ67" s="211">
        <v>461158</v>
      </c>
      <c r="CR67" s="211">
        <v>459989</v>
      </c>
      <c r="CS67" s="211">
        <v>458274</v>
      </c>
      <c r="CT67" s="211">
        <v>456133</v>
      </c>
      <c r="CU67" s="211">
        <v>453780</v>
      </c>
      <c r="CV67" s="211">
        <v>451323</v>
      </c>
      <c r="CW67" s="211">
        <v>448777</v>
      </c>
      <c r="CX67" s="211">
        <v>446201</v>
      </c>
      <c r="CY67" s="211">
        <v>443811</v>
      </c>
    </row>
    <row r="68" spans="1:103" x14ac:dyDescent="0.2">
      <c r="A68" s="211">
        <v>1</v>
      </c>
      <c r="B68" s="211" t="s">
        <v>1249</v>
      </c>
      <c r="C68" s="211">
        <v>333320</v>
      </c>
      <c r="D68" s="211">
        <v>331541</v>
      </c>
      <c r="E68" s="211">
        <v>343459</v>
      </c>
      <c r="F68" s="211">
        <v>354732</v>
      </c>
      <c r="G68" s="211">
        <v>366934</v>
      </c>
      <c r="H68" s="211">
        <v>373003</v>
      </c>
      <c r="I68" s="211">
        <v>380059</v>
      </c>
      <c r="J68" s="211">
        <v>395304</v>
      </c>
      <c r="K68" s="211">
        <v>408321</v>
      </c>
      <c r="L68" s="211">
        <v>416048</v>
      </c>
      <c r="M68" s="211">
        <v>424296</v>
      </c>
      <c r="N68" s="211">
        <v>428014</v>
      </c>
      <c r="O68" s="211">
        <v>424439</v>
      </c>
      <c r="P68" s="211">
        <v>427483</v>
      </c>
      <c r="Q68" s="211">
        <v>420275</v>
      </c>
      <c r="R68" s="211">
        <v>419930</v>
      </c>
      <c r="S68" s="211">
        <v>410159</v>
      </c>
      <c r="T68" s="211">
        <v>419273</v>
      </c>
      <c r="U68" s="211">
        <v>409451</v>
      </c>
      <c r="V68" s="211">
        <v>393220</v>
      </c>
      <c r="W68" s="211">
        <v>377361</v>
      </c>
      <c r="X68" s="211">
        <v>372128</v>
      </c>
      <c r="Y68" s="211">
        <v>366500</v>
      </c>
      <c r="Z68" s="211">
        <v>361752</v>
      </c>
      <c r="AA68" s="211">
        <v>367242</v>
      </c>
      <c r="AB68" s="211">
        <v>392408</v>
      </c>
      <c r="AC68" s="211">
        <v>406397</v>
      </c>
      <c r="AD68" s="211">
        <v>405927</v>
      </c>
      <c r="AE68" s="211">
        <v>401941</v>
      </c>
      <c r="AF68" s="211">
        <v>403690</v>
      </c>
      <c r="AG68" s="211">
        <v>401988</v>
      </c>
      <c r="AH68" s="211">
        <v>413927</v>
      </c>
      <c r="AI68" s="211">
        <v>416266</v>
      </c>
      <c r="AJ68" s="211">
        <v>410002</v>
      </c>
      <c r="AK68" s="211">
        <v>424809</v>
      </c>
      <c r="AL68" s="211">
        <v>425836</v>
      </c>
      <c r="AM68" s="211">
        <v>435565</v>
      </c>
      <c r="AN68" s="211">
        <v>445492</v>
      </c>
      <c r="AO68" s="211">
        <v>437062</v>
      </c>
      <c r="AP68" s="211">
        <v>430948</v>
      </c>
      <c r="AQ68" s="211">
        <v>434974</v>
      </c>
      <c r="AR68" s="211">
        <v>427274</v>
      </c>
      <c r="AS68" s="211">
        <v>434456</v>
      </c>
      <c r="AT68" s="211">
        <v>437709</v>
      </c>
      <c r="AU68" s="211">
        <v>433150</v>
      </c>
      <c r="AV68" s="211">
        <v>433891</v>
      </c>
      <c r="AW68" s="211">
        <v>428223</v>
      </c>
      <c r="AX68" s="211">
        <v>421073</v>
      </c>
      <c r="AY68" s="211">
        <v>413565</v>
      </c>
      <c r="AZ68" s="211">
        <v>418758</v>
      </c>
      <c r="BA68" s="211">
        <v>427867</v>
      </c>
      <c r="BB68" s="211">
        <v>434538</v>
      </c>
      <c r="BC68" s="211">
        <v>448957</v>
      </c>
      <c r="BD68" s="211">
        <v>458503</v>
      </c>
      <c r="BE68" s="211">
        <v>472057</v>
      </c>
      <c r="BF68" s="211">
        <v>470945</v>
      </c>
      <c r="BG68" s="211">
        <v>476654</v>
      </c>
      <c r="BH68" s="211">
        <v>486534</v>
      </c>
      <c r="BI68" s="211">
        <v>494626</v>
      </c>
      <c r="BJ68" s="211">
        <v>485502</v>
      </c>
      <c r="BK68" s="211">
        <v>479444</v>
      </c>
      <c r="BL68" s="211">
        <v>479188</v>
      </c>
      <c r="BM68" s="211">
        <v>482701</v>
      </c>
      <c r="BN68" s="211">
        <v>474364</v>
      </c>
      <c r="BO68" s="211">
        <v>466725</v>
      </c>
      <c r="BP68" s="211">
        <v>457753</v>
      </c>
      <c r="BQ68" s="211">
        <v>446966</v>
      </c>
      <c r="BR68" s="211">
        <v>432029</v>
      </c>
      <c r="BS68" s="211">
        <v>427465</v>
      </c>
      <c r="BT68" s="211">
        <v>426108</v>
      </c>
      <c r="BU68" s="211">
        <v>428072</v>
      </c>
      <c r="BV68" s="211">
        <v>428786</v>
      </c>
      <c r="BW68" s="211">
        <v>428257</v>
      </c>
      <c r="BX68" s="211">
        <v>427869</v>
      </c>
      <c r="BY68" s="211">
        <v>427642</v>
      </c>
      <c r="BZ68" s="211">
        <v>427559</v>
      </c>
      <c r="CA68" s="211">
        <v>427642</v>
      </c>
      <c r="CB68" s="211">
        <v>428053</v>
      </c>
      <c r="CC68" s="211">
        <v>428807</v>
      </c>
      <c r="CD68" s="211">
        <v>429743</v>
      </c>
      <c r="CE68" s="211">
        <v>430928</v>
      </c>
      <c r="CF68" s="211">
        <v>432501</v>
      </c>
      <c r="CG68" s="211">
        <v>435006</v>
      </c>
      <c r="CH68" s="211">
        <v>438430</v>
      </c>
      <c r="CI68" s="211">
        <v>442080</v>
      </c>
      <c r="CJ68" s="211">
        <v>445768</v>
      </c>
      <c r="CK68" s="211">
        <v>449392</v>
      </c>
      <c r="CL68" s="211">
        <v>452597</v>
      </c>
      <c r="CM68" s="211">
        <v>455252</v>
      </c>
      <c r="CN68" s="211">
        <v>457515</v>
      </c>
      <c r="CO68" s="211">
        <v>459354</v>
      </c>
      <c r="CP68" s="211">
        <v>460191</v>
      </c>
      <c r="CQ68" s="211">
        <v>460105</v>
      </c>
      <c r="CR68" s="211">
        <v>459514</v>
      </c>
      <c r="CS68" s="211">
        <v>458375</v>
      </c>
      <c r="CT68" s="211">
        <v>456689</v>
      </c>
      <c r="CU68" s="211">
        <v>454578</v>
      </c>
      <c r="CV68" s="211">
        <v>452257</v>
      </c>
      <c r="CW68" s="211">
        <v>449832</v>
      </c>
      <c r="CX68" s="211">
        <v>447318</v>
      </c>
      <c r="CY68" s="211">
        <v>444775</v>
      </c>
    </row>
    <row r="69" spans="1:103" x14ac:dyDescent="0.2">
      <c r="A69" s="211">
        <v>1</v>
      </c>
      <c r="B69" s="211" t="s">
        <v>1250</v>
      </c>
      <c r="C69" s="211">
        <v>327189</v>
      </c>
      <c r="D69" s="211">
        <v>328785</v>
      </c>
      <c r="E69" s="211">
        <v>327600</v>
      </c>
      <c r="F69" s="211">
        <v>339295</v>
      </c>
      <c r="G69" s="211">
        <v>350436</v>
      </c>
      <c r="H69" s="211">
        <v>362501</v>
      </c>
      <c r="I69" s="211">
        <v>368514</v>
      </c>
      <c r="J69" s="211">
        <v>375509</v>
      </c>
      <c r="K69" s="211">
        <v>390608</v>
      </c>
      <c r="L69" s="211">
        <v>403514</v>
      </c>
      <c r="M69" s="211">
        <v>411198</v>
      </c>
      <c r="N69" s="211">
        <v>419400</v>
      </c>
      <c r="O69" s="211">
        <v>423128</v>
      </c>
      <c r="P69" s="211">
        <v>419654</v>
      </c>
      <c r="Q69" s="211">
        <v>422715</v>
      </c>
      <c r="R69" s="211">
        <v>415647</v>
      </c>
      <c r="S69" s="211">
        <v>415362</v>
      </c>
      <c r="T69" s="211">
        <v>405759</v>
      </c>
      <c r="U69" s="211">
        <v>414824</v>
      </c>
      <c r="V69" s="211">
        <v>405165</v>
      </c>
      <c r="W69" s="211">
        <v>389168</v>
      </c>
      <c r="X69" s="211">
        <v>373534</v>
      </c>
      <c r="Y69" s="211">
        <v>368408</v>
      </c>
      <c r="Z69" s="211">
        <v>362884</v>
      </c>
      <c r="AA69" s="211">
        <v>358235</v>
      </c>
      <c r="AB69" s="211">
        <v>363714</v>
      </c>
      <c r="AC69" s="211">
        <v>388666</v>
      </c>
      <c r="AD69" s="211">
        <v>402559</v>
      </c>
      <c r="AE69" s="211">
        <v>402141</v>
      </c>
      <c r="AF69" s="211">
        <v>398245</v>
      </c>
      <c r="AG69" s="211">
        <v>400026</v>
      </c>
      <c r="AH69" s="211">
        <v>398385</v>
      </c>
      <c r="AI69" s="211">
        <v>410255</v>
      </c>
      <c r="AJ69" s="211">
        <v>412620</v>
      </c>
      <c r="AK69" s="211">
        <v>406461</v>
      </c>
      <c r="AL69" s="211">
        <v>421174</v>
      </c>
      <c r="AM69" s="211">
        <v>422238</v>
      </c>
      <c r="AN69" s="211">
        <v>431925</v>
      </c>
      <c r="AO69" s="211">
        <v>441810</v>
      </c>
      <c r="AP69" s="211">
        <v>433502</v>
      </c>
      <c r="AQ69" s="211">
        <v>427491</v>
      </c>
      <c r="AR69" s="211">
        <v>431526</v>
      </c>
      <c r="AS69" s="211">
        <v>423939</v>
      </c>
      <c r="AT69" s="211">
        <v>431103</v>
      </c>
      <c r="AU69" s="211">
        <v>434372</v>
      </c>
      <c r="AV69" s="211">
        <v>429896</v>
      </c>
      <c r="AW69" s="211">
        <v>430673</v>
      </c>
      <c r="AX69" s="211">
        <v>425093</v>
      </c>
      <c r="AY69" s="211">
        <v>418040</v>
      </c>
      <c r="AZ69" s="211">
        <v>410630</v>
      </c>
      <c r="BA69" s="211">
        <v>415824</v>
      </c>
      <c r="BB69" s="211">
        <v>424904</v>
      </c>
      <c r="BC69" s="211">
        <v>431560</v>
      </c>
      <c r="BD69" s="211">
        <v>445913</v>
      </c>
      <c r="BE69" s="211">
        <v>455429</v>
      </c>
      <c r="BF69" s="211">
        <v>468925</v>
      </c>
      <c r="BG69" s="211">
        <v>467862</v>
      </c>
      <c r="BH69" s="211">
        <v>473572</v>
      </c>
      <c r="BI69" s="211">
        <v>483423</v>
      </c>
      <c r="BJ69" s="211">
        <v>491499</v>
      </c>
      <c r="BK69" s="211">
        <v>482481</v>
      </c>
      <c r="BL69" s="211">
        <v>476504</v>
      </c>
      <c r="BM69" s="211">
        <v>476287</v>
      </c>
      <c r="BN69" s="211">
        <v>479816</v>
      </c>
      <c r="BO69" s="211">
        <v>471572</v>
      </c>
      <c r="BP69" s="211">
        <v>464019</v>
      </c>
      <c r="BQ69" s="211">
        <v>455142</v>
      </c>
      <c r="BR69" s="211">
        <v>444457</v>
      </c>
      <c r="BS69" s="211">
        <v>429646</v>
      </c>
      <c r="BT69" s="211">
        <v>425145</v>
      </c>
      <c r="BU69" s="211">
        <v>423826</v>
      </c>
      <c r="BV69" s="211">
        <v>425810</v>
      </c>
      <c r="BW69" s="211">
        <v>426549</v>
      </c>
      <c r="BX69" s="211">
        <v>426053</v>
      </c>
      <c r="BY69" s="211">
        <v>425698</v>
      </c>
      <c r="BZ69" s="211">
        <v>425502</v>
      </c>
      <c r="CA69" s="211">
        <v>425451</v>
      </c>
      <c r="CB69" s="211">
        <v>425562</v>
      </c>
      <c r="CC69" s="211">
        <v>425999</v>
      </c>
      <c r="CD69" s="211">
        <v>426777</v>
      </c>
      <c r="CE69" s="211">
        <v>427736</v>
      </c>
      <c r="CF69" s="211">
        <v>428943</v>
      </c>
      <c r="CG69" s="211">
        <v>430534</v>
      </c>
      <c r="CH69" s="211">
        <v>433053</v>
      </c>
      <c r="CI69" s="211">
        <v>436487</v>
      </c>
      <c r="CJ69" s="211">
        <v>440146</v>
      </c>
      <c r="CK69" s="211">
        <v>443842</v>
      </c>
      <c r="CL69" s="211">
        <v>447476</v>
      </c>
      <c r="CM69" s="211">
        <v>450691</v>
      </c>
      <c r="CN69" s="211">
        <v>453360</v>
      </c>
      <c r="CO69" s="211">
        <v>455638</v>
      </c>
      <c r="CP69" s="211">
        <v>457496</v>
      </c>
      <c r="CQ69" s="211">
        <v>458354</v>
      </c>
      <c r="CR69" s="211">
        <v>458295</v>
      </c>
      <c r="CS69" s="211">
        <v>457733</v>
      </c>
      <c r="CT69" s="211">
        <v>456624</v>
      </c>
      <c r="CU69" s="211">
        <v>454971</v>
      </c>
      <c r="CV69" s="211">
        <v>452894</v>
      </c>
      <c r="CW69" s="211">
        <v>450607</v>
      </c>
      <c r="CX69" s="211">
        <v>448215</v>
      </c>
      <c r="CY69" s="211">
        <v>445733</v>
      </c>
    </row>
    <row r="70" spans="1:103" x14ac:dyDescent="0.2">
      <c r="A70" s="211">
        <v>1</v>
      </c>
      <c r="B70" s="211" t="s">
        <v>1251</v>
      </c>
      <c r="C70" s="211">
        <v>314252</v>
      </c>
      <c r="D70" s="211">
        <v>322379</v>
      </c>
      <c r="E70" s="211">
        <v>324511</v>
      </c>
      <c r="F70" s="211">
        <v>323290</v>
      </c>
      <c r="G70" s="211">
        <v>334834</v>
      </c>
      <c r="H70" s="211">
        <v>345835</v>
      </c>
      <c r="I70" s="211">
        <v>357757</v>
      </c>
      <c r="J70" s="211">
        <v>363709</v>
      </c>
      <c r="K70" s="211">
        <v>370660</v>
      </c>
      <c r="L70" s="211">
        <v>385607</v>
      </c>
      <c r="M70" s="211">
        <v>398392</v>
      </c>
      <c r="N70" s="211">
        <v>406032</v>
      </c>
      <c r="O70" s="211">
        <v>414183</v>
      </c>
      <c r="P70" s="211">
        <v>417922</v>
      </c>
      <c r="Q70" s="211">
        <v>414556</v>
      </c>
      <c r="R70" s="211">
        <v>417637</v>
      </c>
      <c r="S70" s="211">
        <v>410719</v>
      </c>
      <c r="T70" s="211">
        <v>410496</v>
      </c>
      <c r="U70" s="211">
        <v>401069</v>
      </c>
      <c r="V70" s="211">
        <v>410083</v>
      </c>
      <c r="W70" s="211">
        <v>400598</v>
      </c>
      <c r="X70" s="211">
        <v>384850</v>
      </c>
      <c r="Y70" s="211">
        <v>369458</v>
      </c>
      <c r="Z70" s="211">
        <v>364447</v>
      </c>
      <c r="AA70" s="211">
        <v>359033</v>
      </c>
      <c r="AB70" s="211">
        <v>354489</v>
      </c>
      <c r="AC70" s="211">
        <v>359956</v>
      </c>
      <c r="AD70" s="211">
        <v>384680</v>
      </c>
      <c r="AE70" s="211">
        <v>398469</v>
      </c>
      <c r="AF70" s="211">
        <v>398108</v>
      </c>
      <c r="AG70" s="211">
        <v>394305</v>
      </c>
      <c r="AH70" s="211">
        <v>396119</v>
      </c>
      <c r="AI70" s="211">
        <v>394545</v>
      </c>
      <c r="AJ70" s="211">
        <v>406341</v>
      </c>
      <c r="AK70" s="211">
        <v>408732</v>
      </c>
      <c r="AL70" s="211">
        <v>402684</v>
      </c>
      <c r="AM70" s="211">
        <v>417298</v>
      </c>
      <c r="AN70" s="211">
        <v>418401</v>
      </c>
      <c r="AO70" s="211">
        <v>428045</v>
      </c>
      <c r="AP70" s="211">
        <v>437882</v>
      </c>
      <c r="AQ70" s="211">
        <v>429704</v>
      </c>
      <c r="AR70" s="211">
        <v>423800</v>
      </c>
      <c r="AS70" s="211">
        <v>427845</v>
      </c>
      <c r="AT70" s="211">
        <v>420376</v>
      </c>
      <c r="AU70" s="211">
        <v>427523</v>
      </c>
      <c r="AV70" s="211">
        <v>430808</v>
      </c>
      <c r="AW70" s="211">
        <v>426418</v>
      </c>
      <c r="AX70" s="211">
        <v>427236</v>
      </c>
      <c r="AY70" s="211">
        <v>421750</v>
      </c>
      <c r="AZ70" s="211">
        <v>414801</v>
      </c>
      <c r="BA70" s="211">
        <v>407499</v>
      </c>
      <c r="BB70" s="211">
        <v>412691</v>
      </c>
      <c r="BC70" s="211">
        <v>421738</v>
      </c>
      <c r="BD70" s="211">
        <v>428379</v>
      </c>
      <c r="BE70" s="211">
        <v>442662</v>
      </c>
      <c r="BF70" s="211">
        <v>452144</v>
      </c>
      <c r="BG70" s="211">
        <v>465577</v>
      </c>
      <c r="BH70" s="211">
        <v>464566</v>
      </c>
      <c r="BI70" s="211">
        <v>470277</v>
      </c>
      <c r="BJ70" s="211">
        <v>480097</v>
      </c>
      <c r="BK70" s="211">
        <v>488157</v>
      </c>
      <c r="BL70" s="211">
        <v>479250</v>
      </c>
      <c r="BM70" s="211">
        <v>473359</v>
      </c>
      <c r="BN70" s="211">
        <v>473186</v>
      </c>
      <c r="BO70" s="211">
        <v>476733</v>
      </c>
      <c r="BP70" s="211">
        <v>468587</v>
      </c>
      <c r="BQ70" s="211">
        <v>461125</v>
      </c>
      <c r="BR70" s="211">
        <v>452349</v>
      </c>
      <c r="BS70" s="211">
        <v>441776</v>
      </c>
      <c r="BT70" s="211">
        <v>427099</v>
      </c>
      <c r="BU70" s="211">
        <v>422663</v>
      </c>
      <c r="BV70" s="211">
        <v>421386</v>
      </c>
      <c r="BW70" s="211">
        <v>423391</v>
      </c>
      <c r="BX70" s="211">
        <v>424158</v>
      </c>
      <c r="BY70" s="211">
        <v>423697</v>
      </c>
      <c r="BZ70" s="211">
        <v>423378</v>
      </c>
      <c r="CA70" s="211">
        <v>423213</v>
      </c>
      <c r="CB70" s="211">
        <v>423195</v>
      </c>
      <c r="CC70" s="211">
        <v>423336</v>
      </c>
      <c r="CD70" s="211">
        <v>423802</v>
      </c>
      <c r="CE70" s="211">
        <v>424606</v>
      </c>
      <c r="CF70" s="211">
        <v>425589</v>
      </c>
      <c r="CG70" s="211">
        <v>426820</v>
      </c>
      <c r="CH70" s="211">
        <v>428431</v>
      </c>
      <c r="CI70" s="211">
        <v>430965</v>
      </c>
      <c r="CJ70" s="211">
        <v>434409</v>
      </c>
      <c r="CK70" s="211">
        <v>438077</v>
      </c>
      <c r="CL70" s="211">
        <v>441783</v>
      </c>
      <c r="CM70" s="211">
        <v>445424</v>
      </c>
      <c r="CN70" s="211">
        <v>448653</v>
      </c>
      <c r="CO70" s="211">
        <v>451337</v>
      </c>
      <c r="CP70" s="211">
        <v>453633</v>
      </c>
      <c r="CQ70" s="211">
        <v>455509</v>
      </c>
      <c r="CR70" s="211">
        <v>456391</v>
      </c>
      <c r="CS70" s="211">
        <v>456358</v>
      </c>
      <c r="CT70" s="211">
        <v>455826</v>
      </c>
      <c r="CU70" s="211">
        <v>454748</v>
      </c>
      <c r="CV70" s="211">
        <v>453130</v>
      </c>
      <c r="CW70" s="211">
        <v>451090</v>
      </c>
      <c r="CX70" s="211">
        <v>448840</v>
      </c>
      <c r="CY70" s="211">
        <v>446485</v>
      </c>
    </row>
    <row r="71" spans="1:103" x14ac:dyDescent="0.2">
      <c r="A71" s="211">
        <v>1</v>
      </c>
      <c r="B71" s="211" t="s">
        <v>1252</v>
      </c>
      <c r="C71" s="211">
        <v>313913</v>
      </c>
      <c r="D71" s="211">
        <v>309275</v>
      </c>
      <c r="E71" s="211">
        <v>317815</v>
      </c>
      <c r="F71" s="211">
        <v>319871</v>
      </c>
      <c r="G71" s="211">
        <v>318683</v>
      </c>
      <c r="H71" s="211">
        <v>330063</v>
      </c>
      <c r="I71" s="211">
        <v>340916</v>
      </c>
      <c r="J71" s="211">
        <v>352686</v>
      </c>
      <c r="K71" s="211">
        <v>358600</v>
      </c>
      <c r="L71" s="211">
        <v>365505</v>
      </c>
      <c r="M71" s="211">
        <v>380289</v>
      </c>
      <c r="N71" s="211">
        <v>392947</v>
      </c>
      <c r="O71" s="211">
        <v>400536</v>
      </c>
      <c r="P71" s="211">
        <v>408635</v>
      </c>
      <c r="Q71" s="211">
        <v>412384</v>
      </c>
      <c r="R71" s="211">
        <v>409132</v>
      </c>
      <c r="S71" s="211">
        <v>412234</v>
      </c>
      <c r="T71" s="211">
        <v>405476</v>
      </c>
      <c r="U71" s="211">
        <v>405320</v>
      </c>
      <c r="V71" s="211">
        <v>396084</v>
      </c>
      <c r="W71" s="211">
        <v>405042</v>
      </c>
      <c r="X71" s="211">
        <v>395744</v>
      </c>
      <c r="Y71" s="211">
        <v>380262</v>
      </c>
      <c r="Z71" s="211">
        <v>365123</v>
      </c>
      <c r="AA71" s="211">
        <v>360235</v>
      </c>
      <c r="AB71" s="211">
        <v>354944</v>
      </c>
      <c r="AC71" s="211">
        <v>350508</v>
      </c>
      <c r="AD71" s="211">
        <v>355961</v>
      </c>
      <c r="AE71" s="211">
        <v>380439</v>
      </c>
      <c r="AF71" s="211">
        <v>394119</v>
      </c>
      <c r="AG71" s="211">
        <v>393817</v>
      </c>
      <c r="AH71" s="211">
        <v>390114</v>
      </c>
      <c r="AI71" s="211">
        <v>391962</v>
      </c>
      <c r="AJ71" s="211">
        <v>390460</v>
      </c>
      <c r="AK71" s="211">
        <v>402176</v>
      </c>
      <c r="AL71" s="211">
        <v>404594</v>
      </c>
      <c r="AM71" s="211">
        <v>398665</v>
      </c>
      <c r="AN71" s="211">
        <v>413174</v>
      </c>
      <c r="AO71" s="211">
        <v>414317</v>
      </c>
      <c r="AP71" s="211">
        <v>423912</v>
      </c>
      <c r="AQ71" s="211">
        <v>433697</v>
      </c>
      <c r="AR71" s="211">
        <v>425660</v>
      </c>
      <c r="AS71" s="211">
        <v>419872</v>
      </c>
      <c r="AT71" s="211">
        <v>423927</v>
      </c>
      <c r="AU71" s="211">
        <v>416583</v>
      </c>
      <c r="AV71" s="211">
        <v>423711</v>
      </c>
      <c r="AW71" s="211">
        <v>427014</v>
      </c>
      <c r="AX71" s="211">
        <v>422716</v>
      </c>
      <c r="AY71" s="211">
        <v>423575</v>
      </c>
      <c r="AZ71" s="211">
        <v>418189</v>
      </c>
      <c r="BA71" s="211">
        <v>411351</v>
      </c>
      <c r="BB71" s="211">
        <v>404164</v>
      </c>
      <c r="BC71" s="211">
        <v>409354</v>
      </c>
      <c r="BD71" s="211">
        <v>418366</v>
      </c>
      <c r="BE71" s="211">
        <v>424992</v>
      </c>
      <c r="BF71" s="211">
        <v>439199</v>
      </c>
      <c r="BG71" s="211">
        <v>448644</v>
      </c>
      <c r="BH71" s="211">
        <v>462009</v>
      </c>
      <c r="BI71" s="211">
        <v>461053</v>
      </c>
      <c r="BJ71" s="211">
        <v>466765</v>
      </c>
      <c r="BK71" s="211">
        <v>476551</v>
      </c>
      <c r="BL71" s="211">
        <v>484594</v>
      </c>
      <c r="BM71" s="211">
        <v>475807</v>
      </c>
      <c r="BN71" s="211">
        <v>470006</v>
      </c>
      <c r="BO71" s="211">
        <v>469881</v>
      </c>
      <c r="BP71" s="211">
        <v>473445</v>
      </c>
      <c r="BQ71" s="211">
        <v>465406</v>
      </c>
      <c r="BR71" s="211">
        <v>458043</v>
      </c>
      <c r="BS71" s="211">
        <v>449372</v>
      </c>
      <c r="BT71" s="211">
        <v>438917</v>
      </c>
      <c r="BU71" s="211">
        <v>424387</v>
      </c>
      <c r="BV71" s="211">
        <v>420020</v>
      </c>
      <c r="BW71" s="211">
        <v>418788</v>
      </c>
      <c r="BX71" s="211">
        <v>420814</v>
      </c>
      <c r="BY71" s="211">
        <v>421611</v>
      </c>
      <c r="BZ71" s="211">
        <v>421189</v>
      </c>
      <c r="CA71" s="211">
        <v>420907</v>
      </c>
      <c r="CB71" s="211">
        <v>420777</v>
      </c>
      <c r="CC71" s="211">
        <v>420794</v>
      </c>
      <c r="CD71" s="211">
        <v>420964</v>
      </c>
      <c r="CE71" s="211">
        <v>421462</v>
      </c>
      <c r="CF71" s="211">
        <v>422295</v>
      </c>
      <c r="CG71" s="211">
        <v>423304</v>
      </c>
      <c r="CH71" s="211">
        <v>424560</v>
      </c>
      <c r="CI71" s="211">
        <v>426192</v>
      </c>
      <c r="CJ71" s="211">
        <v>428743</v>
      </c>
      <c r="CK71" s="211">
        <v>432197</v>
      </c>
      <c r="CL71" s="211">
        <v>435874</v>
      </c>
      <c r="CM71" s="211">
        <v>439590</v>
      </c>
      <c r="CN71" s="211">
        <v>443241</v>
      </c>
      <c r="CO71" s="211">
        <v>446485</v>
      </c>
      <c r="CP71" s="211">
        <v>449180</v>
      </c>
      <c r="CQ71" s="211">
        <v>451496</v>
      </c>
      <c r="CR71" s="211">
        <v>453391</v>
      </c>
      <c r="CS71" s="211">
        <v>454300</v>
      </c>
      <c r="CT71" s="211">
        <v>454296</v>
      </c>
      <c r="CU71" s="211">
        <v>453797</v>
      </c>
      <c r="CV71" s="211">
        <v>452754</v>
      </c>
      <c r="CW71" s="211">
        <v>451171</v>
      </c>
      <c r="CX71" s="211">
        <v>449172</v>
      </c>
      <c r="CY71" s="211">
        <v>446961</v>
      </c>
    </row>
    <row r="72" spans="1:103" x14ac:dyDescent="0.2">
      <c r="A72" s="211">
        <v>1</v>
      </c>
      <c r="B72" s="211" t="s">
        <v>1253</v>
      </c>
      <c r="C72" s="211">
        <v>316491</v>
      </c>
      <c r="D72" s="211">
        <v>308386</v>
      </c>
      <c r="E72" s="211">
        <v>304320</v>
      </c>
      <c r="F72" s="211">
        <v>312721</v>
      </c>
      <c r="G72" s="211">
        <v>314763</v>
      </c>
      <c r="H72" s="211">
        <v>313617</v>
      </c>
      <c r="I72" s="211">
        <v>324829</v>
      </c>
      <c r="J72" s="211">
        <v>335532</v>
      </c>
      <c r="K72" s="211">
        <v>347163</v>
      </c>
      <c r="L72" s="211">
        <v>353038</v>
      </c>
      <c r="M72" s="211">
        <v>359893</v>
      </c>
      <c r="N72" s="211">
        <v>374502</v>
      </c>
      <c r="O72" s="211">
        <v>387023</v>
      </c>
      <c r="P72" s="211">
        <v>394562</v>
      </c>
      <c r="Q72" s="211">
        <v>402604</v>
      </c>
      <c r="R72" s="211">
        <v>406363</v>
      </c>
      <c r="S72" s="211">
        <v>403233</v>
      </c>
      <c r="T72" s="211">
        <v>406356</v>
      </c>
      <c r="U72" s="211">
        <v>399769</v>
      </c>
      <c r="V72" s="211">
        <v>399686</v>
      </c>
      <c r="W72" s="211">
        <v>390653</v>
      </c>
      <c r="X72" s="211">
        <v>399550</v>
      </c>
      <c r="Y72" s="211">
        <v>390452</v>
      </c>
      <c r="Z72" s="211">
        <v>375254</v>
      </c>
      <c r="AA72" s="211">
        <v>360387</v>
      </c>
      <c r="AB72" s="211">
        <v>355629</v>
      </c>
      <c r="AC72" s="211">
        <v>350468</v>
      </c>
      <c r="AD72" s="211">
        <v>346149</v>
      </c>
      <c r="AE72" s="211">
        <v>351587</v>
      </c>
      <c r="AF72" s="211">
        <v>375801</v>
      </c>
      <c r="AG72" s="211">
        <v>389363</v>
      </c>
      <c r="AH72" s="211">
        <v>389124</v>
      </c>
      <c r="AI72" s="211">
        <v>385525</v>
      </c>
      <c r="AJ72" s="211">
        <v>387409</v>
      </c>
      <c r="AK72" s="211">
        <v>385984</v>
      </c>
      <c r="AL72" s="211">
        <v>397615</v>
      </c>
      <c r="AM72" s="211">
        <v>400061</v>
      </c>
      <c r="AN72" s="211">
        <v>394258</v>
      </c>
      <c r="AO72" s="211">
        <v>408653</v>
      </c>
      <c r="AP72" s="211">
        <v>409839</v>
      </c>
      <c r="AQ72" s="211">
        <v>419382</v>
      </c>
      <c r="AR72" s="211">
        <v>429112</v>
      </c>
      <c r="AS72" s="211">
        <v>421220</v>
      </c>
      <c r="AT72" s="211">
        <v>415557</v>
      </c>
      <c r="AU72" s="211">
        <v>419624</v>
      </c>
      <c r="AV72" s="211">
        <v>412413</v>
      </c>
      <c r="AW72" s="211">
        <v>419520</v>
      </c>
      <c r="AX72" s="211">
        <v>422841</v>
      </c>
      <c r="AY72" s="211">
        <v>418641</v>
      </c>
      <c r="AZ72" s="211">
        <v>419546</v>
      </c>
      <c r="BA72" s="211">
        <v>414267</v>
      </c>
      <c r="BB72" s="211">
        <v>407546</v>
      </c>
      <c r="BC72" s="211">
        <v>400483</v>
      </c>
      <c r="BD72" s="211">
        <v>405671</v>
      </c>
      <c r="BE72" s="211">
        <v>414643</v>
      </c>
      <c r="BF72" s="211">
        <v>421254</v>
      </c>
      <c r="BG72" s="211">
        <v>435377</v>
      </c>
      <c r="BH72" s="211">
        <v>444784</v>
      </c>
      <c r="BI72" s="211">
        <v>458076</v>
      </c>
      <c r="BJ72" s="211">
        <v>457177</v>
      </c>
      <c r="BK72" s="211">
        <v>462892</v>
      </c>
      <c r="BL72" s="211">
        <v>472640</v>
      </c>
      <c r="BM72" s="211">
        <v>480664</v>
      </c>
      <c r="BN72" s="211">
        <v>472004</v>
      </c>
      <c r="BO72" s="211">
        <v>466299</v>
      </c>
      <c r="BP72" s="211">
        <v>466225</v>
      </c>
      <c r="BQ72" s="211">
        <v>469808</v>
      </c>
      <c r="BR72" s="211">
        <v>461883</v>
      </c>
      <c r="BS72" s="211">
        <v>454626</v>
      </c>
      <c r="BT72" s="211">
        <v>446071</v>
      </c>
      <c r="BU72" s="211">
        <v>435743</v>
      </c>
      <c r="BV72" s="211">
        <v>421368</v>
      </c>
      <c r="BW72" s="211">
        <v>417075</v>
      </c>
      <c r="BX72" s="211">
        <v>415891</v>
      </c>
      <c r="BY72" s="211">
        <v>417940</v>
      </c>
      <c r="BZ72" s="211">
        <v>418769</v>
      </c>
      <c r="CA72" s="211">
        <v>418388</v>
      </c>
      <c r="CB72" s="211">
        <v>418146</v>
      </c>
      <c r="CC72" s="211">
        <v>418053</v>
      </c>
      <c r="CD72" s="211">
        <v>418107</v>
      </c>
      <c r="CE72" s="211">
        <v>418311</v>
      </c>
      <c r="CF72" s="211">
        <v>418841</v>
      </c>
      <c r="CG72" s="211">
        <v>419704</v>
      </c>
      <c r="CH72" s="211">
        <v>420740</v>
      </c>
      <c r="CI72" s="211">
        <v>422022</v>
      </c>
      <c r="CJ72" s="211">
        <v>423678</v>
      </c>
      <c r="CK72" s="211">
        <v>426248</v>
      </c>
      <c r="CL72" s="211">
        <v>429714</v>
      </c>
      <c r="CM72" s="211">
        <v>433399</v>
      </c>
      <c r="CN72" s="211">
        <v>437126</v>
      </c>
      <c r="CO72" s="211">
        <v>440787</v>
      </c>
      <c r="CP72" s="211">
        <v>444047</v>
      </c>
      <c r="CQ72" s="211">
        <v>446758</v>
      </c>
      <c r="CR72" s="211">
        <v>449092</v>
      </c>
      <c r="CS72" s="211">
        <v>451007</v>
      </c>
      <c r="CT72" s="211">
        <v>451944</v>
      </c>
      <c r="CU72" s="211">
        <v>451972</v>
      </c>
      <c r="CV72" s="211">
        <v>451509</v>
      </c>
      <c r="CW72" s="211">
        <v>450503</v>
      </c>
      <c r="CX72" s="211">
        <v>448958</v>
      </c>
      <c r="CY72" s="211">
        <v>447002</v>
      </c>
    </row>
    <row r="73" spans="1:103" x14ac:dyDescent="0.2">
      <c r="A73" s="211">
        <v>1</v>
      </c>
      <c r="B73" s="211" t="s">
        <v>1254</v>
      </c>
      <c r="C73" s="211">
        <v>322715</v>
      </c>
      <c r="D73" s="211">
        <v>310316</v>
      </c>
      <c r="E73" s="211">
        <v>302830</v>
      </c>
      <c r="F73" s="211">
        <v>298899</v>
      </c>
      <c r="G73" s="211">
        <v>307165</v>
      </c>
      <c r="H73" s="211">
        <v>309192</v>
      </c>
      <c r="I73" s="211">
        <v>308097</v>
      </c>
      <c r="J73" s="211">
        <v>319136</v>
      </c>
      <c r="K73" s="211">
        <v>329700</v>
      </c>
      <c r="L73" s="211">
        <v>341184</v>
      </c>
      <c r="M73" s="211">
        <v>347016</v>
      </c>
      <c r="N73" s="211">
        <v>353816</v>
      </c>
      <c r="O73" s="211">
        <v>368239</v>
      </c>
      <c r="P73" s="211">
        <v>380612</v>
      </c>
      <c r="Q73" s="211">
        <v>388096</v>
      </c>
      <c r="R73" s="211">
        <v>396077</v>
      </c>
      <c r="S73" s="211">
        <v>399847</v>
      </c>
      <c r="T73" s="211">
        <v>396848</v>
      </c>
      <c r="U73" s="211">
        <v>399995</v>
      </c>
      <c r="V73" s="211">
        <v>393588</v>
      </c>
      <c r="W73" s="211">
        <v>393583</v>
      </c>
      <c r="X73" s="211">
        <v>384767</v>
      </c>
      <c r="Y73" s="211">
        <v>393597</v>
      </c>
      <c r="Z73" s="211">
        <v>384715</v>
      </c>
      <c r="AA73" s="211">
        <v>369820</v>
      </c>
      <c r="AB73" s="211">
        <v>355245</v>
      </c>
      <c r="AC73" s="211">
        <v>350624</v>
      </c>
      <c r="AD73" s="211">
        <v>345600</v>
      </c>
      <c r="AE73" s="211">
        <v>341405</v>
      </c>
      <c r="AF73" s="211">
        <v>346830</v>
      </c>
      <c r="AG73" s="211">
        <v>370758</v>
      </c>
      <c r="AH73" s="211">
        <v>384193</v>
      </c>
      <c r="AI73" s="211">
        <v>384021</v>
      </c>
      <c r="AJ73" s="211">
        <v>380534</v>
      </c>
      <c r="AK73" s="211">
        <v>382456</v>
      </c>
      <c r="AL73" s="211">
        <v>381112</v>
      </c>
      <c r="AM73" s="211">
        <v>392651</v>
      </c>
      <c r="AN73" s="211">
        <v>395126</v>
      </c>
      <c r="AO73" s="211">
        <v>389456</v>
      </c>
      <c r="AP73" s="211">
        <v>403730</v>
      </c>
      <c r="AQ73" s="211">
        <v>404961</v>
      </c>
      <c r="AR73" s="211">
        <v>414449</v>
      </c>
      <c r="AS73" s="211">
        <v>424119</v>
      </c>
      <c r="AT73" s="211">
        <v>416385</v>
      </c>
      <c r="AU73" s="211">
        <v>410851</v>
      </c>
      <c r="AV73" s="211">
        <v>414930</v>
      </c>
      <c r="AW73" s="211">
        <v>407865</v>
      </c>
      <c r="AX73" s="211">
        <v>414948</v>
      </c>
      <c r="AY73" s="211">
        <v>418287</v>
      </c>
      <c r="AZ73" s="211">
        <v>414192</v>
      </c>
      <c r="BA73" s="211">
        <v>415144</v>
      </c>
      <c r="BB73" s="211">
        <v>409979</v>
      </c>
      <c r="BC73" s="211">
        <v>403386</v>
      </c>
      <c r="BD73" s="211">
        <v>396454</v>
      </c>
      <c r="BE73" s="211">
        <v>401639</v>
      </c>
      <c r="BF73" s="211">
        <v>410569</v>
      </c>
      <c r="BG73" s="211">
        <v>417162</v>
      </c>
      <c r="BH73" s="211">
        <v>431195</v>
      </c>
      <c r="BI73" s="211">
        <v>440559</v>
      </c>
      <c r="BJ73" s="211">
        <v>453771</v>
      </c>
      <c r="BK73" s="211">
        <v>452935</v>
      </c>
      <c r="BL73" s="211">
        <v>458649</v>
      </c>
      <c r="BM73" s="211">
        <v>468356</v>
      </c>
      <c r="BN73" s="211">
        <v>476362</v>
      </c>
      <c r="BO73" s="211">
        <v>467840</v>
      </c>
      <c r="BP73" s="211">
        <v>462241</v>
      </c>
      <c r="BQ73" s="211">
        <v>462217</v>
      </c>
      <c r="BR73" s="211">
        <v>465819</v>
      </c>
      <c r="BS73" s="211">
        <v>458019</v>
      </c>
      <c r="BT73" s="211">
        <v>450875</v>
      </c>
      <c r="BU73" s="211">
        <v>442442</v>
      </c>
      <c r="BV73" s="211">
        <v>432252</v>
      </c>
      <c r="BW73" s="211">
        <v>418044</v>
      </c>
      <c r="BX73" s="211">
        <v>413831</v>
      </c>
      <c r="BY73" s="211">
        <v>412700</v>
      </c>
      <c r="BZ73" s="211">
        <v>414773</v>
      </c>
      <c r="CA73" s="211">
        <v>415635</v>
      </c>
      <c r="CB73" s="211">
        <v>415299</v>
      </c>
      <c r="CC73" s="211">
        <v>415100</v>
      </c>
      <c r="CD73" s="211">
        <v>415048</v>
      </c>
      <c r="CE73" s="211">
        <v>415142</v>
      </c>
      <c r="CF73" s="211">
        <v>415381</v>
      </c>
      <c r="CG73" s="211">
        <v>415945</v>
      </c>
      <c r="CH73" s="211">
        <v>416839</v>
      </c>
      <c r="CI73" s="211">
        <v>417907</v>
      </c>
      <c r="CJ73" s="211">
        <v>419215</v>
      </c>
      <c r="CK73" s="211">
        <v>420896</v>
      </c>
      <c r="CL73" s="211">
        <v>423484</v>
      </c>
      <c r="CM73" s="211">
        <v>426965</v>
      </c>
      <c r="CN73" s="211">
        <v>430662</v>
      </c>
      <c r="CO73" s="211">
        <v>434399</v>
      </c>
      <c r="CP73" s="211">
        <v>438069</v>
      </c>
      <c r="CQ73" s="211">
        <v>441343</v>
      </c>
      <c r="CR73" s="211">
        <v>444072</v>
      </c>
      <c r="CS73" s="211">
        <v>446428</v>
      </c>
      <c r="CT73" s="211">
        <v>448366</v>
      </c>
      <c r="CU73" s="211">
        <v>449332</v>
      </c>
      <c r="CV73" s="211">
        <v>449394</v>
      </c>
      <c r="CW73" s="211">
        <v>448968</v>
      </c>
      <c r="CX73" s="211">
        <v>448003</v>
      </c>
      <c r="CY73" s="211">
        <v>446499</v>
      </c>
    </row>
    <row r="74" spans="1:103" x14ac:dyDescent="0.2">
      <c r="A74" s="211">
        <v>1</v>
      </c>
      <c r="B74" s="211" t="s">
        <v>1255</v>
      </c>
      <c r="C74" s="211">
        <v>335663</v>
      </c>
      <c r="D74" s="211">
        <v>315754</v>
      </c>
      <c r="E74" s="211">
        <v>304077</v>
      </c>
      <c r="F74" s="211">
        <v>296847</v>
      </c>
      <c r="G74" s="211">
        <v>293024</v>
      </c>
      <c r="H74" s="211">
        <v>301147</v>
      </c>
      <c r="I74" s="211">
        <v>303162</v>
      </c>
      <c r="J74" s="211">
        <v>302123</v>
      </c>
      <c r="K74" s="211">
        <v>312997</v>
      </c>
      <c r="L74" s="211">
        <v>323412</v>
      </c>
      <c r="M74" s="211">
        <v>334740</v>
      </c>
      <c r="N74" s="211">
        <v>340525</v>
      </c>
      <c r="O74" s="211">
        <v>347265</v>
      </c>
      <c r="P74" s="211">
        <v>361487</v>
      </c>
      <c r="Q74" s="211">
        <v>373702</v>
      </c>
      <c r="R74" s="211">
        <v>381124</v>
      </c>
      <c r="S74" s="211">
        <v>389041</v>
      </c>
      <c r="T74" s="211">
        <v>392822</v>
      </c>
      <c r="U74" s="211">
        <v>389962</v>
      </c>
      <c r="V74" s="211">
        <v>393133</v>
      </c>
      <c r="W74" s="211">
        <v>386921</v>
      </c>
      <c r="X74" s="211">
        <v>386997</v>
      </c>
      <c r="Y74" s="211">
        <v>378416</v>
      </c>
      <c r="Z74" s="211">
        <v>387175</v>
      </c>
      <c r="AA74" s="211">
        <v>378522</v>
      </c>
      <c r="AB74" s="211">
        <v>363953</v>
      </c>
      <c r="AC74" s="211">
        <v>349693</v>
      </c>
      <c r="AD74" s="211">
        <v>345217</v>
      </c>
      <c r="AE74" s="211">
        <v>340340</v>
      </c>
      <c r="AF74" s="211">
        <v>336277</v>
      </c>
      <c r="AG74" s="211">
        <v>341685</v>
      </c>
      <c r="AH74" s="211">
        <v>365305</v>
      </c>
      <c r="AI74" s="211">
        <v>378601</v>
      </c>
      <c r="AJ74" s="211">
        <v>378500</v>
      </c>
      <c r="AK74" s="211">
        <v>375136</v>
      </c>
      <c r="AL74" s="211">
        <v>377097</v>
      </c>
      <c r="AM74" s="211">
        <v>375839</v>
      </c>
      <c r="AN74" s="211">
        <v>387279</v>
      </c>
      <c r="AO74" s="211">
        <v>389784</v>
      </c>
      <c r="AP74" s="211">
        <v>384258</v>
      </c>
      <c r="AQ74" s="211">
        <v>398399</v>
      </c>
      <c r="AR74" s="211">
        <v>399677</v>
      </c>
      <c r="AS74" s="211">
        <v>409104</v>
      </c>
      <c r="AT74" s="211">
        <v>418708</v>
      </c>
      <c r="AU74" s="211">
        <v>411143</v>
      </c>
      <c r="AV74" s="211">
        <v>405748</v>
      </c>
      <c r="AW74" s="211">
        <v>409841</v>
      </c>
      <c r="AX74" s="211">
        <v>402930</v>
      </c>
      <c r="AY74" s="211">
        <v>409986</v>
      </c>
      <c r="AZ74" s="211">
        <v>413347</v>
      </c>
      <c r="BA74" s="211">
        <v>409364</v>
      </c>
      <c r="BB74" s="211">
        <v>410367</v>
      </c>
      <c r="BC74" s="211">
        <v>405324</v>
      </c>
      <c r="BD74" s="211">
        <v>398868</v>
      </c>
      <c r="BE74" s="211">
        <v>392079</v>
      </c>
      <c r="BF74" s="211">
        <v>397259</v>
      </c>
      <c r="BG74" s="211">
        <v>406142</v>
      </c>
      <c r="BH74" s="211">
        <v>412716</v>
      </c>
      <c r="BI74" s="211">
        <v>426651</v>
      </c>
      <c r="BJ74" s="211">
        <v>435969</v>
      </c>
      <c r="BK74" s="211">
        <v>449095</v>
      </c>
      <c r="BL74" s="211">
        <v>448327</v>
      </c>
      <c r="BM74" s="211">
        <v>454039</v>
      </c>
      <c r="BN74" s="211">
        <v>463699</v>
      </c>
      <c r="BO74" s="211">
        <v>471684</v>
      </c>
      <c r="BP74" s="211">
        <v>463310</v>
      </c>
      <c r="BQ74" s="211">
        <v>457825</v>
      </c>
      <c r="BR74" s="211">
        <v>457858</v>
      </c>
      <c r="BS74" s="211">
        <v>461480</v>
      </c>
      <c r="BT74" s="211">
        <v>453812</v>
      </c>
      <c r="BU74" s="211">
        <v>446792</v>
      </c>
      <c r="BV74" s="211">
        <v>438492</v>
      </c>
      <c r="BW74" s="211">
        <v>428450</v>
      </c>
      <c r="BX74" s="211">
        <v>414423</v>
      </c>
      <c r="BY74" s="211">
        <v>410296</v>
      </c>
      <c r="BZ74" s="211">
        <v>409220</v>
      </c>
      <c r="CA74" s="211">
        <v>411319</v>
      </c>
      <c r="CB74" s="211">
        <v>412218</v>
      </c>
      <c r="CC74" s="211">
        <v>411928</v>
      </c>
      <c r="CD74" s="211">
        <v>411776</v>
      </c>
      <c r="CE74" s="211">
        <v>411767</v>
      </c>
      <c r="CF74" s="211">
        <v>411905</v>
      </c>
      <c r="CG74" s="211">
        <v>412184</v>
      </c>
      <c r="CH74" s="211">
        <v>412786</v>
      </c>
      <c r="CI74" s="211">
        <v>413713</v>
      </c>
      <c r="CJ74" s="211">
        <v>414814</v>
      </c>
      <c r="CK74" s="211">
        <v>416152</v>
      </c>
      <c r="CL74" s="211">
        <v>417860</v>
      </c>
      <c r="CM74" s="211">
        <v>420467</v>
      </c>
      <c r="CN74" s="211">
        <v>423959</v>
      </c>
      <c r="CO74" s="211">
        <v>427667</v>
      </c>
      <c r="CP74" s="211">
        <v>431417</v>
      </c>
      <c r="CQ74" s="211">
        <v>435098</v>
      </c>
      <c r="CR74" s="211">
        <v>438387</v>
      </c>
      <c r="CS74" s="211">
        <v>441136</v>
      </c>
      <c r="CT74" s="211">
        <v>443514</v>
      </c>
      <c r="CU74" s="211">
        <v>445475</v>
      </c>
      <c r="CV74" s="211">
        <v>446473</v>
      </c>
      <c r="CW74" s="211">
        <v>446573</v>
      </c>
      <c r="CX74" s="211">
        <v>446187</v>
      </c>
      <c r="CY74" s="211">
        <v>445265</v>
      </c>
    </row>
    <row r="75" spans="1:103" x14ac:dyDescent="0.2">
      <c r="A75" s="211">
        <v>1</v>
      </c>
      <c r="B75" s="211" t="s">
        <v>1256</v>
      </c>
      <c r="C75" s="211">
        <v>359481</v>
      </c>
      <c r="D75" s="211">
        <v>327551</v>
      </c>
      <c r="E75" s="211">
        <v>308554</v>
      </c>
      <c r="F75" s="211">
        <v>297315</v>
      </c>
      <c r="G75" s="211">
        <v>290291</v>
      </c>
      <c r="H75" s="211">
        <v>286594</v>
      </c>
      <c r="I75" s="211">
        <v>294568</v>
      </c>
      <c r="J75" s="211">
        <v>296576</v>
      </c>
      <c r="K75" s="211">
        <v>295619</v>
      </c>
      <c r="L75" s="211">
        <v>306315</v>
      </c>
      <c r="M75" s="211">
        <v>316569</v>
      </c>
      <c r="N75" s="211">
        <v>327726</v>
      </c>
      <c r="O75" s="211">
        <v>333463</v>
      </c>
      <c r="P75" s="211">
        <v>340137</v>
      </c>
      <c r="Q75" s="211">
        <v>354142</v>
      </c>
      <c r="R75" s="211">
        <v>366186</v>
      </c>
      <c r="S75" s="211">
        <v>373541</v>
      </c>
      <c r="T75" s="211">
        <v>381385</v>
      </c>
      <c r="U75" s="211">
        <v>385178</v>
      </c>
      <c r="V75" s="211">
        <v>382470</v>
      </c>
      <c r="W75" s="211">
        <v>385665</v>
      </c>
      <c r="X75" s="211">
        <v>379662</v>
      </c>
      <c r="Y75" s="211">
        <v>379825</v>
      </c>
      <c r="Z75" s="211">
        <v>371496</v>
      </c>
      <c r="AA75" s="211">
        <v>380178</v>
      </c>
      <c r="AB75" s="211">
        <v>371770</v>
      </c>
      <c r="AC75" s="211">
        <v>357550</v>
      </c>
      <c r="AD75" s="211">
        <v>343629</v>
      </c>
      <c r="AE75" s="211">
        <v>339310</v>
      </c>
      <c r="AF75" s="211">
        <v>334590</v>
      </c>
      <c r="AG75" s="211">
        <v>330670</v>
      </c>
      <c r="AH75" s="211">
        <v>336057</v>
      </c>
      <c r="AI75" s="211">
        <v>359344</v>
      </c>
      <c r="AJ75" s="211">
        <v>372489</v>
      </c>
      <c r="AK75" s="211">
        <v>372462</v>
      </c>
      <c r="AL75" s="211">
        <v>369229</v>
      </c>
      <c r="AM75" s="211">
        <v>371231</v>
      </c>
      <c r="AN75" s="211">
        <v>370065</v>
      </c>
      <c r="AO75" s="211">
        <v>381395</v>
      </c>
      <c r="AP75" s="211">
        <v>383934</v>
      </c>
      <c r="AQ75" s="211">
        <v>378563</v>
      </c>
      <c r="AR75" s="211">
        <v>392559</v>
      </c>
      <c r="AS75" s="211">
        <v>393887</v>
      </c>
      <c r="AT75" s="211">
        <v>403247</v>
      </c>
      <c r="AU75" s="211">
        <v>412780</v>
      </c>
      <c r="AV75" s="211">
        <v>405397</v>
      </c>
      <c r="AW75" s="211">
        <v>400152</v>
      </c>
      <c r="AX75" s="211">
        <v>404256</v>
      </c>
      <c r="AY75" s="211">
        <v>397514</v>
      </c>
      <c r="AZ75" s="211">
        <v>404539</v>
      </c>
      <c r="BA75" s="211">
        <v>407922</v>
      </c>
      <c r="BB75" s="211">
        <v>404061</v>
      </c>
      <c r="BC75" s="211">
        <v>405118</v>
      </c>
      <c r="BD75" s="211">
        <v>400207</v>
      </c>
      <c r="BE75" s="211">
        <v>393899</v>
      </c>
      <c r="BF75" s="211">
        <v>387261</v>
      </c>
      <c r="BG75" s="211">
        <v>392437</v>
      </c>
      <c r="BH75" s="211">
        <v>401269</v>
      </c>
      <c r="BI75" s="211">
        <v>407822</v>
      </c>
      <c r="BJ75" s="211">
        <v>421647</v>
      </c>
      <c r="BK75" s="211">
        <v>430916</v>
      </c>
      <c r="BL75" s="211">
        <v>443948</v>
      </c>
      <c r="BM75" s="211">
        <v>443251</v>
      </c>
      <c r="BN75" s="211">
        <v>448964</v>
      </c>
      <c r="BO75" s="211">
        <v>458572</v>
      </c>
      <c r="BP75" s="211">
        <v>466531</v>
      </c>
      <c r="BQ75" s="211">
        <v>458318</v>
      </c>
      <c r="BR75" s="211">
        <v>452955</v>
      </c>
      <c r="BS75" s="211">
        <v>453050</v>
      </c>
      <c r="BT75" s="211">
        <v>456693</v>
      </c>
      <c r="BU75" s="211">
        <v>449169</v>
      </c>
      <c r="BV75" s="211">
        <v>442281</v>
      </c>
      <c r="BW75" s="211">
        <v>434124</v>
      </c>
      <c r="BX75" s="211">
        <v>424243</v>
      </c>
      <c r="BY75" s="211">
        <v>410414</v>
      </c>
      <c r="BZ75" s="211">
        <v>406379</v>
      </c>
      <c r="CA75" s="211">
        <v>405364</v>
      </c>
      <c r="CB75" s="211">
        <v>407490</v>
      </c>
      <c r="CC75" s="211">
        <v>408431</v>
      </c>
      <c r="CD75" s="211">
        <v>408190</v>
      </c>
      <c r="CE75" s="211">
        <v>408087</v>
      </c>
      <c r="CF75" s="211">
        <v>408124</v>
      </c>
      <c r="CG75" s="211">
        <v>408309</v>
      </c>
      <c r="CH75" s="211">
        <v>408632</v>
      </c>
      <c r="CI75" s="211">
        <v>409273</v>
      </c>
      <c r="CJ75" s="211">
        <v>410236</v>
      </c>
      <c r="CK75" s="211">
        <v>411372</v>
      </c>
      <c r="CL75" s="211">
        <v>412743</v>
      </c>
      <c r="CM75" s="211">
        <v>414479</v>
      </c>
      <c r="CN75" s="211">
        <v>417108</v>
      </c>
      <c r="CO75" s="211">
        <v>420613</v>
      </c>
      <c r="CP75" s="211">
        <v>424333</v>
      </c>
      <c r="CQ75" s="211">
        <v>428097</v>
      </c>
      <c r="CR75" s="211">
        <v>431790</v>
      </c>
      <c r="CS75" s="211">
        <v>435095</v>
      </c>
      <c r="CT75" s="211">
        <v>437863</v>
      </c>
      <c r="CU75" s="211">
        <v>440268</v>
      </c>
      <c r="CV75" s="211">
        <v>442254</v>
      </c>
      <c r="CW75" s="211">
        <v>443285</v>
      </c>
      <c r="CX75" s="211">
        <v>443425</v>
      </c>
      <c r="CY75" s="211">
        <v>443085</v>
      </c>
    </row>
    <row r="76" spans="1:103" x14ac:dyDescent="0.2">
      <c r="A76" s="211">
        <v>1</v>
      </c>
      <c r="B76" s="211" t="s">
        <v>1257</v>
      </c>
      <c r="C76" s="211">
        <v>272514</v>
      </c>
      <c r="D76" s="211">
        <v>349784</v>
      </c>
      <c r="E76" s="211">
        <v>319146</v>
      </c>
      <c r="F76" s="211">
        <v>300877</v>
      </c>
      <c r="G76" s="211">
        <v>289985</v>
      </c>
      <c r="H76" s="211">
        <v>283185</v>
      </c>
      <c r="I76" s="211">
        <v>279625</v>
      </c>
      <c r="J76" s="211">
        <v>287441</v>
      </c>
      <c r="K76" s="211">
        <v>289456</v>
      </c>
      <c r="L76" s="211">
        <v>288587</v>
      </c>
      <c r="M76" s="211">
        <v>299093</v>
      </c>
      <c r="N76" s="211">
        <v>309173</v>
      </c>
      <c r="O76" s="211">
        <v>320146</v>
      </c>
      <c r="P76" s="211">
        <v>325831</v>
      </c>
      <c r="Q76" s="211">
        <v>332433</v>
      </c>
      <c r="R76" s="211">
        <v>346203</v>
      </c>
      <c r="S76" s="211">
        <v>358062</v>
      </c>
      <c r="T76" s="211">
        <v>365343</v>
      </c>
      <c r="U76" s="211">
        <v>373110</v>
      </c>
      <c r="V76" s="211">
        <v>376914</v>
      </c>
      <c r="W76" s="211">
        <v>374368</v>
      </c>
      <c r="X76" s="211">
        <v>377588</v>
      </c>
      <c r="Y76" s="211">
        <v>371809</v>
      </c>
      <c r="Z76" s="211">
        <v>372066</v>
      </c>
      <c r="AA76" s="211">
        <v>364005</v>
      </c>
      <c r="AB76" s="211">
        <v>372602</v>
      </c>
      <c r="AC76" s="211">
        <v>364458</v>
      </c>
      <c r="AD76" s="211">
        <v>350614</v>
      </c>
      <c r="AE76" s="211">
        <v>337055</v>
      </c>
      <c r="AF76" s="211">
        <v>332904</v>
      </c>
      <c r="AG76" s="211">
        <v>328353</v>
      </c>
      <c r="AH76" s="211">
        <v>324586</v>
      </c>
      <c r="AI76" s="211">
        <v>329948</v>
      </c>
      <c r="AJ76" s="211">
        <v>352875</v>
      </c>
      <c r="AK76" s="211">
        <v>365857</v>
      </c>
      <c r="AL76" s="211">
        <v>365909</v>
      </c>
      <c r="AM76" s="211">
        <v>362814</v>
      </c>
      <c r="AN76" s="211">
        <v>364861</v>
      </c>
      <c r="AO76" s="211">
        <v>363793</v>
      </c>
      <c r="AP76" s="211">
        <v>375003</v>
      </c>
      <c r="AQ76" s="211">
        <v>377575</v>
      </c>
      <c r="AR76" s="211">
        <v>372369</v>
      </c>
      <c r="AS76" s="211">
        <v>386206</v>
      </c>
      <c r="AT76" s="211">
        <v>387590</v>
      </c>
      <c r="AU76" s="211">
        <v>396876</v>
      </c>
      <c r="AV76" s="211">
        <v>406330</v>
      </c>
      <c r="AW76" s="211">
        <v>399144</v>
      </c>
      <c r="AX76" s="211">
        <v>394062</v>
      </c>
      <c r="AY76" s="211">
        <v>398177</v>
      </c>
      <c r="AZ76" s="211">
        <v>391614</v>
      </c>
      <c r="BA76" s="211">
        <v>398607</v>
      </c>
      <c r="BB76" s="211">
        <v>402012</v>
      </c>
      <c r="BC76" s="211">
        <v>398281</v>
      </c>
      <c r="BD76" s="211">
        <v>399395</v>
      </c>
      <c r="BE76" s="211">
        <v>394627</v>
      </c>
      <c r="BF76" s="211">
        <v>388478</v>
      </c>
      <c r="BG76" s="211">
        <v>382006</v>
      </c>
      <c r="BH76" s="211">
        <v>387175</v>
      </c>
      <c r="BI76" s="211">
        <v>395950</v>
      </c>
      <c r="BJ76" s="211">
        <v>402480</v>
      </c>
      <c r="BK76" s="211">
        <v>416186</v>
      </c>
      <c r="BL76" s="211">
        <v>425399</v>
      </c>
      <c r="BM76" s="211">
        <v>438328</v>
      </c>
      <c r="BN76" s="211">
        <v>437707</v>
      </c>
      <c r="BO76" s="211">
        <v>443420</v>
      </c>
      <c r="BP76" s="211">
        <v>452972</v>
      </c>
      <c r="BQ76" s="211">
        <v>460905</v>
      </c>
      <c r="BR76" s="211">
        <v>452862</v>
      </c>
      <c r="BS76" s="211">
        <v>447634</v>
      </c>
      <c r="BT76" s="211">
        <v>447793</v>
      </c>
      <c r="BU76" s="211">
        <v>451458</v>
      </c>
      <c r="BV76" s="211">
        <v>444089</v>
      </c>
      <c r="BW76" s="211">
        <v>437346</v>
      </c>
      <c r="BX76" s="211">
        <v>429346</v>
      </c>
      <c r="BY76" s="211">
        <v>419638</v>
      </c>
      <c r="BZ76" s="211">
        <v>406021</v>
      </c>
      <c r="CA76" s="211">
        <v>402087</v>
      </c>
      <c r="CB76" s="211">
        <v>401138</v>
      </c>
      <c r="CC76" s="211">
        <v>403293</v>
      </c>
      <c r="CD76" s="211">
        <v>404277</v>
      </c>
      <c r="CE76" s="211">
        <v>404092</v>
      </c>
      <c r="CF76" s="211">
        <v>404041</v>
      </c>
      <c r="CG76" s="211">
        <v>404129</v>
      </c>
      <c r="CH76" s="211">
        <v>404361</v>
      </c>
      <c r="CI76" s="211">
        <v>404732</v>
      </c>
      <c r="CJ76" s="211">
        <v>405416</v>
      </c>
      <c r="CK76" s="211">
        <v>406419</v>
      </c>
      <c r="CL76" s="211">
        <v>407592</v>
      </c>
      <c r="CM76" s="211">
        <v>408997</v>
      </c>
      <c r="CN76" s="211">
        <v>410764</v>
      </c>
      <c r="CO76" s="211">
        <v>413417</v>
      </c>
      <c r="CP76" s="211">
        <v>416938</v>
      </c>
      <c r="CQ76" s="211">
        <v>420669</v>
      </c>
      <c r="CR76" s="211">
        <v>424448</v>
      </c>
      <c r="CS76" s="211">
        <v>428152</v>
      </c>
      <c r="CT76" s="211">
        <v>431475</v>
      </c>
      <c r="CU76" s="211">
        <v>434265</v>
      </c>
      <c r="CV76" s="211">
        <v>436696</v>
      </c>
      <c r="CW76" s="211">
        <v>438711</v>
      </c>
      <c r="CX76" s="211">
        <v>439779</v>
      </c>
      <c r="CY76" s="211">
        <v>439962</v>
      </c>
    </row>
    <row r="77" spans="1:103" x14ac:dyDescent="0.2">
      <c r="A77" s="211">
        <v>1</v>
      </c>
      <c r="B77" s="211" t="s">
        <v>1258</v>
      </c>
      <c r="C77" s="211">
        <v>258938</v>
      </c>
      <c r="D77" s="211">
        <v>264435</v>
      </c>
      <c r="E77" s="211">
        <v>339800</v>
      </c>
      <c r="F77" s="211">
        <v>310341</v>
      </c>
      <c r="G77" s="211">
        <v>292666</v>
      </c>
      <c r="H77" s="211">
        <v>282139</v>
      </c>
      <c r="I77" s="211">
        <v>275580</v>
      </c>
      <c r="J77" s="211">
        <v>272161</v>
      </c>
      <c r="K77" s="211">
        <v>279825</v>
      </c>
      <c r="L77" s="211">
        <v>281849</v>
      </c>
      <c r="M77" s="211">
        <v>281074</v>
      </c>
      <c r="N77" s="211">
        <v>291373</v>
      </c>
      <c r="O77" s="211">
        <v>301268</v>
      </c>
      <c r="P77" s="211">
        <v>312041</v>
      </c>
      <c r="Q77" s="211">
        <v>317665</v>
      </c>
      <c r="R77" s="211">
        <v>324192</v>
      </c>
      <c r="S77" s="211">
        <v>337707</v>
      </c>
      <c r="T77" s="211">
        <v>349367</v>
      </c>
      <c r="U77" s="211">
        <v>356569</v>
      </c>
      <c r="V77" s="211">
        <v>364249</v>
      </c>
      <c r="W77" s="211">
        <v>368065</v>
      </c>
      <c r="X77" s="211">
        <v>365687</v>
      </c>
      <c r="Y77" s="211">
        <v>368936</v>
      </c>
      <c r="Z77" s="211">
        <v>363396</v>
      </c>
      <c r="AA77" s="211">
        <v>363753</v>
      </c>
      <c r="AB77" s="211">
        <v>355982</v>
      </c>
      <c r="AC77" s="211">
        <v>364484</v>
      </c>
      <c r="AD77" s="211">
        <v>356622</v>
      </c>
      <c r="AE77" s="211">
        <v>343181</v>
      </c>
      <c r="AF77" s="211">
        <v>330013</v>
      </c>
      <c r="AG77" s="211">
        <v>326038</v>
      </c>
      <c r="AH77" s="211">
        <v>321669</v>
      </c>
      <c r="AI77" s="211">
        <v>318065</v>
      </c>
      <c r="AJ77" s="211">
        <v>323400</v>
      </c>
      <c r="AK77" s="211">
        <v>345933</v>
      </c>
      <c r="AL77" s="211">
        <v>358738</v>
      </c>
      <c r="AM77" s="211">
        <v>358874</v>
      </c>
      <c r="AN77" s="211">
        <v>355927</v>
      </c>
      <c r="AO77" s="211">
        <v>358020</v>
      </c>
      <c r="AP77" s="211">
        <v>357056</v>
      </c>
      <c r="AQ77" s="211">
        <v>368135</v>
      </c>
      <c r="AR77" s="211">
        <v>370742</v>
      </c>
      <c r="AS77" s="211">
        <v>365716</v>
      </c>
      <c r="AT77" s="211">
        <v>379379</v>
      </c>
      <c r="AU77" s="211">
        <v>380821</v>
      </c>
      <c r="AV77" s="211">
        <v>390025</v>
      </c>
      <c r="AW77" s="211">
        <v>399391</v>
      </c>
      <c r="AX77" s="211">
        <v>392417</v>
      </c>
      <c r="AY77" s="211">
        <v>387510</v>
      </c>
      <c r="AZ77" s="211">
        <v>391638</v>
      </c>
      <c r="BA77" s="211">
        <v>385267</v>
      </c>
      <c r="BB77" s="211">
        <v>392221</v>
      </c>
      <c r="BC77" s="211">
        <v>395651</v>
      </c>
      <c r="BD77" s="211">
        <v>392059</v>
      </c>
      <c r="BE77" s="211">
        <v>393234</v>
      </c>
      <c r="BF77" s="211">
        <v>388618</v>
      </c>
      <c r="BG77" s="211">
        <v>382641</v>
      </c>
      <c r="BH77" s="211">
        <v>376346</v>
      </c>
      <c r="BI77" s="211">
        <v>381509</v>
      </c>
      <c r="BJ77" s="211">
        <v>390221</v>
      </c>
      <c r="BK77" s="211">
        <v>396723</v>
      </c>
      <c r="BL77" s="211">
        <v>410300</v>
      </c>
      <c r="BM77" s="211">
        <v>419453</v>
      </c>
      <c r="BN77" s="211">
        <v>432267</v>
      </c>
      <c r="BO77" s="211">
        <v>431730</v>
      </c>
      <c r="BP77" s="211">
        <v>437441</v>
      </c>
      <c r="BQ77" s="211">
        <v>446931</v>
      </c>
      <c r="BR77" s="211">
        <v>454834</v>
      </c>
      <c r="BS77" s="211">
        <v>446977</v>
      </c>
      <c r="BT77" s="211">
        <v>441893</v>
      </c>
      <c r="BU77" s="211">
        <v>442122</v>
      </c>
      <c r="BV77" s="211">
        <v>445809</v>
      </c>
      <c r="BW77" s="211">
        <v>438609</v>
      </c>
      <c r="BX77" s="211">
        <v>432020</v>
      </c>
      <c r="BY77" s="211">
        <v>424191</v>
      </c>
      <c r="BZ77" s="211">
        <v>414669</v>
      </c>
      <c r="CA77" s="211">
        <v>401286</v>
      </c>
      <c r="CB77" s="211">
        <v>397459</v>
      </c>
      <c r="CC77" s="211">
        <v>396580</v>
      </c>
      <c r="CD77" s="211">
        <v>398767</v>
      </c>
      <c r="CE77" s="211">
        <v>399797</v>
      </c>
      <c r="CF77" s="211">
        <v>399673</v>
      </c>
      <c r="CG77" s="211">
        <v>399678</v>
      </c>
      <c r="CH77" s="211">
        <v>399820</v>
      </c>
      <c r="CI77" s="211">
        <v>400104</v>
      </c>
      <c r="CJ77" s="211">
        <v>400526</v>
      </c>
      <c r="CK77" s="211">
        <v>401255</v>
      </c>
      <c r="CL77" s="211">
        <v>402301</v>
      </c>
      <c r="CM77" s="211">
        <v>403516</v>
      </c>
      <c r="CN77" s="211">
        <v>404958</v>
      </c>
      <c r="CO77" s="211">
        <v>406758</v>
      </c>
      <c r="CP77" s="211">
        <v>409435</v>
      </c>
      <c r="CQ77" s="211">
        <v>412973</v>
      </c>
      <c r="CR77" s="211">
        <v>416716</v>
      </c>
      <c r="CS77" s="211">
        <v>420510</v>
      </c>
      <c r="CT77" s="211">
        <v>424226</v>
      </c>
      <c r="CU77" s="211">
        <v>427568</v>
      </c>
      <c r="CV77" s="211">
        <v>430382</v>
      </c>
      <c r="CW77" s="211">
        <v>432839</v>
      </c>
      <c r="CX77" s="211">
        <v>434886</v>
      </c>
      <c r="CY77" s="211">
        <v>435992</v>
      </c>
    </row>
    <row r="78" spans="1:103" x14ac:dyDescent="0.2">
      <c r="A78" s="211">
        <v>1</v>
      </c>
      <c r="B78" s="211" t="s">
        <v>1259</v>
      </c>
      <c r="C78" s="211">
        <v>253710</v>
      </c>
      <c r="D78" s="211">
        <v>250391</v>
      </c>
      <c r="E78" s="211">
        <v>256121</v>
      </c>
      <c r="F78" s="211">
        <v>329313</v>
      </c>
      <c r="G78" s="211">
        <v>300884</v>
      </c>
      <c r="H78" s="211">
        <v>283842</v>
      </c>
      <c r="I78" s="211">
        <v>273704</v>
      </c>
      <c r="J78" s="211">
        <v>267400</v>
      </c>
      <c r="K78" s="211">
        <v>264153</v>
      </c>
      <c r="L78" s="211">
        <v>271654</v>
      </c>
      <c r="M78" s="211">
        <v>273689</v>
      </c>
      <c r="N78" s="211">
        <v>273014</v>
      </c>
      <c r="O78" s="211">
        <v>283090</v>
      </c>
      <c r="P78" s="211">
        <v>292785</v>
      </c>
      <c r="Q78" s="211">
        <v>303344</v>
      </c>
      <c r="R78" s="211">
        <v>308903</v>
      </c>
      <c r="S78" s="211">
        <v>315345</v>
      </c>
      <c r="T78" s="211">
        <v>328585</v>
      </c>
      <c r="U78" s="211">
        <v>340029</v>
      </c>
      <c r="V78" s="211">
        <v>347143</v>
      </c>
      <c r="W78" s="211">
        <v>354731</v>
      </c>
      <c r="X78" s="211">
        <v>358557</v>
      </c>
      <c r="Y78" s="211">
        <v>356360</v>
      </c>
      <c r="Z78" s="211">
        <v>359637</v>
      </c>
      <c r="AA78" s="211">
        <v>354352</v>
      </c>
      <c r="AB78" s="211">
        <v>354812</v>
      </c>
      <c r="AC78" s="211">
        <v>347350</v>
      </c>
      <c r="AD78" s="211">
        <v>355749</v>
      </c>
      <c r="AE78" s="211">
        <v>348186</v>
      </c>
      <c r="AF78" s="211">
        <v>335175</v>
      </c>
      <c r="AG78" s="211">
        <v>322424</v>
      </c>
      <c r="AH78" s="211">
        <v>318639</v>
      </c>
      <c r="AI78" s="211">
        <v>314461</v>
      </c>
      <c r="AJ78" s="211">
        <v>311032</v>
      </c>
      <c r="AK78" s="211">
        <v>316335</v>
      </c>
      <c r="AL78" s="211">
        <v>338444</v>
      </c>
      <c r="AM78" s="211">
        <v>351056</v>
      </c>
      <c r="AN78" s="211">
        <v>351280</v>
      </c>
      <c r="AO78" s="211">
        <v>348493</v>
      </c>
      <c r="AP78" s="211">
        <v>350632</v>
      </c>
      <c r="AQ78" s="211">
        <v>349779</v>
      </c>
      <c r="AR78" s="211">
        <v>360714</v>
      </c>
      <c r="AS78" s="211">
        <v>363357</v>
      </c>
      <c r="AT78" s="211">
        <v>358521</v>
      </c>
      <c r="AU78" s="211">
        <v>371996</v>
      </c>
      <c r="AV78" s="211">
        <v>373498</v>
      </c>
      <c r="AW78" s="211">
        <v>382614</v>
      </c>
      <c r="AX78" s="211">
        <v>391884</v>
      </c>
      <c r="AY78" s="211">
        <v>385136</v>
      </c>
      <c r="AZ78" s="211">
        <v>380417</v>
      </c>
      <c r="BA78" s="211">
        <v>384556</v>
      </c>
      <c r="BB78" s="211">
        <v>378392</v>
      </c>
      <c r="BC78" s="211">
        <v>385303</v>
      </c>
      <c r="BD78" s="211">
        <v>388758</v>
      </c>
      <c r="BE78" s="211">
        <v>385315</v>
      </c>
      <c r="BF78" s="211">
        <v>386555</v>
      </c>
      <c r="BG78" s="211">
        <v>382104</v>
      </c>
      <c r="BH78" s="211">
        <v>376309</v>
      </c>
      <c r="BI78" s="211">
        <v>370206</v>
      </c>
      <c r="BJ78" s="211">
        <v>375359</v>
      </c>
      <c r="BK78" s="211">
        <v>384003</v>
      </c>
      <c r="BL78" s="211">
        <v>390475</v>
      </c>
      <c r="BM78" s="211">
        <v>403908</v>
      </c>
      <c r="BN78" s="211">
        <v>412995</v>
      </c>
      <c r="BO78" s="211">
        <v>425684</v>
      </c>
      <c r="BP78" s="211">
        <v>425235</v>
      </c>
      <c r="BQ78" s="211">
        <v>430945</v>
      </c>
      <c r="BR78" s="211">
        <v>440366</v>
      </c>
      <c r="BS78" s="211">
        <v>448233</v>
      </c>
      <c r="BT78" s="211">
        <v>440578</v>
      </c>
      <c r="BU78" s="211">
        <v>435649</v>
      </c>
      <c r="BV78" s="211">
        <v>435953</v>
      </c>
      <c r="BW78" s="211">
        <v>439665</v>
      </c>
      <c r="BX78" s="211">
        <v>432645</v>
      </c>
      <c r="BY78" s="211">
        <v>426224</v>
      </c>
      <c r="BZ78" s="211">
        <v>418578</v>
      </c>
      <c r="CA78" s="211">
        <v>409260</v>
      </c>
      <c r="CB78" s="211">
        <v>396127</v>
      </c>
      <c r="CC78" s="211">
        <v>392417</v>
      </c>
      <c r="CD78" s="211">
        <v>391613</v>
      </c>
      <c r="CE78" s="211">
        <v>393833</v>
      </c>
      <c r="CF78" s="211">
        <v>394913</v>
      </c>
      <c r="CG78" s="211">
        <v>394854</v>
      </c>
      <c r="CH78" s="211">
        <v>394918</v>
      </c>
      <c r="CI78" s="211">
        <v>395120</v>
      </c>
      <c r="CJ78" s="211">
        <v>395461</v>
      </c>
      <c r="CK78" s="211">
        <v>395936</v>
      </c>
      <c r="CL78" s="211">
        <v>396715</v>
      </c>
      <c r="CM78" s="211">
        <v>397807</v>
      </c>
      <c r="CN78" s="211">
        <v>399066</v>
      </c>
      <c r="CO78" s="211">
        <v>400549</v>
      </c>
      <c r="CP78" s="211">
        <v>402385</v>
      </c>
      <c r="CQ78" s="211">
        <v>405086</v>
      </c>
      <c r="CR78" s="211">
        <v>408641</v>
      </c>
      <c r="CS78" s="211">
        <v>412397</v>
      </c>
      <c r="CT78" s="211">
        <v>416206</v>
      </c>
      <c r="CU78" s="211">
        <v>419935</v>
      </c>
      <c r="CV78" s="211">
        <v>423298</v>
      </c>
      <c r="CW78" s="211">
        <v>426138</v>
      </c>
      <c r="CX78" s="211">
        <v>428622</v>
      </c>
      <c r="CY78" s="211">
        <v>430703</v>
      </c>
    </row>
    <row r="79" spans="1:103" x14ac:dyDescent="0.2">
      <c r="A79" s="211">
        <v>1</v>
      </c>
      <c r="B79" s="211" t="s">
        <v>1260</v>
      </c>
      <c r="C79" s="211">
        <v>229301</v>
      </c>
      <c r="D79" s="211">
        <v>244312</v>
      </c>
      <c r="E79" s="211">
        <v>241515</v>
      </c>
      <c r="F79" s="211">
        <v>247322</v>
      </c>
      <c r="G79" s="211">
        <v>318033</v>
      </c>
      <c r="H79" s="211">
        <v>290701</v>
      </c>
      <c r="I79" s="211">
        <v>274334</v>
      </c>
      <c r="J79" s="211">
        <v>264613</v>
      </c>
      <c r="K79" s="211">
        <v>258603</v>
      </c>
      <c r="L79" s="211">
        <v>255538</v>
      </c>
      <c r="M79" s="211">
        <v>262862</v>
      </c>
      <c r="N79" s="211">
        <v>264909</v>
      </c>
      <c r="O79" s="211">
        <v>264342</v>
      </c>
      <c r="P79" s="211">
        <v>274178</v>
      </c>
      <c r="Q79" s="211">
        <v>283656</v>
      </c>
      <c r="R79" s="211">
        <v>293983</v>
      </c>
      <c r="S79" s="211">
        <v>299472</v>
      </c>
      <c r="T79" s="211">
        <v>305821</v>
      </c>
      <c r="U79" s="211">
        <v>318768</v>
      </c>
      <c r="V79" s="211">
        <v>329978</v>
      </c>
      <c r="W79" s="211">
        <v>336996</v>
      </c>
      <c r="X79" s="211">
        <v>344483</v>
      </c>
      <c r="Y79" s="211">
        <v>348315</v>
      </c>
      <c r="Z79" s="211">
        <v>346309</v>
      </c>
      <c r="AA79" s="211">
        <v>349613</v>
      </c>
      <c r="AB79" s="211">
        <v>344598</v>
      </c>
      <c r="AC79" s="211">
        <v>345168</v>
      </c>
      <c r="AD79" s="211">
        <v>338032</v>
      </c>
      <c r="AE79" s="211">
        <v>346318</v>
      </c>
      <c r="AF79" s="211">
        <v>339072</v>
      </c>
      <c r="AG79" s="211">
        <v>326519</v>
      </c>
      <c r="AH79" s="211">
        <v>314212</v>
      </c>
      <c r="AI79" s="211">
        <v>310629</v>
      </c>
      <c r="AJ79" s="211">
        <v>306653</v>
      </c>
      <c r="AK79" s="211">
        <v>303409</v>
      </c>
      <c r="AL79" s="211">
        <v>308674</v>
      </c>
      <c r="AM79" s="211">
        <v>330329</v>
      </c>
      <c r="AN79" s="211">
        <v>342730</v>
      </c>
      <c r="AO79" s="211">
        <v>343045</v>
      </c>
      <c r="AP79" s="211">
        <v>340427</v>
      </c>
      <c r="AQ79" s="211">
        <v>342615</v>
      </c>
      <c r="AR79" s="211">
        <v>341879</v>
      </c>
      <c r="AS79" s="211">
        <v>352657</v>
      </c>
      <c r="AT79" s="211">
        <v>355337</v>
      </c>
      <c r="AU79" s="211">
        <v>350705</v>
      </c>
      <c r="AV79" s="211">
        <v>363976</v>
      </c>
      <c r="AW79" s="211">
        <v>365539</v>
      </c>
      <c r="AX79" s="211">
        <v>374556</v>
      </c>
      <c r="AY79" s="211">
        <v>383724</v>
      </c>
      <c r="AZ79" s="211">
        <v>377215</v>
      </c>
      <c r="BA79" s="211">
        <v>372698</v>
      </c>
      <c r="BB79" s="211">
        <v>376847</v>
      </c>
      <c r="BC79" s="211">
        <v>370904</v>
      </c>
      <c r="BD79" s="211">
        <v>377769</v>
      </c>
      <c r="BE79" s="211">
        <v>381245</v>
      </c>
      <c r="BF79" s="211">
        <v>377964</v>
      </c>
      <c r="BG79" s="211">
        <v>379273</v>
      </c>
      <c r="BH79" s="211">
        <v>374998</v>
      </c>
      <c r="BI79" s="211">
        <v>369399</v>
      </c>
      <c r="BJ79" s="211">
        <v>363501</v>
      </c>
      <c r="BK79" s="211">
        <v>368640</v>
      </c>
      <c r="BL79" s="211">
        <v>377208</v>
      </c>
      <c r="BM79" s="211">
        <v>383648</v>
      </c>
      <c r="BN79" s="211">
        <v>396926</v>
      </c>
      <c r="BO79" s="211">
        <v>405938</v>
      </c>
      <c r="BP79" s="211">
        <v>418491</v>
      </c>
      <c r="BQ79" s="211">
        <v>418135</v>
      </c>
      <c r="BR79" s="211">
        <v>423840</v>
      </c>
      <c r="BS79" s="211">
        <v>433187</v>
      </c>
      <c r="BT79" s="211">
        <v>441015</v>
      </c>
      <c r="BU79" s="211">
        <v>433576</v>
      </c>
      <c r="BV79" s="211">
        <v>428814</v>
      </c>
      <c r="BW79" s="211">
        <v>429198</v>
      </c>
      <c r="BX79" s="211">
        <v>432934</v>
      </c>
      <c r="BY79" s="211">
        <v>426109</v>
      </c>
      <c r="BZ79" s="211">
        <v>419870</v>
      </c>
      <c r="CA79" s="211">
        <v>412420</v>
      </c>
      <c r="CB79" s="211">
        <v>403320</v>
      </c>
      <c r="CC79" s="211">
        <v>390459</v>
      </c>
      <c r="CD79" s="211">
        <v>386874</v>
      </c>
      <c r="CE79" s="211">
        <v>386152</v>
      </c>
      <c r="CF79" s="211">
        <v>388407</v>
      </c>
      <c r="CG79" s="211">
        <v>389539</v>
      </c>
      <c r="CH79" s="211">
        <v>389549</v>
      </c>
      <c r="CI79" s="211">
        <v>389679</v>
      </c>
      <c r="CJ79" s="211">
        <v>389945</v>
      </c>
      <c r="CK79" s="211">
        <v>390345</v>
      </c>
      <c r="CL79" s="211">
        <v>390878</v>
      </c>
      <c r="CM79" s="211">
        <v>391711</v>
      </c>
      <c r="CN79" s="211">
        <v>392849</v>
      </c>
      <c r="CO79" s="211">
        <v>394156</v>
      </c>
      <c r="CP79" s="211">
        <v>395682</v>
      </c>
      <c r="CQ79" s="211">
        <v>397556</v>
      </c>
      <c r="CR79" s="211">
        <v>400283</v>
      </c>
      <c r="CS79" s="211">
        <v>403856</v>
      </c>
      <c r="CT79" s="211">
        <v>407627</v>
      </c>
      <c r="CU79" s="211">
        <v>411452</v>
      </c>
      <c r="CV79" s="211">
        <v>415196</v>
      </c>
      <c r="CW79" s="211">
        <v>418579</v>
      </c>
      <c r="CX79" s="211">
        <v>421446</v>
      </c>
      <c r="CY79" s="211">
        <v>423960</v>
      </c>
    </row>
    <row r="80" spans="1:103" x14ac:dyDescent="0.2">
      <c r="A80" s="211">
        <v>1</v>
      </c>
      <c r="B80" s="211" t="s">
        <v>1261</v>
      </c>
      <c r="C80" s="211">
        <v>199267</v>
      </c>
      <c r="D80" s="211">
        <v>219802</v>
      </c>
      <c r="E80" s="211">
        <v>234537</v>
      </c>
      <c r="F80" s="211">
        <v>232198</v>
      </c>
      <c r="G80" s="211">
        <v>237876</v>
      </c>
      <c r="H80" s="211">
        <v>305949</v>
      </c>
      <c r="I80" s="211">
        <v>279781</v>
      </c>
      <c r="J80" s="211">
        <v>264131</v>
      </c>
      <c r="K80" s="211">
        <v>254868</v>
      </c>
      <c r="L80" s="211">
        <v>249168</v>
      </c>
      <c r="M80" s="211">
        <v>246295</v>
      </c>
      <c r="N80" s="211">
        <v>253430</v>
      </c>
      <c r="O80" s="211">
        <v>255489</v>
      </c>
      <c r="P80" s="211">
        <v>255034</v>
      </c>
      <c r="Q80" s="211">
        <v>264614</v>
      </c>
      <c r="R80" s="211">
        <v>273861</v>
      </c>
      <c r="S80" s="211">
        <v>283938</v>
      </c>
      <c r="T80" s="211">
        <v>289349</v>
      </c>
      <c r="U80" s="211">
        <v>295597</v>
      </c>
      <c r="V80" s="211">
        <v>308226</v>
      </c>
      <c r="W80" s="211">
        <v>319185</v>
      </c>
      <c r="X80" s="211">
        <v>326097</v>
      </c>
      <c r="Y80" s="211">
        <v>333472</v>
      </c>
      <c r="Z80" s="211">
        <v>337310</v>
      </c>
      <c r="AA80" s="211">
        <v>335505</v>
      </c>
      <c r="AB80" s="211">
        <v>338836</v>
      </c>
      <c r="AC80" s="211">
        <v>334105</v>
      </c>
      <c r="AD80" s="211">
        <v>334786</v>
      </c>
      <c r="AE80" s="211">
        <v>327996</v>
      </c>
      <c r="AF80" s="211">
        <v>336156</v>
      </c>
      <c r="AG80" s="211">
        <v>329248</v>
      </c>
      <c r="AH80" s="211">
        <v>317181</v>
      </c>
      <c r="AI80" s="211">
        <v>305345</v>
      </c>
      <c r="AJ80" s="211">
        <v>301978</v>
      </c>
      <c r="AK80" s="211">
        <v>298215</v>
      </c>
      <c r="AL80" s="211">
        <v>295165</v>
      </c>
      <c r="AM80" s="211">
        <v>300388</v>
      </c>
      <c r="AN80" s="211">
        <v>321551</v>
      </c>
      <c r="AO80" s="211">
        <v>333723</v>
      </c>
      <c r="AP80" s="211">
        <v>334135</v>
      </c>
      <c r="AQ80" s="211">
        <v>331694</v>
      </c>
      <c r="AR80" s="211">
        <v>333933</v>
      </c>
      <c r="AS80" s="211">
        <v>333321</v>
      </c>
      <c r="AT80" s="211">
        <v>343928</v>
      </c>
      <c r="AU80" s="211">
        <v>346645</v>
      </c>
      <c r="AV80" s="211">
        <v>342230</v>
      </c>
      <c r="AW80" s="211">
        <v>355277</v>
      </c>
      <c r="AX80" s="211">
        <v>356905</v>
      </c>
      <c r="AY80" s="211">
        <v>365813</v>
      </c>
      <c r="AZ80" s="211">
        <v>374869</v>
      </c>
      <c r="BA80" s="211">
        <v>368615</v>
      </c>
      <c r="BB80" s="211">
        <v>364312</v>
      </c>
      <c r="BC80" s="211">
        <v>368468</v>
      </c>
      <c r="BD80" s="211">
        <v>362761</v>
      </c>
      <c r="BE80" s="211">
        <v>369575</v>
      </c>
      <c r="BF80" s="211">
        <v>373074</v>
      </c>
      <c r="BG80" s="211">
        <v>369964</v>
      </c>
      <c r="BH80" s="211">
        <v>371341</v>
      </c>
      <c r="BI80" s="211">
        <v>367254</v>
      </c>
      <c r="BJ80" s="211">
        <v>361868</v>
      </c>
      <c r="BK80" s="211">
        <v>356189</v>
      </c>
      <c r="BL80" s="211">
        <v>361314</v>
      </c>
      <c r="BM80" s="211">
        <v>369795</v>
      </c>
      <c r="BN80" s="211">
        <v>376198</v>
      </c>
      <c r="BO80" s="211">
        <v>389307</v>
      </c>
      <c r="BP80" s="211">
        <v>398236</v>
      </c>
      <c r="BQ80" s="211">
        <v>410642</v>
      </c>
      <c r="BR80" s="211">
        <v>410387</v>
      </c>
      <c r="BS80" s="211">
        <v>416084</v>
      </c>
      <c r="BT80" s="211">
        <v>425347</v>
      </c>
      <c r="BU80" s="211">
        <v>433131</v>
      </c>
      <c r="BV80" s="211">
        <v>425926</v>
      </c>
      <c r="BW80" s="211">
        <v>421342</v>
      </c>
      <c r="BX80" s="211">
        <v>421810</v>
      </c>
      <c r="BY80" s="211">
        <v>425571</v>
      </c>
      <c r="BZ80" s="211">
        <v>418956</v>
      </c>
      <c r="CA80" s="211">
        <v>412911</v>
      </c>
      <c r="CB80" s="211">
        <v>405673</v>
      </c>
      <c r="CC80" s="211">
        <v>396809</v>
      </c>
      <c r="CD80" s="211">
        <v>384241</v>
      </c>
      <c r="CE80" s="211">
        <v>380789</v>
      </c>
      <c r="CF80" s="211">
        <v>380154</v>
      </c>
      <c r="CG80" s="211">
        <v>382448</v>
      </c>
      <c r="CH80" s="211">
        <v>383635</v>
      </c>
      <c r="CI80" s="211">
        <v>383716</v>
      </c>
      <c r="CJ80" s="211">
        <v>383918</v>
      </c>
      <c r="CK80" s="211">
        <v>384251</v>
      </c>
      <c r="CL80" s="211">
        <v>384716</v>
      </c>
      <c r="CM80" s="211">
        <v>385311</v>
      </c>
      <c r="CN80" s="211">
        <v>386202</v>
      </c>
      <c r="CO80" s="211">
        <v>387390</v>
      </c>
      <c r="CP80" s="211">
        <v>388747</v>
      </c>
      <c r="CQ80" s="211">
        <v>390318</v>
      </c>
      <c r="CR80" s="211">
        <v>392234</v>
      </c>
      <c r="CS80" s="211">
        <v>394989</v>
      </c>
      <c r="CT80" s="211">
        <v>398578</v>
      </c>
      <c r="CU80" s="211">
        <v>402365</v>
      </c>
      <c r="CV80" s="211">
        <v>406205</v>
      </c>
      <c r="CW80" s="211">
        <v>409965</v>
      </c>
      <c r="CX80" s="211">
        <v>413371</v>
      </c>
      <c r="CY80" s="211">
        <v>416264</v>
      </c>
    </row>
    <row r="81" spans="1:103" x14ac:dyDescent="0.2">
      <c r="A81" s="211">
        <v>1</v>
      </c>
      <c r="B81" s="211" t="s">
        <v>1262</v>
      </c>
      <c r="C81" s="211">
        <v>173272</v>
      </c>
      <c r="D81" s="211">
        <v>190061</v>
      </c>
      <c r="E81" s="211">
        <v>209975</v>
      </c>
      <c r="F81" s="211">
        <v>224399</v>
      </c>
      <c r="G81" s="211">
        <v>222280</v>
      </c>
      <c r="H81" s="211">
        <v>227815</v>
      </c>
      <c r="I81" s="211">
        <v>293088</v>
      </c>
      <c r="J81" s="211">
        <v>268149</v>
      </c>
      <c r="K81" s="211">
        <v>253266</v>
      </c>
      <c r="L81" s="211">
        <v>244486</v>
      </c>
      <c r="M81" s="211">
        <v>239110</v>
      </c>
      <c r="N81" s="211">
        <v>236440</v>
      </c>
      <c r="O81" s="211">
        <v>243371</v>
      </c>
      <c r="P81" s="211">
        <v>245441</v>
      </c>
      <c r="Q81" s="211">
        <v>245103</v>
      </c>
      <c r="R81" s="211">
        <v>254411</v>
      </c>
      <c r="S81" s="211">
        <v>263407</v>
      </c>
      <c r="T81" s="211">
        <v>273219</v>
      </c>
      <c r="U81" s="211">
        <v>278541</v>
      </c>
      <c r="V81" s="211">
        <v>284678</v>
      </c>
      <c r="W81" s="211">
        <v>296966</v>
      </c>
      <c r="X81" s="211">
        <v>307654</v>
      </c>
      <c r="Y81" s="211">
        <v>314450</v>
      </c>
      <c r="Z81" s="211">
        <v>321703</v>
      </c>
      <c r="AA81" s="211">
        <v>325542</v>
      </c>
      <c r="AB81" s="211">
        <v>323947</v>
      </c>
      <c r="AC81" s="211">
        <v>327300</v>
      </c>
      <c r="AD81" s="211">
        <v>322871</v>
      </c>
      <c r="AE81" s="211">
        <v>323665</v>
      </c>
      <c r="AF81" s="211">
        <v>317239</v>
      </c>
      <c r="AG81" s="211">
        <v>325260</v>
      </c>
      <c r="AH81" s="211">
        <v>318709</v>
      </c>
      <c r="AI81" s="211">
        <v>307160</v>
      </c>
      <c r="AJ81" s="211">
        <v>295820</v>
      </c>
      <c r="AK81" s="211">
        <v>292677</v>
      </c>
      <c r="AL81" s="211">
        <v>289142</v>
      </c>
      <c r="AM81" s="211">
        <v>286296</v>
      </c>
      <c r="AN81" s="211">
        <v>291471</v>
      </c>
      <c r="AO81" s="211">
        <v>312105</v>
      </c>
      <c r="AP81" s="211">
        <v>324030</v>
      </c>
      <c r="AQ81" s="211">
        <v>324542</v>
      </c>
      <c r="AR81" s="211">
        <v>322288</v>
      </c>
      <c r="AS81" s="211">
        <v>324576</v>
      </c>
      <c r="AT81" s="211">
        <v>324094</v>
      </c>
      <c r="AU81" s="211">
        <v>334516</v>
      </c>
      <c r="AV81" s="211">
        <v>337269</v>
      </c>
      <c r="AW81" s="211">
        <v>333084</v>
      </c>
      <c r="AX81" s="211">
        <v>345890</v>
      </c>
      <c r="AY81" s="211">
        <v>347584</v>
      </c>
      <c r="AZ81" s="211">
        <v>356371</v>
      </c>
      <c r="BA81" s="211">
        <v>365304</v>
      </c>
      <c r="BB81" s="211">
        <v>359322</v>
      </c>
      <c r="BC81" s="211">
        <v>355246</v>
      </c>
      <c r="BD81" s="211">
        <v>359409</v>
      </c>
      <c r="BE81" s="211">
        <v>353953</v>
      </c>
      <c r="BF81" s="211">
        <v>360707</v>
      </c>
      <c r="BG81" s="211">
        <v>364228</v>
      </c>
      <c r="BH81" s="211">
        <v>361303</v>
      </c>
      <c r="BI81" s="211">
        <v>362752</v>
      </c>
      <c r="BJ81" s="211">
        <v>358862</v>
      </c>
      <c r="BK81" s="211">
        <v>353704</v>
      </c>
      <c r="BL81" s="211">
        <v>348257</v>
      </c>
      <c r="BM81" s="211">
        <v>353364</v>
      </c>
      <c r="BN81" s="211">
        <v>361754</v>
      </c>
      <c r="BO81" s="211">
        <v>368113</v>
      </c>
      <c r="BP81" s="211">
        <v>381038</v>
      </c>
      <c r="BQ81" s="211">
        <v>389876</v>
      </c>
      <c r="BR81" s="211">
        <v>402118</v>
      </c>
      <c r="BS81" s="211">
        <v>401970</v>
      </c>
      <c r="BT81" s="211">
        <v>407657</v>
      </c>
      <c r="BU81" s="211">
        <v>416828</v>
      </c>
      <c r="BV81" s="211">
        <v>424563</v>
      </c>
      <c r="BW81" s="211">
        <v>417608</v>
      </c>
      <c r="BX81" s="211">
        <v>413212</v>
      </c>
      <c r="BY81" s="211">
        <v>413772</v>
      </c>
      <c r="BZ81" s="211">
        <v>417559</v>
      </c>
      <c r="CA81" s="211">
        <v>411169</v>
      </c>
      <c r="CB81" s="211">
        <v>405331</v>
      </c>
      <c r="CC81" s="211">
        <v>398322</v>
      </c>
      <c r="CD81" s="211">
        <v>389710</v>
      </c>
      <c r="CE81" s="211">
        <v>377458</v>
      </c>
      <c r="CF81" s="211">
        <v>374151</v>
      </c>
      <c r="CG81" s="211">
        <v>373609</v>
      </c>
      <c r="CH81" s="211">
        <v>375942</v>
      </c>
      <c r="CI81" s="211">
        <v>377190</v>
      </c>
      <c r="CJ81" s="211">
        <v>377349</v>
      </c>
      <c r="CK81" s="211">
        <v>377624</v>
      </c>
      <c r="CL81" s="211">
        <v>378029</v>
      </c>
      <c r="CM81" s="211">
        <v>378562</v>
      </c>
      <c r="CN81" s="211">
        <v>379223</v>
      </c>
      <c r="CO81" s="211">
        <v>380176</v>
      </c>
      <c r="CP81" s="211">
        <v>381419</v>
      </c>
      <c r="CQ81" s="211">
        <v>382828</v>
      </c>
      <c r="CR81" s="211">
        <v>384447</v>
      </c>
      <c r="CS81" s="211">
        <v>386407</v>
      </c>
      <c r="CT81" s="211">
        <v>389192</v>
      </c>
      <c r="CU81" s="211">
        <v>392799</v>
      </c>
      <c r="CV81" s="211">
        <v>396601</v>
      </c>
      <c r="CW81" s="211">
        <v>400457</v>
      </c>
      <c r="CX81" s="211">
        <v>404234</v>
      </c>
      <c r="CY81" s="211">
        <v>407663</v>
      </c>
    </row>
    <row r="82" spans="1:103" x14ac:dyDescent="0.2">
      <c r="A82" s="211">
        <v>1</v>
      </c>
      <c r="B82" s="211" t="s">
        <v>1263</v>
      </c>
      <c r="C82" s="211">
        <v>174151</v>
      </c>
      <c r="D82" s="211">
        <v>164314</v>
      </c>
      <c r="E82" s="211">
        <v>180522</v>
      </c>
      <c r="F82" s="211">
        <v>199787</v>
      </c>
      <c r="G82" s="211">
        <v>213616</v>
      </c>
      <c r="H82" s="211">
        <v>211721</v>
      </c>
      <c r="I82" s="211">
        <v>217101</v>
      </c>
      <c r="J82" s="211">
        <v>279405</v>
      </c>
      <c r="K82" s="211">
        <v>255773</v>
      </c>
      <c r="L82" s="211">
        <v>241694</v>
      </c>
      <c r="M82" s="211">
        <v>233421</v>
      </c>
      <c r="N82" s="211">
        <v>228388</v>
      </c>
      <c r="O82" s="211">
        <v>225928</v>
      </c>
      <c r="P82" s="211">
        <v>232641</v>
      </c>
      <c r="Q82" s="211">
        <v>234720</v>
      </c>
      <c r="R82" s="211">
        <v>234504</v>
      </c>
      <c r="S82" s="211">
        <v>243519</v>
      </c>
      <c r="T82" s="211">
        <v>252248</v>
      </c>
      <c r="U82" s="211">
        <v>261771</v>
      </c>
      <c r="V82" s="211">
        <v>266998</v>
      </c>
      <c r="W82" s="211">
        <v>273013</v>
      </c>
      <c r="X82" s="211">
        <v>284932</v>
      </c>
      <c r="Y82" s="211">
        <v>295329</v>
      </c>
      <c r="Z82" s="211">
        <v>301999</v>
      </c>
      <c r="AA82" s="211">
        <v>309115</v>
      </c>
      <c r="AB82" s="211">
        <v>312951</v>
      </c>
      <c r="AC82" s="211">
        <v>311573</v>
      </c>
      <c r="AD82" s="211">
        <v>314943</v>
      </c>
      <c r="AE82" s="211">
        <v>310829</v>
      </c>
      <c r="AF82" s="211">
        <v>311740</v>
      </c>
      <c r="AG82" s="211">
        <v>305697</v>
      </c>
      <c r="AH82" s="211">
        <v>313567</v>
      </c>
      <c r="AI82" s="211">
        <v>307390</v>
      </c>
      <c r="AJ82" s="211">
        <v>296389</v>
      </c>
      <c r="AK82" s="211">
        <v>285578</v>
      </c>
      <c r="AL82" s="211">
        <v>282670</v>
      </c>
      <c r="AM82" s="211">
        <v>279373</v>
      </c>
      <c r="AN82" s="211">
        <v>276743</v>
      </c>
      <c r="AO82" s="211">
        <v>281861</v>
      </c>
      <c r="AP82" s="211">
        <v>301926</v>
      </c>
      <c r="AQ82" s="211">
        <v>313582</v>
      </c>
      <c r="AR82" s="211">
        <v>314199</v>
      </c>
      <c r="AS82" s="211">
        <v>312140</v>
      </c>
      <c r="AT82" s="211">
        <v>314479</v>
      </c>
      <c r="AU82" s="211">
        <v>314132</v>
      </c>
      <c r="AV82" s="211">
        <v>324350</v>
      </c>
      <c r="AW82" s="211">
        <v>327137</v>
      </c>
      <c r="AX82" s="211">
        <v>323196</v>
      </c>
      <c r="AY82" s="211">
        <v>335742</v>
      </c>
      <c r="AZ82" s="211">
        <v>337505</v>
      </c>
      <c r="BA82" s="211">
        <v>346157</v>
      </c>
      <c r="BB82" s="211">
        <v>354953</v>
      </c>
      <c r="BC82" s="211">
        <v>349261</v>
      </c>
      <c r="BD82" s="211">
        <v>345425</v>
      </c>
      <c r="BE82" s="211">
        <v>349590</v>
      </c>
      <c r="BF82" s="211">
        <v>344404</v>
      </c>
      <c r="BG82" s="211">
        <v>351091</v>
      </c>
      <c r="BH82" s="211">
        <v>354631</v>
      </c>
      <c r="BI82" s="211">
        <v>351901</v>
      </c>
      <c r="BJ82" s="211">
        <v>353427</v>
      </c>
      <c r="BK82" s="211">
        <v>349748</v>
      </c>
      <c r="BL82" s="211">
        <v>344834</v>
      </c>
      <c r="BM82" s="211">
        <v>339634</v>
      </c>
      <c r="BN82" s="211">
        <v>344718</v>
      </c>
      <c r="BO82" s="211">
        <v>353007</v>
      </c>
      <c r="BP82" s="211">
        <v>359315</v>
      </c>
      <c r="BQ82" s="211">
        <v>372039</v>
      </c>
      <c r="BR82" s="211">
        <v>380777</v>
      </c>
      <c r="BS82" s="211">
        <v>392841</v>
      </c>
      <c r="BT82" s="211">
        <v>392806</v>
      </c>
      <c r="BU82" s="211">
        <v>398478</v>
      </c>
      <c r="BV82" s="211">
        <v>407549</v>
      </c>
      <c r="BW82" s="211">
        <v>415226</v>
      </c>
      <c r="BX82" s="211">
        <v>408539</v>
      </c>
      <c r="BY82" s="211">
        <v>404346</v>
      </c>
      <c r="BZ82" s="211">
        <v>405003</v>
      </c>
      <c r="CA82" s="211">
        <v>408815</v>
      </c>
      <c r="CB82" s="211">
        <v>402667</v>
      </c>
      <c r="CC82" s="211">
        <v>397054</v>
      </c>
      <c r="CD82" s="211">
        <v>390289</v>
      </c>
      <c r="CE82" s="211">
        <v>381950</v>
      </c>
      <c r="CF82" s="211">
        <v>370037</v>
      </c>
      <c r="CG82" s="211">
        <v>366886</v>
      </c>
      <c r="CH82" s="211">
        <v>366443</v>
      </c>
      <c r="CI82" s="211">
        <v>368818</v>
      </c>
      <c r="CJ82" s="211">
        <v>370127</v>
      </c>
      <c r="CK82" s="211">
        <v>370370</v>
      </c>
      <c r="CL82" s="211">
        <v>370724</v>
      </c>
      <c r="CM82" s="211">
        <v>371207</v>
      </c>
      <c r="CN82" s="211">
        <v>371814</v>
      </c>
      <c r="CO82" s="211">
        <v>372543</v>
      </c>
      <c r="CP82" s="211">
        <v>373562</v>
      </c>
      <c r="CQ82" s="211">
        <v>374865</v>
      </c>
      <c r="CR82" s="211">
        <v>376329</v>
      </c>
      <c r="CS82" s="211">
        <v>377999</v>
      </c>
      <c r="CT82" s="211">
        <v>380006</v>
      </c>
      <c r="CU82" s="211">
        <v>382822</v>
      </c>
      <c r="CV82" s="211">
        <v>386448</v>
      </c>
      <c r="CW82" s="211">
        <v>390263</v>
      </c>
      <c r="CX82" s="211">
        <v>394134</v>
      </c>
      <c r="CY82" s="211">
        <v>397930</v>
      </c>
    </row>
    <row r="83" spans="1:103" x14ac:dyDescent="0.2">
      <c r="A83" s="211">
        <v>1</v>
      </c>
      <c r="B83" s="211" t="s">
        <v>1264</v>
      </c>
      <c r="C83" s="211">
        <v>166329</v>
      </c>
      <c r="D83" s="211">
        <v>164053</v>
      </c>
      <c r="E83" s="211">
        <v>155054</v>
      </c>
      <c r="F83" s="211">
        <v>170687</v>
      </c>
      <c r="G83" s="211">
        <v>188998</v>
      </c>
      <c r="H83" s="211">
        <v>202193</v>
      </c>
      <c r="I83" s="211">
        <v>200525</v>
      </c>
      <c r="J83" s="211">
        <v>205737</v>
      </c>
      <c r="K83" s="211">
        <v>264904</v>
      </c>
      <c r="L83" s="211">
        <v>242642</v>
      </c>
      <c r="M83" s="211">
        <v>229409</v>
      </c>
      <c r="N83" s="211">
        <v>221665</v>
      </c>
      <c r="O83" s="211">
        <v>216990</v>
      </c>
      <c r="P83" s="211">
        <v>214751</v>
      </c>
      <c r="Q83" s="211">
        <v>221231</v>
      </c>
      <c r="R83" s="211">
        <v>223314</v>
      </c>
      <c r="S83" s="211">
        <v>223226</v>
      </c>
      <c r="T83" s="211">
        <v>231926</v>
      </c>
      <c r="U83" s="211">
        <v>240368</v>
      </c>
      <c r="V83" s="211">
        <v>249577</v>
      </c>
      <c r="W83" s="211">
        <v>254699</v>
      </c>
      <c r="X83" s="211">
        <v>260580</v>
      </c>
      <c r="Y83" s="211">
        <v>272103</v>
      </c>
      <c r="Z83" s="211">
        <v>282182</v>
      </c>
      <c r="AA83" s="211">
        <v>288710</v>
      </c>
      <c r="AB83" s="211">
        <v>295677</v>
      </c>
      <c r="AC83" s="211">
        <v>299505</v>
      </c>
      <c r="AD83" s="211">
        <v>298350</v>
      </c>
      <c r="AE83" s="211">
        <v>301734</v>
      </c>
      <c r="AF83" s="211">
        <v>297949</v>
      </c>
      <c r="AG83" s="211">
        <v>298978</v>
      </c>
      <c r="AH83" s="211">
        <v>293335</v>
      </c>
      <c r="AI83" s="211">
        <v>301038</v>
      </c>
      <c r="AJ83" s="211">
        <v>295256</v>
      </c>
      <c r="AK83" s="211">
        <v>284834</v>
      </c>
      <c r="AL83" s="211">
        <v>274584</v>
      </c>
      <c r="AM83" s="211">
        <v>271922</v>
      </c>
      <c r="AN83" s="211">
        <v>268876</v>
      </c>
      <c r="AO83" s="211">
        <v>266472</v>
      </c>
      <c r="AP83" s="211">
        <v>271525</v>
      </c>
      <c r="AQ83" s="211">
        <v>290973</v>
      </c>
      <c r="AR83" s="211">
        <v>302335</v>
      </c>
      <c r="AS83" s="211">
        <v>303060</v>
      </c>
      <c r="AT83" s="211">
        <v>301208</v>
      </c>
      <c r="AU83" s="211">
        <v>303595</v>
      </c>
      <c r="AV83" s="211">
        <v>303388</v>
      </c>
      <c r="AW83" s="211">
        <v>313385</v>
      </c>
      <c r="AX83" s="211">
        <v>316205</v>
      </c>
      <c r="AY83" s="211">
        <v>312520</v>
      </c>
      <c r="AZ83" s="211">
        <v>324780</v>
      </c>
      <c r="BA83" s="211">
        <v>326615</v>
      </c>
      <c r="BB83" s="211">
        <v>335117</v>
      </c>
      <c r="BC83" s="211">
        <v>343761</v>
      </c>
      <c r="BD83" s="211">
        <v>338380</v>
      </c>
      <c r="BE83" s="211">
        <v>334800</v>
      </c>
      <c r="BF83" s="211">
        <v>338964</v>
      </c>
      <c r="BG83" s="211">
        <v>334063</v>
      </c>
      <c r="BH83" s="211">
        <v>340675</v>
      </c>
      <c r="BI83" s="211">
        <v>344233</v>
      </c>
      <c r="BJ83" s="211">
        <v>341709</v>
      </c>
      <c r="BK83" s="211">
        <v>343313</v>
      </c>
      <c r="BL83" s="211">
        <v>339859</v>
      </c>
      <c r="BM83" s="211">
        <v>335201</v>
      </c>
      <c r="BN83" s="211">
        <v>330269</v>
      </c>
      <c r="BO83" s="211">
        <v>335326</v>
      </c>
      <c r="BP83" s="211">
        <v>343501</v>
      </c>
      <c r="BQ83" s="211">
        <v>349753</v>
      </c>
      <c r="BR83" s="211">
        <v>362254</v>
      </c>
      <c r="BS83" s="211">
        <v>370879</v>
      </c>
      <c r="BT83" s="211">
        <v>382748</v>
      </c>
      <c r="BU83" s="211">
        <v>382832</v>
      </c>
      <c r="BV83" s="211">
        <v>388483</v>
      </c>
      <c r="BW83" s="211">
        <v>397444</v>
      </c>
      <c r="BX83" s="211">
        <v>405056</v>
      </c>
      <c r="BY83" s="211">
        <v>398656</v>
      </c>
      <c r="BZ83" s="211">
        <v>394683</v>
      </c>
      <c r="CA83" s="211">
        <v>395439</v>
      </c>
      <c r="CB83" s="211">
        <v>399279</v>
      </c>
      <c r="CC83" s="211">
        <v>393390</v>
      </c>
      <c r="CD83" s="211">
        <v>388019</v>
      </c>
      <c r="CE83" s="211">
        <v>381517</v>
      </c>
      <c r="CF83" s="211">
        <v>373472</v>
      </c>
      <c r="CG83" s="211">
        <v>361927</v>
      </c>
      <c r="CH83" s="211">
        <v>358942</v>
      </c>
      <c r="CI83" s="211">
        <v>358605</v>
      </c>
      <c r="CJ83" s="211">
        <v>361024</v>
      </c>
      <c r="CK83" s="211">
        <v>362398</v>
      </c>
      <c r="CL83" s="211">
        <v>362730</v>
      </c>
      <c r="CM83" s="211">
        <v>363169</v>
      </c>
      <c r="CN83" s="211">
        <v>363733</v>
      </c>
      <c r="CO83" s="211">
        <v>364419</v>
      </c>
      <c r="CP83" s="211">
        <v>365222</v>
      </c>
      <c r="CQ83" s="211">
        <v>366308</v>
      </c>
      <c r="CR83" s="211">
        <v>367675</v>
      </c>
      <c r="CS83" s="211">
        <v>369198</v>
      </c>
      <c r="CT83" s="211">
        <v>370923</v>
      </c>
      <c r="CU83" s="211">
        <v>372977</v>
      </c>
      <c r="CV83" s="211">
        <v>375827</v>
      </c>
      <c r="CW83" s="211">
        <v>379471</v>
      </c>
      <c r="CX83" s="211">
        <v>383302</v>
      </c>
      <c r="CY83" s="211">
        <v>387188</v>
      </c>
    </row>
    <row r="84" spans="1:103" x14ac:dyDescent="0.2">
      <c r="A84" s="211">
        <v>1</v>
      </c>
      <c r="B84" s="211" t="s">
        <v>1265</v>
      </c>
      <c r="C84" s="211">
        <v>154727</v>
      </c>
      <c r="D84" s="211">
        <v>155528</v>
      </c>
      <c r="E84" s="211">
        <v>153670</v>
      </c>
      <c r="F84" s="211">
        <v>145572</v>
      </c>
      <c r="G84" s="211">
        <v>160334</v>
      </c>
      <c r="H84" s="211">
        <v>177630</v>
      </c>
      <c r="I84" s="211">
        <v>190151</v>
      </c>
      <c r="J84" s="211">
        <v>188711</v>
      </c>
      <c r="K84" s="211">
        <v>193744</v>
      </c>
      <c r="L84" s="211">
        <v>249591</v>
      </c>
      <c r="M84" s="211">
        <v>228762</v>
      </c>
      <c r="N84" s="211">
        <v>216412</v>
      </c>
      <c r="O84" s="211">
        <v>209225</v>
      </c>
      <c r="P84" s="211">
        <v>204919</v>
      </c>
      <c r="Q84" s="211">
        <v>202909</v>
      </c>
      <c r="R84" s="211">
        <v>209141</v>
      </c>
      <c r="S84" s="211">
        <v>211224</v>
      </c>
      <c r="T84" s="211">
        <v>211267</v>
      </c>
      <c r="U84" s="211">
        <v>219628</v>
      </c>
      <c r="V84" s="211">
        <v>227760</v>
      </c>
      <c r="W84" s="211">
        <v>236631</v>
      </c>
      <c r="X84" s="211">
        <v>241636</v>
      </c>
      <c r="Y84" s="211">
        <v>247367</v>
      </c>
      <c r="Z84" s="211">
        <v>258462</v>
      </c>
      <c r="AA84" s="211">
        <v>268199</v>
      </c>
      <c r="AB84" s="211">
        <v>274569</v>
      </c>
      <c r="AC84" s="211">
        <v>281367</v>
      </c>
      <c r="AD84" s="211">
        <v>285177</v>
      </c>
      <c r="AE84" s="211">
        <v>284254</v>
      </c>
      <c r="AF84" s="211">
        <v>287645</v>
      </c>
      <c r="AG84" s="211">
        <v>284202</v>
      </c>
      <c r="AH84" s="211">
        <v>285348</v>
      </c>
      <c r="AI84" s="211">
        <v>280127</v>
      </c>
      <c r="AJ84" s="211">
        <v>287641</v>
      </c>
      <c r="AK84" s="211">
        <v>282277</v>
      </c>
      <c r="AL84" s="211">
        <v>272467</v>
      </c>
      <c r="AM84" s="211">
        <v>262809</v>
      </c>
      <c r="AN84" s="211">
        <v>260404</v>
      </c>
      <c r="AO84" s="211">
        <v>257621</v>
      </c>
      <c r="AP84" s="211">
        <v>255453</v>
      </c>
      <c r="AQ84" s="211">
        <v>260431</v>
      </c>
      <c r="AR84" s="211">
        <v>279214</v>
      </c>
      <c r="AS84" s="211">
        <v>290258</v>
      </c>
      <c r="AT84" s="211">
        <v>291089</v>
      </c>
      <c r="AU84" s="211">
        <v>289456</v>
      </c>
      <c r="AV84" s="211">
        <v>291888</v>
      </c>
      <c r="AW84" s="211">
        <v>291829</v>
      </c>
      <c r="AX84" s="211">
        <v>301582</v>
      </c>
      <c r="AY84" s="211">
        <v>304434</v>
      </c>
      <c r="AZ84" s="211">
        <v>301022</v>
      </c>
      <c r="BA84" s="211">
        <v>312965</v>
      </c>
      <c r="BB84" s="211">
        <v>314873</v>
      </c>
      <c r="BC84" s="211">
        <v>323209</v>
      </c>
      <c r="BD84" s="211">
        <v>331684</v>
      </c>
      <c r="BE84" s="211">
        <v>326632</v>
      </c>
      <c r="BF84" s="211">
        <v>323322</v>
      </c>
      <c r="BG84" s="211">
        <v>327481</v>
      </c>
      <c r="BH84" s="211">
        <v>322882</v>
      </c>
      <c r="BI84" s="211">
        <v>329408</v>
      </c>
      <c r="BJ84" s="211">
        <v>332983</v>
      </c>
      <c r="BK84" s="211">
        <v>330678</v>
      </c>
      <c r="BL84" s="211">
        <v>332363</v>
      </c>
      <c r="BM84" s="211">
        <v>329149</v>
      </c>
      <c r="BN84" s="211">
        <v>324764</v>
      </c>
      <c r="BO84" s="211">
        <v>320114</v>
      </c>
      <c r="BP84" s="211">
        <v>325140</v>
      </c>
      <c r="BQ84" s="211">
        <v>333187</v>
      </c>
      <c r="BR84" s="211">
        <v>339376</v>
      </c>
      <c r="BS84" s="211">
        <v>351633</v>
      </c>
      <c r="BT84" s="211">
        <v>360132</v>
      </c>
      <c r="BU84" s="211">
        <v>371786</v>
      </c>
      <c r="BV84" s="211">
        <v>371997</v>
      </c>
      <c r="BW84" s="211">
        <v>377622</v>
      </c>
      <c r="BX84" s="211">
        <v>386458</v>
      </c>
      <c r="BY84" s="211">
        <v>393995</v>
      </c>
      <c r="BZ84" s="211">
        <v>387903</v>
      </c>
      <c r="CA84" s="211">
        <v>384166</v>
      </c>
      <c r="CB84" s="211">
        <v>385027</v>
      </c>
      <c r="CC84" s="211">
        <v>388892</v>
      </c>
      <c r="CD84" s="211">
        <v>383283</v>
      </c>
      <c r="CE84" s="211">
        <v>378171</v>
      </c>
      <c r="CF84" s="211">
        <v>371953</v>
      </c>
      <c r="CG84" s="211">
        <v>364226</v>
      </c>
      <c r="CH84" s="211">
        <v>353078</v>
      </c>
      <c r="CI84" s="211">
        <v>350273</v>
      </c>
      <c r="CJ84" s="211">
        <v>350048</v>
      </c>
      <c r="CK84" s="211">
        <v>352512</v>
      </c>
      <c r="CL84" s="211">
        <v>353956</v>
      </c>
      <c r="CM84" s="211">
        <v>354382</v>
      </c>
      <c r="CN84" s="211">
        <v>354912</v>
      </c>
      <c r="CO84" s="211">
        <v>355562</v>
      </c>
      <c r="CP84" s="211">
        <v>356330</v>
      </c>
      <c r="CQ84" s="211">
        <v>357213</v>
      </c>
      <c r="CR84" s="211">
        <v>358373</v>
      </c>
      <c r="CS84" s="211">
        <v>359807</v>
      </c>
      <c r="CT84" s="211">
        <v>361393</v>
      </c>
      <c r="CU84" s="211">
        <v>363174</v>
      </c>
      <c r="CV84" s="211">
        <v>365279</v>
      </c>
      <c r="CW84" s="211">
        <v>368164</v>
      </c>
      <c r="CX84" s="211">
        <v>371826</v>
      </c>
      <c r="CY84" s="211">
        <v>375671</v>
      </c>
    </row>
    <row r="85" spans="1:103" x14ac:dyDescent="0.2">
      <c r="A85" s="211">
        <v>1</v>
      </c>
      <c r="B85" s="211" t="s">
        <v>1266</v>
      </c>
      <c r="C85" s="211">
        <v>139400</v>
      </c>
      <c r="D85" s="211">
        <v>143421</v>
      </c>
      <c r="E85" s="211">
        <v>144417</v>
      </c>
      <c r="F85" s="211">
        <v>143061</v>
      </c>
      <c r="G85" s="211">
        <v>135611</v>
      </c>
      <c r="H85" s="211">
        <v>149451</v>
      </c>
      <c r="I85" s="211">
        <v>165675</v>
      </c>
      <c r="J85" s="211">
        <v>177475</v>
      </c>
      <c r="K85" s="211">
        <v>176268</v>
      </c>
      <c r="L85" s="211">
        <v>181100</v>
      </c>
      <c r="M85" s="211">
        <v>233442</v>
      </c>
      <c r="N85" s="211">
        <v>214109</v>
      </c>
      <c r="O85" s="211">
        <v>202681</v>
      </c>
      <c r="P85" s="211">
        <v>196069</v>
      </c>
      <c r="Q85" s="211">
        <v>192150</v>
      </c>
      <c r="R85" s="211">
        <v>190377</v>
      </c>
      <c r="S85" s="211">
        <v>196339</v>
      </c>
      <c r="T85" s="211">
        <v>198419</v>
      </c>
      <c r="U85" s="211">
        <v>198593</v>
      </c>
      <c r="V85" s="211">
        <v>206591</v>
      </c>
      <c r="W85" s="211">
        <v>214388</v>
      </c>
      <c r="X85" s="211">
        <v>222893</v>
      </c>
      <c r="Y85" s="211">
        <v>227766</v>
      </c>
      <c r="Z85" s="211">
        <v>233330</v>
      </c>
      <c r="AA85" s="211">
        <v>243965</v>
      </c>
      <c r="AB85" s="211">
        <v>253328</v>
      </c>
      <c r="AC85" s="211">
        <v>259524</v>
      </c>
      <c r="AD85" s="211">
        <v>266131</v>
      </c>
      <c r="AE85" s="211">
        <v>269912</v>
      </c>
      <c r="AF85" s="211">
        <v>269226</v>
      </c>
      <c r="AG85" s="211">
        <v>272614</v>
      </c>
      <c r="AH85" s="211">
        <v>269528</v>
      </c>
      <c r="AI85" s="211">
        <v>270789</v>
      </c>
      <c r="AJ85" s="211">
        <v>266011</v>
      </c>
      <c r="AK85" s="211">
        <v>273314</v>
      </c>
      <c r="AL85" s="211">
        <v>268386</v>
      </c>
      <c r="AM85" s="211">
        <v>259222</v>
      </c>
      <c r="AN85" s="211">
        <v>250190</v>
      </c>
      <c r="AO85" s="211">
        <v>248053</v>
      </c>
      <c r="AP85" s="211">
        <v>245544</v>
      </c>
      <c r="AQ85" s="211">
        <v>243622</v>
      </c>
      <c r="AR85" s="211">
        <v>248513</v>
      </c>
      <c r="AS85" s="211">
        <v>266575</v>
      </c>
      <c r="AT85" s="211">
        <v>277271</v>
      </c>
      <c r="AU85" s="211">
        <v>278215</v>
      </c>
      <c r="AV85" s="211">
        <v>276806</v>
      </c>
      <c r="AW85" s="211">
        <v>279280</v>
      </c>
      <c r="AX85" s="211">
        <v>279372</v>
      </c>
      <c r="AY85" s="211">
        <v>288857</v>
      </c>
      <c r="AZ85" s="211">
        <v>291737</v>
      </c>
      <c r="BA85" s="211">
        <v>288612</v>
      </c>
      <c r="BB85" s="211">
        <v>300211</v>
      </c>
      <c r="BC85" s="211">
        <v>302189</v>
      </c>
      <c r="BD85" s="211">
        <v>310342</v>
      </c>
      <c r="BE85" s="211">
        <v>318629</v>
      </c>
      <c r="BF85" s="211">
        <v>313925</v>
      </c>
      <c r="BG85" s="211">
        <v>310902</v>
      </c>
      <c r="BH85" s="211">
        <v>315051</v>
      </c>
      <c r="BI85" s="211">
        <v>310773</v>
      </c>
      <c r="BJ85" s="211">
        <v>317199</v>
      </c>
      <c r="BK85" s="211">
        <v>320786</v>
      </c>
      <c r="BL85" s="211">
        <v>318712</v>
      </c>
      <c r="BM85" s="211">
        <v>320478</v>
      </c>
      <c r="BN85" s="211">
        <v>317521</v>
      </c>
      <c r="BO85" s="211">
        <v>313429</v>
      </c>
      <c r="BP85" s="211">
        <v>309082</v>
      </c>
      <c r="BQ85" s="211">
        <v>314067</v>
      </c>
      <c r="BR85" s="211">
        <v>321970</v>
      </c>
      <c r="BS85" s="211">
        <v>328087</v>
      </c>
      <c r="BT85" s="211">
        <v>340073</v>
      </c>
      <c r="BU85" s="211">
        <v>348431</v>
      </c>
      <c r="BV85" s="211">
        <v>359845</v>
      </c>
      <c r="BW85" s="211">
        <v>360190</v>
      </c>
      <c r="BX85" s="211">
        <v>365785</v>
      </c>
      <c r="BY85" s="211">
        <v>374481</v>
      </c>
      <c r="BZ85" s="211">
        <v>381934</v>
      </c>
      <c r="CA85" s="211">
        <v>376171</v>
      </c>
      <c r="CB85" s="211">
        <v>372684</v>
      </c>
      <c r="CC85" s="211">
        <v>373658</v>
      </c>
      <c r="CD85" s="211">
        <v>377545</v>
      </c>
      <c r="CE85" s="211">
        <v>372237</v>
      </c>
      <c r="CF85" s="211">
        <v>367404</v>
      </c>
      <c r="CG85" s="211">
        <v>361491</v>
      </c>
      <c r="CH85" s="211">
        <v>354107</v>
      </c>
      <c r="CI85" s="211">
        <v>343390</v>
      </c>
      <c r="CJ85" s="211">
        <v>340779</v>
      </c>
      <c r="CK85" s="211">
        <v>340673</v>
      </c>
      <c r="CL85" s="211">
        <v>343183</v>
      </c>
      <c r="CM85" s="211">
        <v>344700</v>
      </c>
      <c r="CN85" s="211">
        <v>345225</v>
      </c>
      <c r="CO85" s="211">
        <v>345853</v>
      </c>
      <c r="CP85" s="211">
        <v>346595</v>
      </c>
      <c r="CQ85" s="211">
        <v>347452</v>
      </c>
      <c r="CR85" s="211">
        <v>348417</v>
      </c>
      <c r="CS85" s="211">
        <v>349654</v>
      </c>
      <c r="CT85" s="211">
        <v>351159</v>
      </c>
      <c r="CU85" s="211">
        <v>352812</v>
      </c>
      <c r="CV85" s="211">
        <v>354653</v>
      </c>
      <c r="CW85" s="211">
        <v>356811</v>
      </c>
      <c r="CX85" s="211">
        <v>359733</v>
      </c>
      <c r="CY85" s="211">
        <v>363411</v>
      </c>
    </row>
    <row r="86" spans="1:103" x14ac:dyDescent="0.2">
      <c r="A86" s="211">
        <v>1</v>
      </c>
      <c r="B86" s="211" t="s">
        <v>1267</v>
      </c>
      <c r="C86" s="211">
        <v>124576</v>
      </c>
      <c r="D86" s="211">
        <v>127948</v>
      </c>
      <c r="E86" s="211">
        <v>131864</v>
      </c>
      <c r="F86" s="211">
        <v>133169</v>
      </c>
      <c r="G86" s="211">
        <v>132009</v>
      </c>
      <c r="H86" s="211">
        <v>125223</v>
      </c>
      <c r="I86" s="211">
        <v>138097</v>
      </c>
      <c r="J86" s="211">
        <v>153197</v>
      </c>
      <c r="K86" s="211">
        <v>164240</v>
      </c>
      <c r="L86" s="211">
        <v>163262</v>
      </c>
      <c r="M86" s="211">
        <v>167866</v>
      </c>
      <c r="N86" s="211">
        <v>216535</v>
      </c>
      <c r="O86" s="211">
        <v>198751</v>
      </c>
      <c r="P86" s="211">
        <v>188276</v>
      </c>
      <c r="Q86" s="211">
        <v>182259</v>
      </c>
      <c r="R86" s="211">
        <v>178735</v>
      </c>
      <c r="S86" s="211">
        <v>177204</v>
      </c>
      <c r="T86" s="211">
        <v>182878</v>
      </c>
      <c r="U86" s="211">
        <v>184948</v>
      </c>
      <c r="V86" s="211">
        <v>185255</v>
      </c>
      <c r="W86" s="211">
        <v>192862</v>
      </c>
      <c r="X86" s="211">
        <v>200298</v>
      </c>
      <c r="Y86" s="211">
        <v>208410</v>
      </c>
      <c r="Z86" s="211">
        <v>213133</v>
      </c>
      <c r="AA86" s="211">
        <v>218511</v>
      </c>
      <c r="AB86" s="211">
        <v>228650</v>
      </c>
      <c r="AC86" s="211">
        <v>237610</v>
      </c>
      <c r="AD86" s="211">
        <v>243608</v>
      </c>
      <c r="AE86" s="211">
        <v>250003</v>
      </c>
      <c r="AF86" s="211">
        <v>253744</v>
      </c>
      <c r="AG86" s="211">
        <v>253293</v>
      </c>
      <c r="AH86" s="211">
        <v>256667</v>
      </c>
      <c r="AI86" s="211">
        <v>253949</v>
      </c>
      <c r="AJ86" s="211">
        <v>255320</v>
      </c>
      <c r="AK86" s="211">
        <v>251000</v>
      </c>
      <c r="AL86" s="211">
        <v>258072</v>
      </c>
      <c r="AM86" s="211">
        <v>253596</v>
      </c>
      <c r="AN86" s="211">
        <v>245109</v>
      </c>
      <c r="AO86" s="211">
        <v>236732</v>
      </c>
      <c r="AP86" s="211">
        <v>234873</v>
      </c>
      <c r="AQ86" s="211">
        <v>232649</v>
      </c>
      <c r="AR86" s="211">
        <v>230981</v>
      </c>
      <c r="AS86" s="211">
        <v>235771</v>
      </c>
      <c r="AT86" s="211">
        <v>253058</v>
      </c>
      <c r="AU86" s="211">
        <v>263371</v>
      </c>
      <c r="AV86" s="211">
        <v>264428</v>
      </c>
      <c r="AW86" s="211">
        <v>263251</v>
      </c>
      <c r="AX86" s="211">
        <v>265763</v>
      </c>
      <c r="AY86" s="211">
        <v>266009</v>
      </c>
      <c r="AZ86" s="211">
        <v>275199</v>
      </c>
      <c r="BA86" s="211">
        <v>278103</v>
      </c>
      <c r="BB86" s="211">
        <v>275278</v>
      </c>
      <c r="BC86" s="211">
        <v>286502</v>
      </c>
      <c r="BD86" s="211">
        <v>288549</v>
      </c>
      <c r="BE86" s="211">
        <v>296497</v>
      </c>
      <c r="BF86" s="211">
        <v>304577</v>
      </c>
      <c r="BG86" s="211">
        <v>300241</v>
      </c>
      <c r="BH86" s="211">
        <v>297515</v>
      </c>
      <c r="BI86" s="211">
        <v>301644</v>
      </c>
      <c r="BJ86" s="211">
        <v>297707</v>
      </c>
      <c r="BK86" s="211">
        <v>304020</v>
      </c>
      <c r="BL86" s="211">
        <v>307615</v>
      </c>
      <c r="BM86" s="211">
        <v>305782</v>
      </c>
      <c r="BN86" s="211">
        <v>307631</v>
      </c>
      <c r="BO86" s="211">
        <v>304944</v>
      </c>
      <c r="BP86" s="211">
        <v>301160</v>
      </c>
      <c r="BQ86" s="211">
        <v>297133</v>
      </c>
      <c r="BR86" s="211">
        <v>302071</v>
      </c>
      <c r="BS86" s="211">
        <v>309812</v>
      </c>
      <c r="BT86" s="211">
        <v>315845</v>
      </c>
      <c r="BU86" s="211">
        <v>327534</v>
      </c>
      <c r="BV86" s="211">
        <v>335734</v>
      </c>
      <c r="BW86" s="211">
        <v>346884</v>
      </c>
      <c r="BX86" s="211">
        <v>347368</v>
      </c>
      <c r="BY86" s="211">
        <v>352923</v>
      </c>
      <c r="BZ86" s="211">
        <v>361463</v>
      </c>
      <c r="CA86" s="211">
        <v>368818</v>
      </c>
      <c r="CB86" s="211">
        <v>363409</v>
      </c>
      <c r="CC86" s="211">
        <v>360191</v>
      </c>
      <c r="CD86" s="211">
        <v>361281</v>
      </c>
      <c r="CE86" s="211">
        <v>365187</v>
      </c>
      <c r="CF86" s="211">
        <v>360200</v>
      </c>
      <c r="CG86" s="211">
        <v>355665</v>
      </c>
      <c r="CH86" s="211">
        <v>350082</v>
      </c>
      <c r="CI86" s="211">
        <v>343066</v>
      </c>
      <c r="CJ86" s="211">
        <v>332812</v>
      </c>
      <c r="CK86" s="211">
        <v>330409</v>
      </c>
      <c r="CL86" s="211">
        <v>330430</v>
      </c>
      <c r="CM86" s="211">
        <v>332986</v>
      </c>
      <c r="CN86" s="211">
        <v>334578</v>
      </c>
      <c r="CO86" s="211">
        <v>335208</v>
      </c>
      <c r="CP86" s="211">
        <v>335939</v>
      </c>
      <c r="CQ86" s="211">
        <v>336779</v>
      </c>
      <c r="CR86" s="211">
        <v>337727</v>
      </c>
      <c r="CS86" s="211">
        <v>338781</v>
      </c>
      <c r="CT86" s="211">
        <v>340100</v>
      </c>
      <c r="CU86" s="211">
        <v>341678</v>
      </c>
      <c r="CV86" s="211">
        <v>343400</v>
      </c>
      <c r="CW86" s="211">
        <v>345304</v>
      </c>
      <c r="CX86" s="211">
        <v>347519</v>
      </c>
      <c r="CY86" s="211">
        <v>350476</v>
      </c>
    </row>
    <row r="87" spans="1:103" x14ac:dyDescent="0.2">
      <c r="A87" s="211">
        <v>1</v>
      </c>
      <c r="B87" s="211" t="s">
        <v>1268</v>
      </c>
      <c r="C87" s="211">
        <v>110941</v>
      </c>
      <c r="D87" s="211">
        <v>113083</v>
      </c>
      <c r="E87" s="211">
        <v>116360</v>
      </c>
      <c r="F87" s="211">
        <v>120307</v>
      </c>
      <c r="G87" s="211">
        <v>121599</v>
      </c>
      <c r="H87" s="211">
        <v>120631</v>
      </c>
      <c r="I87" s="211">
        <v>114518</v>
      </c>
      <c r="J87" s="211">
        <v>126387</v>
      </c>
      <c r="K87" s="211">
        <v>140319</v>
      </c>
      <c r="L87" s="211">
        <v>150564</v>
      </c>
      <c r="M87" s="211">
        <v>149805</v>
      </c>
      <c r="N87" s="211">
        <v>154162</v>
      </c>
      <c r="O87" s="211">
        <v>199012</v>
      </c>
      <c r="P87" s="211">
        <v>182819</v>
      </c>
      <c r="Q87" s="211">
        <v>173318</v>
      </c>
      <c r="R87" s="211">
        <v>167907</v>
      </c>
      <c r="S87" s="211">
        <v>164786</v>
      </c>
      <c r="T87" s="211">
        <v>163497</v>
      </c>
      <c r="U87" s="211">
        <v>168863</v>
      </c>
      <c r="V87" s="211">
        <v>170912</v>
      </c>
      <c r="W87" s="211">
        <v>171349</v>
      </c>
      <c r="X87" s="211">
        <v>178540</v>
      </c>
      <c r="Y87" s="211">
        <v>185588</v>
      </c>
      <c r="Z87" s="211">
        <v>193278</v>
      </c>
      <c r="AA87" s="211">
        <v>197835</v>
      </c>
      <c r="AB87" s="211">
        <v>203008</v>
      </c>
      <c r="AC87" s="211">
        <v>212616</v>
      </c>
      <c r="AD87" s="211">
        <v>221141</v>
      </c>
      <c r="AE87" s="211">
        <v>226918</v>
      </c>
      <c r="AF87" s="211">
        <v>233076</v>
      </c>
      <c r="AG87" s="211">
        <v>236762</v>
      </c>
      <c r="AH87" s="211">
        <v>236544</v>
      </c>
      <c r="AI87" s="211">
        <v>239892</v>
      </c>
      <c r="AJ87" s="211">
        <v>237545</v>
      </c>
      <c r="AK87" s="211">
        <v>239022</v>
      </c>
      <c r="AL87" s="211">
        <v>235167</v>
      </c>
      <c r="AM87" s="211">
        <v>241984</v>
      </c>
      <c r="AN87" s="211">
        <v>237974</v>
      </c>
      <c r="AO87" s="211">
        <v>230190</v>
      </c>
      <c r="AP87" s="211">
        <v>222495</v>
      </c>
      <c r="AQ87" s="211">
        <v>220916</v>
      </c>
      <c r="AR87" s="211">
        <v>218983</v>
      </c>
      <c r="AS87" s="211">
        <v>217574</v>
      </c>
      <c r="AT87" s="211">
        <v>222248</v>
      </c>
      <c r="AU87" s="211">
        <v>238706</v>
      </c>
      <c r="AV87" s="211">
        <v>248605</v>
      </c>
      <c r="AW87" s="211">
        <v>249770</v>
      </c>
      <c r="AX87" s="211">
        <v>248832</v>
      </c>
      <c r="AY87" s="211">
        <v>251378</v>
      </c>
      <c r="AZ87" s="211">
        <v>251777</v>
      </c>
      <c r="BA87" s="211">
        <v>260644</v>
      </c>
      <c r="BB87" s="211">
        <v>263564</v>
      </c>
      <c r="BC87" s="211">
        <v>261051</v>
      </c>
      <c r="BD87" s="211">
        <v>271866</v>
      </c>
      <c r="BE87" s="211">
        <v>273977</v>
      </c>
      <c r="BF87" s="211">
        <v>281699</v>
      </c>
      <c r="BG87" s="211">
        <v>289547</v>
      </c>
      <c r="BH87" s="211">
        <v>285597</v>
      </c>
      <c r="BI87" s="211">
        <v>283183</v>
      </c>
      <c r="BJ87" s="211">
        <v>287282</v>
      </c>
      <c r="BK87" s="211">
        <v>283702</v>
      </c>
      <c r="BL87" s="211">
        <v>289887</v>
      </c>
      <c r="BM87" s="211">
        <v>293480</v>
      </c>
      <c r="BN87" s="211">
        <v>291899</v>
      </c>
      <c r="BO87" s="211">
        <v>293828</v>
      </c>
      <c r="BP87" s="211">
        <v>291421</v>
      </c>
      <c r="BQ87" s="211">
        <v>287964</v>
      </c>
      <c r="BR87" s="211">
        <v>284272</v>
      </c>
      <c r="BS87" s="211">
        <v>289154</v>
      </c>
      <c r="BT87" s="211">
        <v>296717</v>
      </c>
      <c r="BU87" s="211">
        <v>302651</v>
      </c>
      <c r="BV87" s="211">
        <v>314015</v>
      </c>
      <c r="BW87" s="211">
        <v>322038</v>
      </c>
      <c r="BX87" s="211">
        <v>332894</v>
      </c>
      <c r="BY87" s="211">
        <v>333522</v>
      </c>
      <c r="BZ87" s="211">
        <v>339027</v>
      </c>
      <c r="CA87" s="211">
        <v>347395</v>
      </c>
      <c r="CB87" s="211">
        <v>354638</v>
      </c>
      <c r="CC87" s="211">
        <v>349602</v>
      </c>
      <c r="CD87" s="211">
        <v>346669</v>
      </c>
      <c r="CE87" s="211">
        <v>347880</v>
      </c>
      <c r="CF87" s="211">
        <v>351800</v>
      </c>
      <c r="CG87" s="211">
        <v>347155</v>
      </c>
      <c r="CH87" s="211">
        <v>342938</v>
      </c>
      <c r="CI87" s="211">
        <v>337705</v>
      </c>
      <c r="CJ87" s="211">
        <v>331081</v>
      </c>
      <c r="CK87" s="211">
        <v>321326</v>
      </c>
      <c r="CL87" s="211">
        <v>319142</v>
      </c>
      <c r="CM87" s="211">
        <v>319297</v>
      </c>
      <c r="CN87" s="211">
        <v>321898</v>
      </c>
      <c r="CO87" s="211">
        <v>323570</v>
      </c>
      <c r="CP87" s="211">
        <v>324309</v>
      </c>
      <c r="CQ87" s="211">
        <v>325146</v>
      </c>
      <c r="CR87" s="211">
        <v>326089</v>
      </c>
      <c r="CS87" s="211">
        <v>327134</v>
      </c>
      <c r="CT87" s="211">
        <v>328281</v>
      </c>
      <c r="CU87" s="211">
        <v>329684</v>
      </c>
      <c r="CV87" s="211">
        <v>331339</v>
      </c>
      <c r="CW87" s="211">
        <v>333131</v>
      </c>
      <c r="CX87" s="211">
        <v>335101</v>
      </c>
      <c r="CY87" s="211">
        <v>337372</v>
      </c>
    </row>
    <row r="88" spans="1:103" x14ac:dyDescent="0.2">
      <c r="A88" s="211">
        <v>1</v>
      </c>
      <c r="B88" s="211" t="s">
        <v>1269</v>
      </c>
      <c r="C88" s="211">
        <v>94592</v>
      </c>
      <c r="D88" s="211">
        <v>99483</v>
      </c>
      <c r="E88" s="211">
        <v>101623</v>
      </c>
      <c r="F88" s="211">
        <v>104940</v>
      </c>
      <c r="G88" s="211">
        <v>108595</v>
      </c>
      <c r="H88" s="211">
        <v>109860</v>
      </c>
      <c r="I88" s="211">
        <v>109073</v>
      </c>
      <c r="J88" s="211">
        <v>103630</v>
      </c>
      <c r="K88" s="211">
        <v>114464</v>
      </c>
      <c r="L88" s="211">
        <v>127194</v>
      </c>
      <c r="M88" s="211">
        <v>136608</v>
      </c>
      <c r="N88" s="211">
        <v>136054</v>
      </c>
      <c r="O88" s="211">
        <v>140142</v>
      </c>
      <c r="P88" s="211">
        <v>181063</v>
      </c>
      <c r="Q88" s="211">
        <v>166480</v>
      </c>
      <c r="R88" s="211">
        <v>157965</v>
      </c>
      <c r="S88" s="211">
        <v>153165</v>
      </c>
      <c r="T88" s="211">
        <v>150446</v>
      </c>
      <c r="U88" s="211">
        <v>149398</v>
      </c>
      <c r="V88" s="211">
        <v>154438</v>
      </c>
      <c r="W88" s="211">
        <v>156456</v>
      </c>
      <c r="X88" s="211">
        <v>157014</v>
      </c>
      <c r="Y88" s="211">
        <v>163765</v>
      </c>
      <c r="Z88" s="211">
        <v>170400</v>
      </c>
      <c r="AA88" s="211">
        <v>177642</v>
      </c>
      <c r="AB88" s="211">
        <v>182013</v>
      </c>
      <c r="AC88" s="211">
        <v>186958</v>
      </c>
      <c r="AD88" s="211">
        <v>196000</v>
      </c>
      <c r="AE88" s="211">
        <v>204056</v>
      </c>
      <c r="AF88" s="211">
        <v>209587</v>
      </c>
      <c r="AG88" s="211">
        <v>215484</v>
      </c>
      <c r="AH88" s="211">
        <v>219095</v>
      </c>
      <c r="AI88" s="211">
        <v>219104</v>
      </c>
      <c r="AJ88" s="211">
        <v>222409</v>
      </c>
      <c r="AK88" s="211">
        <v>220435</v>
      </c>
      <c r="AL88" s="211">
        <v>222007</v>
      </c>
      <c r="AM88" s="211">
        <v>218627</v>
      </c>
      <c r="AN88" s="211">
        <v>225162</v>
      </c>
      <c r="AO88" s="211">
        <v>221624</v>
      </c>
      <c r="AP88" s="211">
        <v>214562</v>
      </c>
      <c r="AQ88" s="211">
        <v>207570</v>
      </c>
      <c r="AR88" s="211">
        <v>206274</v>
      </c>
      <c r="AS88" s="211">
        <v>204637</v>
      </c>
      <c r="AT88" s="211">
        <v>203489</v>
      </c>
      <c r="AU88" s="211">
        <v>208030</v>
      </c>
      <c r="AV88" s="211">
        <v>223603</v>
      </c>
      <c r="AW88" s="211">
        <v>233055</v>
      </c>
      <c r="AX88" s="211">
        <v>234326</v>
      </c>
      <c r="AY88" s="211">
        <v>233626</v>
      </c>
      <c r="AZ88" s="211">
        <v>236194</v>
      </c>
      <c r="BA88" s="211">
        <v>236747</v>
      </c>
      <c r="BB88" s="211">
        <v>245263</v>
      </c>
      <c r="BC88" s="211">
        <v>248186</v>
      </c>
      <c r="BD88" s="211">
        <v>245995</v>
      </c>
      <c r="BE88" s="211">
        <v>256367</v>
      </c>
      <c r="BF88" s="211">
        <v>258536</v>
      </c>
      <c r="BG88" s="211">
        <v>266007</v>
      </c>
      <c r="BH88" s="211">
        <v>273603</v>
      </c>
      <c r="BI88" s="211">
        <v>270051</v>
      </c>
      <c r="BJ88" s="211">
        <v>267955</v>
      </c>
      <c r="BK88" s="211">
        <v>272014</v>
      </c>
      <c r="BL88" s="211">
        <v>268804</v>
      </c>
      <c r="BM88" s="211">
        <v>274843</v>
      </c>
      <c r="BN88" s="211">
        <v>278425</v>
      </c>
      <c r="BO88" s="211">
        <v>277105</v>
      </c>
      <c r="BP88" s="211">
        <v>279112</v>
      </c>
      <c r="BQ88" s="211">
        <v>276996</v>
      </c>
      <c r="BR88" s="211">
        <v>273878</v>
      </c>
      <c r="BS88" s="211">
        <v>270535</v>
      </c>
      <c r="BT88" s="211">
        <v>275348</v>
      </c>
      <c r="BU88" s="211">
        <v>282714</v>
      </c>
      <c r="BV88" s="211">
        <v>288534</v>
      </c>
      <c r="BW88" s="211">
        <v>299540</v>
      </c>
      <c r="BX88" s="211">
        <v>307366</v>
      </c>
      <c r="BY88" s="211">
        <v>317902</v>
      </c>
      <c r="BZ88" s="211">
        <v>318676</v>
      </c>
      <c r="CA88" s="211">
        <v>324119</v>
      </c>
      <c r="CB88" s="211">
        <v>332294</v>
      </c>
      <c r="CC88" s="211">
        <v>339406</v>
      </c>
      <c r="CD88" s="211">
        <v>334766</v>
      </c>
      <c r="CE88" s="211">
        <v>332130</v>
      </c>
      <c r="CF88" s="211">
        <v>333462</v>
      </c>
      <c r="CG88" s="211">
        <v>337392</v>
      </c>
      <c r="CH88" s="211">
        <v>333111</v>
      </c>
      <c r="CI88" s="211">
        <v>329228</v>
      </c>
      <c r="CJ88" s="211">
        <v>324366</v>
      </c>
      <c r="CK88" s="211">
        <v>318160</v>
      </c>
      <c r="CL88" s="211">
        <v>308936</v>
      </c>
      <c r="CM88" s="211">
        <v>306984</v>
      </c>
      <c r="CN88" s="211">
        <v>307277</v>
      </c>
      <c r="CO88" s="211">
        <v>309923</v>
      </c>
      <c r="CP88" s="211">
        <v>311676</v>
      </c>
      <c r="CQ88" s="211">
        <v>312528</v>
      </c>
      <c r="CR88" s="211">
        <v>313475</v>
      </c>
      <c r="CS88" s="211">
        <v>314523</v>
      </c>
      <c r="CT88" s="211">
        <v>315668</v>
      </c>
      <c r="CU88" s="211">
        <v>316910</v>
      </c>
      <c r="CV88" s="211">
        <v>318401</v>
      </c>
      <c r="CW88" s="211">
        <v>320135</v>
      </c>
      <c r="CX88" s="211">
        <v>322000</v>
      </c>
      <c r="CY88" s="211">
        <v>324036</v>
      </c>
    </row>
    <row r="89" spans="1:103" x14ac:dyDescent="0.2">
      <c r="A89" s="211">
        <v>1</v>
      </c>
      <c r="B89" s="211" t="s">
        <v>1270</v>
      </c>
      <c r="C89" s="211">
        <v>82400</v>
      </c>
      <c r="D89" s="211">
        <v>83665</v>
      </c>
      <c r="E89" s="211">
        <v>88196</v>
      </c>
      <c r="F89" s="211">
        <v>90457</v>
      </c>
      <c r="G89" s="211">
        <v>93512</v>
      </c>
      <c r="H89" s="211">
        <v>96860</v>
      </c>
      <c r="I89" s="211">
        <v>98079</v>
      </c>
      <c r="J89" s="211">
        <v>97466</v>
      </c>
      <c r="K89" s="211">
        <v>92687</v>
      </c>
      <c r="L89" s="211">
        <v>102466</v>
      </c>
      <c r="M89" s="211">
        <v>113965</v>
      </c>
      <c r="N89" s="211">
        <v>122524</v>
      </c>
      <c r="O89" s="211">
        <v>122158</v>
      </c>
      <c r="P89" s="211">
        <v>125957</v>
      </c>
      <c r="Q89" s="211">
        <v>162887</v>
      </c>
      <c r="R89" s="211">
        <v>149917</v>
      </c>
      <c r="S89" s="211">
        <v>142385</v>
      </c>
      <c r="T89" s="211">
        <v>138190</v>
      </c>
      <c r="U89" s="211">
        <v>135867</v>
      </c>
      <c r="V89" s="211">
        <v>135051</v>
      </c>
      <c r="W89" s="211">
        <v>139749</v>
      </c>
      <c r="X89" s="211">
        <v>141725</v>
      </c>
      <c r="Y89" s="211">
        <v>142392</v>
      </c>
      <c r="Z89" s="211">
        <v>148680</v>
      </c>
      <c r="AA89" s="211">
        <v>154880</v>
      </c>
      <c r="AB89" s="211">
        <v>161645</v>
      </c>
      <c r="AC89" s="211">
        <v>165808</v>
      </c>
      <c r="AD89" s="211">
        <v>170504</v>
      </c>
      <c r="AE89" s="211">
        <v>178946</v>
      </c>
      <c r="AF89" s="211">
        <v>186506</v>
      </c>
      <c r="AG89" s="211">
        <v>191766</v>
      </c>
      <c r="AH89" s="211">
        <v>197376</v>
      </c>
      <c r="AI89" s="211">
        <v>200895</v>
      </c>
      <c r="AJ89" s="211">
        <v>201117</v>
      </c>
      <c r="AK89" s="211">
        <v>204361</v>
      </c>
      <c r="AL89" s="211">
        <v>202754</v>
      </c>
      <c r="AM89" s="211">
        <v>204407</v>
      </c>
      <c r="AN89" s="211">
        <v>201499</v>
      </c>
      <c r="AO89" s="211">
        <v>207726</v>
      </c>
      <c r="AP89" s="211">
        <v>204663</v>
      </c>
      <c r="AQ89" s="211">
        <v>198335</v>
      </c>
      <c r="AR89" s="211">
        <v>192056</v>
      </c>
      <c r="AS89" s="211">
        <v>191039</v>
      </c>
      <c r="AT89" s="211">
        <v>189698</v>
      </c>
      <c r="AU89" s="211">
        <v>188809</v>
      </c>
      <c r="AV89" s="211">
        <v>193197</v>
      </c>
      <c r="AW89" s="211">
        <v>207836</v>
      </c>
      <c r="AX89" s="211">
        <v>216807</v>
      </c>
      <c r="AY89" s="211">
        <v>218177</v>
      </c>
      <c r="AZ89" s="211">
        <v>217711</v>
      </c>
      <c r="BA89" s="211">
        <v>220293</v>
      </c>
      <c r="BB89" s="211">
        <v>220992</v>
      </c>
      <c r="BC89" s="211">
        <v>229128</v>
      </c>
      <c r="BD89" s="211">
        <v>232045</v>
      </c>
      <c r="BE89" s="211">
        <v>230178</v>
      </c>
      <c r="BF89" s="211">
        <v>240073</v>
      </c>
      <c r="BG89" s="211">
        <v>242293</v>
      </c>
      <c r="BH89" s="211">
        <v>249487</v>
      </c>
      <c r="BI89" s="211">
        <v>256806</v>
      </c>
      <c r="BJ89" s="211">
        <v>253663</v>
      </c>
      <c r="BK89" s="211">
        <v>251891</v>
      </c>
      <c r="BL89" s="211">
        <v>255896</v>
      </c>
      <c r="BM89" s="211">
        <v>253063</v>
      </c>
      <c r="BN89" s="211">
        <v>258937</v>
      </c>
      <c r="BO89" s="211">
        <v>262499</v>
      </c>
      <c r="BP89" s="211">
        <v>261441</v>
      </c>
      <c r="BQ89" s="211">
        <v>263520</v>
      </c>
      <c r="BR89" s="211">
        <v>261704</v>
      </c>
      <c r="BS89" s="211">
        <v>258936</v>
      </c>
      <c r="BT89" s="211">
        <v>255952</v>
      </c>
      <c r="BU89" s="211">
        <v>260681</v>
      </c>
      <c r="BV89" s="211">
        <v>267827</v>
      </c>
      <c r="BW89" s="211">
        <v>273519</v>
      </c>
      <c r="BX89" s="211">
        <v>284137</v>
      </c>
      <c r="BY89" s="211">
        <v>291741</v>
      </c>
      <c r="BZ89" s="211">
        <v>301931</v>
      </c>
      <c r="CA89" s="211">
        <v>302848</v>
      </c>
      <c r="CB89" s="211">
        <v>308214</v>
      </c>
      <c r="CC89" s="211">
        <v>316174</v>
      </c>
      <c r="CD89" s="211">
        <v>323139</v>
      </c>
      <c r="CE89" s="211">
        <v>318912</v>
      </c>
      <c r="CF89" s="211">
        <v>316586</v>
      </c>
      <c r="CG89" s="211">
        <v>318039</v>
      </c>
      <c r="CH89" s="211">
        <v>321970</v>
      </c>
      <c r="CI89" s="211">
        <v>318068</v>
      </c>
      <c r="CJ89" s="211">
        <v>314538</v>
      </c>
      <c r="CK89" s="211">
        <v>310064</v>
      </c>
      <c r="CL89" s="211">
        <v>304299</v>
      </c>
      <c r="CM89" s="211">
        <v>295639</v>
      </c>
      <c r="CN89" s="211">
        <v>293928</v>
      </c>
      <c r="CO89" s="211">
        <v>294362</v>
      </c>
      <c r="CP89" s="211">
        <v>297049</v>
      </c>
      <c r="CQ89" s="211">
        <v>298883</v>
      </c>
      <c r="CR89" s="211">
        <v>299851</v>
      </c>
      <c r="CS89" s="211">
        <v>300911</v>
      </c>
      <c r="CT89" s="211">
        <v>302065</v>
      </c>
      <c r="CU89" s="211">
        <v>303313</v>
      </c>
      <c r="CV89" s="211">
        <v>304655</v>
      </c>
      <c r="CW89" s="211">
        <v>306233</v>
      </c>
      <c r="CX89" s="211">
        <v>308045</v>
      </c>
      <c r="CY89" s="211">
        <v>309983</v>
      </c>
    </row>
    <row r="90" spans="1:103" x14ac:dyDescent="0.2">
      <c r="A90" s="211">
        <v>1</v>
      </c>
      <c r="B90" s="211" t="s">
        <v>1271</v>
      </c>
      <c r="C90" s="211">
        <v>71568</v>
      </c>
      <c r="D90" s="211">
        <v>71771</v>
      </c>
      <c r="E90" s="211">
        <v>73048</v>
      </c>
      <c r="F90" s="211">
        <v>77364</v>
      </c>
      <c r="G90" s="211">
        <v>79448</v>
      </c>
      <c r="H90" s="211">
        <v>82225</v>
      </c>
      <c r="I90" s="211">
        <v>85259</v>
      </c>
      <c r="J90" s="211">
        <v>86419</v>
      </c>
      <c r="K90" s="211">
        <v>85966</v>
      </c>
      <c r="L90" s="211">
        <v>81830</v>
      </c>
      <c r="M90" s="211">
        <v>90553</v>
      </c>
      <c r="N90" s="211">
        <v>100817</v>
      </c>
      <c r="O90" s="211">
        <v>108510</v>
      </c>
      <c r="P90" s="211">
        <v>108309</v>
      </c>
      <c r="Q90" s="211">
        <v>111801</v>
      </c>
      <c r="R90" s="211">
        <v>144734</v>
      </c>
      <c r="S90" s="211">
        <v>133354</v>
      </c>
      <c r="T90" s="211">
        <v>126786</v>
      </c>
      <c r="U90" s="211">
        <v>123178</v>
      </c>
      <c r="V90" s="211">
        <v>121238</v>
      </c>
      <c r="W90" s="211">
        <v>120641</v>
      </c>
      <c r="X90" s="211">
        <v>124982</v>
      </c>
      <c r="Y90" s="211">
        <v>126900</v>
      </c>
      <c r="Z90" s="211">
        <v>127659</v>
      </c>
      <c r="AA90" s="211">
        <v>133469</v>
      </c>
      <c r="AB90" s="211">
        <v>139212</v>
      </c>
      <c r="AC90" s="211">
        <v>145478</v>
      </c>
      <c r="AD90" s="211">
        <v>149414</v>
      </c>
      <c r="AE90" s="211">
        <v>153838</v>
      </c>
      <c r="AF90" s="211">
        <v>161654</v>
      </c>
      <c r="AG90" s="211">
        <v>168688</v>
      </c>
      <c r="AH90" s="211">
        <v>173654</v>
      </c>
      <c r="AI90" s="211">
        <v>178949</v>
      </c>
      <c r="AJ90" s="211">
        <v>182352</v>
      </c>
      <c r="AK90" s="211">
        <v>182773</v>
      </c>
      <c r="AL90" s="211">
        <v>185933</v>
      </c>
      <c r="AM90" s="211">
        <v>184680</v>
      </c>
      <c r="AN90" s="211">
        <v>186398</v>
      </c>
      <c r="AO90" s="211">
        <v>183954</v>
      </c>
      <c r="AP90" s="211">
        <v>189846</v>
      </c>
      <c r="AQ90" s="211">
        <v>187253</v>
      </c>
      <c r="AR90" s="211">
        <v>181658</v>
      </c>
      <c r="AS90" s="211">
        <v>176096</v>
      </c>
      <c r="AT90" s="211">
        <v>175349</v>
      </c>
      <c r="AU90" s="211">
        <v>174295</v>
      </c>
      <c r="AV90" s="211">
        <v>173658</v>
      </c>
      <c r="AW90" s="211">
        <v>177876</v>
      </c>
      <c r="AX90" s="211">
        <v>191536</v>
      </c>
      <c r="AY90" s="211">
        <v>199997</v>
      </c>
      <c r="AZ90" s="211">
        <v>201451</v>
      </c>
      <c r="BA90" s="211">
        <v>201214</v>
      </c>
      <c r="BB90" s="211">
        <v>203794</v>
      </c>
      <c r="BC90" s="211">
        <v>204630</v>
      </c>
      <c r="BD90" s="211">
        <v>212360</v>
      </c>
      <c r="BE90" s="211">
        <v>215254</v>
      </c>
      <c r="BF90" s="211">
        <v>213712</v>
      </c>
      <c r="BG90" s="211">
        <v>223096</v>
      </c>
      <c r="BH90" s="211">
        <v>225355</v>
      </c>
      <c r="BI90" s="211">
        <v>232250</v>
      </c>
      <c r="BJ90" s="211">
        <v>239262</v>
      </c>
      <c r="BK90" s="211">
        <v>236533</v>
      </c>
      <c r="BL90" s="211">
        <v>235084</v>
      </c>
      <c r="BM90" s="211">
        <v>239021</v>
      </c>
      <c r="BN90" s="211">
        <v>236570</v>
      </c>
      <c r="BO90" s="211">
        <v>242257</v>
      </c>
      <c r="BP90" s="211">
        <v>245786</v>
      </c>
      <c r="BQ90" s="211">
        <v>244990</v>
      </c>
      <c r="BR90" s="211">
        <v>247132</v>
      </c>
      <c r="BS90" s="211">
        <v>245619</v>
      </c>
      <c r="BT90" s="211">
        <v>243208</v>
      </c>
      <c r="BU90" s="211">
        <v>240592</v>
      </c>
      <c r="BV90" s="211">
        <v>245220</v>
      </c>
      <c r="BW90" s="211">
        <v>252125</v>
      </c>
      <c r="BX90" s="211">
        <v>257666</v>
      </c>
      <c r="BY90" s="211">
        <v>267864</v>
      </c>
      <c r="BZ90" s="211">
        <v>275226</v>
      </c>
      <c r="CA90" s="211">
        <v>285038</v>
      </c>
      <c r="CB90" s="211">
        <v>286097</v>
      </c>
      <c r="CC90" s="211">
        <v>291372</v>
      </c>
      <c r="CD90" s="211">
        <v>299093</v>
      </c>
      <c r="CE90" s="211">
        <v>305891</v>
      </c>
      <c r="CF90" s="211">
        <v>302090</v>
      </c>
      <c r="CG90" s="211">
        <v>300083</v>
      </c>
      <c r="CH90" s="211">
        <v>301654</v>
      </c>
      <c r="CI90" s="211">
        <v>305578</v>
      </c>
      <c r="CJ90" s="211">
        <v>302066</v>
      </c>
      <c r="CK90" s="211">
        <v>298900</v>
      </c>
      <c r="CL90" s="211">
        <v>294830</v>
      </c>
      <c r="CM90" s="211">
        <v>289525</v>
      </c>
      <c r="CN90" s="211">
        <v>281455</v>
      </c>
      <c r="CO90" s="211">
        <v>279994</v>
      </c>
      <c r="CP90" s="211">
        <v>280572</v>
      </c>
      <c r="CQ90" s="211">
        <v>283293</v>
      </c>
      <c r="CR90" s="211">
        <v>285206</v>
      </c>
      <c r="CS90" s="211">
        <v>286290</v>
      </c>
      <c r="CT90" s="211">
        <v>287463</v>
      </c>
      <c r="CU90" s="211">
        <v>288725</v>
      </c>
      <c r="CV90" s="211">
        <v>290075</v>
      </c>
      <c r="CW90" s="211">
        <v>291516</v>
      </c>
      <c r="CX90" s="211">
        <v>293181</v>
      </c>
      <c r="CY90" s="211">
        <v>295071</v>
      </c>
    </row>
    <row r="91" spans="1:103" x14ac:dyDescent="0.2">
      <c r="A91" s="211">
        <v>1</v>
      </c>
      <c r="B91" s="211" t="s">
        <v>1272</v>
      </c>
      <c r="C91" s="211">
        <v>60511</v>
      </c>
      <c r="D91" s="211">
        <v>61309</v>
      </c>
      <c r="E91" s="211">
        <v>61633</v>
      </c>
      <c r="F91" s="211">
        <v>63066</v>
      </c>
      <c r="G91" s="211">
        <v>66887</v>
      </c>
      <c r="H91" s="211">
        <v>68781</v>
      </c>
      <c r="I91" s="211">
        <v>71274</v>
      </c>
      <c r="J91" s="211">
        <v>73987</v>
      </c>
      <c r="K91" s="211">
        <v>75075</v>
      </c>
      <c r="L91" s="211">
        <v>74760</v>
      </c>
      <c r="M91" s="211">
        <v>71237</v>
      </c>
      <c r="N91" s="211">
        <v>78916</v>
      </c>
      <c r="O91" s="211">
        <v>87958</v>
      </c>
      <c r="P91" s="211">
        <v>94782</v>
      </c>
      <c r="Q91" s="211">
        <v>94723</v>
      </c>
      <c r="R91" s="211">
        <v>97893</v>
      </c>
      <c r="S91" s="211">
        <v>126880</v>
      </c>
      <c r="T91" s="211">
        <v>117040</v>
      </c>
      <c r="U91" s="211">
        <v>111402</v>
      </c>
      <c r="V91" s="211">
        <v>108359</v>
      </c>
      <c r="W91" s="211">
        <v>106781</v>
      </c>
      <c r="X91" s="211">
        <v>106387</v>
      </c>
      <c r="Y91" s="211">
        <v>110357</v>
      </c>
      <c r="Z91" s="211">
        <v>112204</v>
      </c>
      <c r="AA91" s="211">
        <v>113036</v>
      </c>
      <c r="AB91" s="211">
        <v>118349</v>
      </c>
      <c r="AC91" s="211">
        <v>123620</v>
      </c>
      <c r="AD91" s="211">
        <v>129369</v>
      </c>
      <c r="AE91" s="211">
        <v>133056</v>
      </c>
      <c r="AF91" s="211">
        <v>137185</v>
      </c>
      <c r="AG91" s="211">
        <v>144356</v>
      </c>
      <c r="AH91" s="211">
        <v>150842</v>
      </c>
      <c r="AI91" s="211">
        <v>155490</v>
      </c>
      <c r="AJ91" s="211">
        <v>160448</v>
      </c>
      <c r="AK91" s="211">
        <v>163711</v>
      </c>
      <c r="AL91" s="211">
        <v>164306</v>
      </c>
      <c r="AM91" s="211">
        <v>167360</v>
      </c>
      <c r="AN91" s="211">
        <v>166442</v>
      </c>
      <c r="AO91" s="211">
        <v>168202</v>
      </c>
      <c r="AP91" s="211">
        <v>166204</v>
      </c>
      <c r="AQ91" s="211">
        <v>171739</v>
      </c>
      <c r="AR91" s="211">
        <v>169597</v>
      </c>
      <c r="AS91" s="211">
        <v>164728</v>
      </c>
      <c r="AT91" s="211">
        <v>159874</v>
      </c>
      <c r="AU91" s="211">
        <v>159384</v>
      </c>
      <c r="AV91" s="211">
        <v>158606</v>
      </c>
      <c r="AW91" s="211">
        <v>158207</v>
      </c>
      <c r="AX91" s="211">
        <v>162235</v>
      </c>
      <c r="AY91" s="211">
        <v>174880</v>
      </c>
      <c r="AZ91" s="211">
        <v>182805</v>
      </c>
      <c r="BA91" s="211">
        <v>184327</v>
      </c>
      <c r="BB91" s="211">
        <v>184308</v>
      </c>
      <c r="BC91" s="211">
        <v>186868</v>
      </c>
      <c r="BD91" s="211">
        <v>187830</v>
      </c>
      <c r="BE91" s="211">
        <v>195124</v>
      </c>
      <c r="BF91" s="211">
        <v>197981</v>
      </c>
      <c r="BG91" s="211">
        <v>196755</v>
      </c>
      <c r="BH91" s="211">
        <v>205599</v>
      </c>
      <c r="BI91" s="211">
        <v>207880</v>
      </c>
      <c r="BJ91" s="211">
        <v>214449</v>
      </c>
      <c r="BK91" s="211">
        <v>221131</v>
      </c>
      <c r="BL91" s="211">
        <v>218815</v>
      </c>
      <c r="BM91" s="211">
        <v>217682</v>
      </c>
      <c r="BN91" s="211">
        <v>221534</v>
      </c>
      <c r="BO91" s="211">
        <v>219461</v>
      </c>
      <c r="BP91" s="211">
        <v>224941</v>
      </c>
      <c r="BQ91" s="211">
        <v>228421</v>
      </c>
      <c r="BR91" s="211">
        <v>227884</v>
      </c>
      <c r="BS91" s="211">
        <v>230076</v>
      </c>
      <c r="BT91" s="211">
        <v>228865</v>
      </c>
      <c r="BU91" s="211">
        <v>226810</v>
      </c>
      <c r="BV91" s="211">
        <v>224563</v>
      </c>
      <c r="BW91" s="211">
        <v>229075</v>
      </c>
      <c r="BX91" s="211">
        <v>235715</v>
      </c>
      <c r="BY91" s="211">
        <v>241088</v>
      </c>
      <c r="BZ91" s="211">
        <v>250832</v>
      </c>
      <c r="CA91" s="211">
        <v>257929</v>
      </c>
      <c r="CB91" s="211">
        <v>267330</v>
      </c>
      <c r="CC91" s="211">
        <v>268528</v>
      </c>
      <c r="CD91" s="211">
        <v>273692</v>
      </c>
      <c r="CE91" s="211">
        <v>281153</v>
      </c>
      <c r="CF91" s="211">
        <v>287761</v>
      </c>
      <c r="CG91" s="211">
        <v>284393</v>
      </c>
      <c r="CH91" s="211">
        <v>282710</v>
      </c>
      <c r="CI91" s="211">
        <v>284393</v>
      </c>
      <c r="CJ91" s="211">
        <v>288297</v>
      </c>
      <c r="CK91" s="211">
        <v>285185</v>
      </c>
      <c r="CL91" s="211">
        <v>282392</v>
      </c>
      <c r="CM91" s="211">
        <v>278739</v>
      </c>
      <c r="CN91" s="211">
        <v>273908</v>
      </c>
      <c r="CO91" s="211">
        <v>266452</v>
      </c>
      <c r="CP91" s="211">
        <v>265246</v>
      </c>
      <c r="CQ91" s="211">
        <v>265967</v>
      </c>
      <c r="CR91" s="211">
        <v>268718</v>
      </c>
      <c r="CS91" s="211">
        <v>270704</v>
      </c>
      <c r="CT91" s="211">
        <v>271904</v>
      </c>
      <c r="CU91" s="211">
        <v>273187</v>
      </c>
      <c r="CV91" s="211">
        <v>274554</v>
      </c>
      <c r="CW91" s="211">
        <v>276004</v>
      </c>
      <c r="CX91" s="211">
        <v>277542</v>
      </c>
      <c r="CY91" s="211">
        <v>279292</v>
      </c>
    </row>
    <row r="92" spans="1:103" x14ac:dyDescent="0.2">
      <c r="A92" s="211">
        <v>1</v>
      </c>
      <c r="B92" s="211" t="s">
        <v>1273</v>
      </c>
      <c r="C92" s="211">
        <v>51190</v>
      </c>
      <c r="D92" s="211">
        <v>50899</v>
      </c>
      <c r="E92" s="211">
        <v>51696</v>
      </c>
      <c r="F92" s="211">
        <v>52285</v>
      </c>
      <c r="G92" s="211">
        <v>53586</v>
      </c>
      <c r="H92" s="211">
        <v>56918</v>
      </c>
      <c r="I92" s="211">
        <v>58614</v>
      </c>
      <c r="J92" s="211">
        <v>60818</v>
      </c>
      <c r="K92" s="211">
        <v>63209</v>
      </c>
      <c r="L92" s="211">
        <v>64213</v>
      </c>
      <c r="M92" s="211">
        <v>64016</v>
      </c>
      <c r="N92" s="211">
        <v>61064</v>
      </c>
      <c r="O92" s="211">
        <v>67726</v>
      </c>
      <c r="P92" s="211">
        <v>75576</v>
      </c>
      <c r="Q92" s="211">
        <v>81544</v>
      </c>
      <c r="R92" s="211">
        <v>81602</v>
      </c>
      <c r="S92" s="211">
        <v>84442</v>
      </c>
      <c r="T92" s="211">
        <v>109590</v>
      </c>
      <c r="U92" s="211">
        <v>101219</v>
      </c>
      <c r="V92" s="211">
        <v>96463</v>
      </c>
      <c r="W92" s="211">
        <v>93948</v>
      </c>
      <c r="X92" s="211">
        <v>92704</v>
      </c>
      <c r="Y92" s="211">
        <v>92491</v>
      </c>
      <c r="Z92" s="211">
        <v>96083</v>
      </c>
      <c r="AA92" s="211">
        <v>97841</v>
      </c>
      <c r="AB92" s="211">
        <v>98727</v>
      </c>
      <c r="AC92" s="211">
        <v>103533</v>
      </c>
      <c r="AD92" s="211">
        <v>108317</v>
      </c>
      <c r="AE92" s="211">
        <v>113536</v>
      </c>
      <c r="AF92" s="211">
        <v>116954</v>
      </c>
      <c r="AG92" s="211">
        <v>120769</v>
      </c>
      <c r="AH92" s="211">
        <v>127277</v>
      </c>
      <c r="AI92" s="211">
        <v>133200</v>
      </c>
      <c r="AJ92" s="211">
        <v>137508</v>
      </c>
      <c r="AK92" s="211">
        <v>142104</v>
      </c>
      <c r="AL92" s="211">
        <v>145204</v>
      </c>
      <c r="AM92" s="211">
        <v>145946</v>
      </c>
      <c r="AN92" s="211">
        <v>148871</v>
      </c>
      <c r="AO92" s="211">
        <v>148261</v>
      </c>
      <c r="AP92" s="211">
        <v>150040</v>
      </c>
      <c r="AQ92" s="211">
        <v>148463</v>
      </c>
      <c r="AR92" s="211">
        <v>153619</v>
      </c>
      <c r="AS92" s="211">
        <v>151905</v>
      </c>
      <c r="AT92" s="211">
        <v>147740</v>
      </c>
      <c r="AU92" s="211">
        <v>143577</v>
      </c>
      <c r="AV92" s="211">
        <v>143323</v>
      </c>
      <c r="AW92" s="211">
        <v>142805</v>
      </c>
      <c r="AX92" s="211">
        <v>142625</v>
      </c>
      <c r="AY92" s="211">
        <v>146442</v>
      </c>
      <c r="AZ92" s="211">
        <v>158046</v>
      </c>
      <c r="BA92" s="211">
        <v>165406</v>
      </c>
      <c r="BB92" s="211">
        <v>166980</v>
      </c>
      <c r="BC92" s="211">
        <v>167163</v>
      </c>
      <c r="BD92" s="211">
        <v>169683</v>
      </c>
      <c r="BE92" s="211">
        <v>170753</v>
      </c>
      <c r="BF92" s="211">
        <v>177586</v>
      </c>
      <c r="BG92" s="211">
        <v>180386</v>
      </c>
      <c r="BH92" s="211">
        <v>179466</v>
      </c>
      <c r="BI92" s="211">
        <v>187740</v>
      </c>
      <c r="BJ92" s="211">
        <v>190028</v>
      </c>
      <c r="BK92" s="211">
        <v>196244</v>
      </c>
      <c r="BL92" s="211">
        <v>202571</v>
      </c>
      <c r="BM92" s="211">
        <v>200659</v>
      </c>
      <c r="BN92" s="211">
        <v>199832</v>
      </c>
      <c r="BO92" s="211">
        <v>203578</v>
      </c>
      <c r="BP92" s="211">
        <v>201878</v>
      </c>
      <c r="BQ92" s="211">
        <v>207128</v>
      </c>
      <c r="BR92" s="211">
        <v>210539</v>
      </c>
      <c r="BS92" s="211">
        <v>210251</v>
      </c>
      <c r="BT92" s="211">
        <v>212479</v>
      </c>
      <c r="BU92" s="211">
        <v>211563</v>
      </c>
      <c r="BV92" s="211">
        <v>209862</v>
      </c>
      <c r="BW92" s="211">
        <v>207980</v>
      </c>
      <c r="BX92" s="211">
        <v>212357</v>
      </c>
      <c r="BY92" s="211">
        <v>218710</v>
      </c>
      <c r="BZ92" s="211">
        <v>223895</v>
      </c>
      <c r="CA92" s="211">
        <v>233153</v>
      </c>
      <c r="CB92" s="211">
        <v>239960</v>
      </c>
      <c r="CC92" s="211">
        <v>248919</v>
      </c>
      <c r="CD92" s="211">
        <v>250248</v>
      </c>
      <c r="CE92" s="211">
        <v>255280</v>
      </c>
      <c r="CF92" s="211">
        <v>262455</v>
      </c>
      <c r="CG92" s="211">
        <v>268850</v>
      </c>
      <c r="CH92" s="211">
        <v>265921</v>
      </c>
      <c r="CI92" s="211">
        <v>264561</v>
      </c>
      <c r="CJ92" s="211">
        <v>266347</v>
      </c>
      <c r="CK92" s="211">
        <v>270217</v>
      </c>
      <c r="CL92" s="211">
        <v>267511</v>
      </c>
      <c r="CM92" s="211">
        <v>265094</v>
      </c>
      <c r="CN92" s="211">
        <v>261865</v>
      </c>
      <c r="CO92" s="211">
        <v>257519</v>
      </c>
      <c r="CP92" s="211">
        <v>250697</v>
      </c>
      <c r="CQ92" s="211">
        <v>249745</v>
      </c>
      <c r="CR92" s="211">
        <v>250605</v>
      </c>
      <c r="CS92" s="211">
        <v>253378</v>
      </c>
      <c r="CT92" s="211">
        <v>255430</v>
      </c>
      <c r="CU92" s="211">
        <v>256743</v>
      </c>
      <c r="CV92" s="211">
        <v>258131</v>
      </c>
      <c r="CW92" s="211">
        <v>259599</v>
      </c>
      <c r="CX92" s="211">
        <v>261146</v>
      </c>
      <c r="CY92" s="211">
        <v>262776</v>
      </c>
    </row>
    <row r="93" spans="1:103" x14ac:dyDescent="0.2">
      <c r="A93" s="211">
        <v>1</v>
      </c>
      <c r="B93" s="211" t="s">
        <v>1274</v>
      </c>
      <c r="C93" s="211">
        <v>39680</v>
      </c>
      <c r="D93" s="211">
        <v>42207</v>
      </c>
      <c r="E93" s="211">
        <v>42064</v>
      </c>
      <c r="F93" s="211">
        <v>43018</v>
      </c>
      <c r="G93" s="211">
        <v>43583</v>
      </c>
      <c r="H93" s="211">
        <v>44744</v>
      </c>
      <c r="I93" s="211">
        <v>47601</v>
      </c>
      <c r="J93" s="211">
        <v>49091</v>
      </c>
      <c r="K93" s="211">
        <v>51010</v>
      </c>
      <c r="L93" s="211">
        <v>53083</v>
      </c>
      <c r="M93" s="211">
        <v>53991</v>
      </c>
      <c r="N93" s="211">
        <v>53890</v>
      </c>
      <c r="O93" s="211">
        <v>51463</v>
      </c>
      <c r="P93" s="211">
        <v>57149</v>
      </c>
      <c r="Q93" s="211">
        <v>63857</v>
      </c>
      <c r="R93" s="211">
        <v>68995</v>
      </c>
      <c r="S93" s="211">
        <v>69142</v>
      </c>
      <c r="T93" s="211">
        <v>71648</v>
      </c>
      <c r="U93" s="211">
        <v>93119</v>
      </c>
      <c r="V93" s="211">
        <v>86125</v>
      </c>
      <c r="W93" s="211">
        <v>82191</v>
      </c>
      <c r="X93" s="211">
        <v>80163</v>
      </c>
      <c r="Y93" s="211">
        <v>79219</v>
      </c>
      <c r="Z93" s="211">
        <v>79160</v>
      </c>
      <c r="AA93" s="211">
        <v>82371</v>
      </c>
      <c r="AB93" s="211">
        <v>84023</v>
      </c>
      <c r="AC93" s="211">
        <v>84935</v>
      </c>
      <c r="AD93" s="211">
        <v>89225</v>
      </c>
      <c r="AE93" s="211">
        <v>93509</v>
      </c>
      <c r="AF93" s="211">
        <v>98185</v>
      </c>
      <c r="AG93" s="211">
        <v>101312</v>
      </c>
      <c r="AH93" s="211">
        <v>104793</v>
      </c>
      <c r="AI93" s="211">
        <v>110624</v>
      </c>
      <c r="AJ93" s="211">
        <v>115962</v>
      </c>
      <c r="AK93" s="211">
        <v>119907</v>
      </c>
      <c r="AL93" s="211">
        <v>124116</v>
      </c>
      <c r="AM93" s="211">
        <v>127023</v>
      </c>
      <c r="AN93" s="211">
        <v>127875</v>
      </c>
      <c r="AO93" s="211">
        <v>130641</v>
      </c>
      <c r="AP93" s="211">
        <v>130303</v>
      </c>
      <c r="AQ93" s="211">
        <v>132067</v>
      </c>
      <c r="AR93" s="211">
        <v>130876</v>
      </c>
      <c r="AS93" s="211">
        <v>135622</v>
      </c>
      <c r="AT93" s="211">
        <v>134304</v>
      </c>
      <c r="AU93" s="211">
        <v>130811</v>
      </c>
      <c r="AV93" s="211">
        <v>127308</v>
      </c>
      <c r="AW93" s="211">
        <v>127264</v>
      </c>
      <c r="AX93" s="211">
        <v>126979</v>
      </c>
      <c r="AY93" s="211">
        <v>126992</v>
      </c>
      <c r="AZ93" s="211">
        <v>130571</v>
      </c>
      <c r="BA93" s="211">
        <v>141104</v>
      </c>
      <c r="BB93" s="211">
        <v>147869</v>
      </c>
      <c r="BC93" s="211">
        <v>149468</v>
      </c>
      <c r="BD93" s="211">
        <v>149826</v>
      </c>
      <c r="BE93" s="211">
        <v>152281</v>
      </c>
      <c r="BF93" s="211">
        <v>153433</v>
      </c>
      <c r="BG93" s="211">
        <v>159771</v>
      </c>
      <c r="BH93" s="211">
        <v>162488</v>
      </c>
      <c r="BI93" s="211">
        <v>161852</v>
      </c>
      <c r="BJ93" s="211">
        <v>169520</v>
      </c>
      <c r="BK93" s="211">
        <v>171788</v>
      </c>
      <c r="BL93" s="211">
        <v>177617</v>
      </c>
      <c r="BM93" s="211">
        <v>183553</v>
      </c>
      <c r="BN93" s="211">
        <v>182028</v>
      </c>
      <c r="BO93" s="211">
        <v>181489</v>
      </c>
      <c r="BP93" s="211">
        <v>185100</v>
      </c>
      <c r="BQ93" s="211">
        <v>183759</v>
      </c>
      <c r="BR93" s="211">
        <v>188745</v>
      </c>
      <c r="BS93" s="211">
        <v>192063</v>
      </c>
      <c r="BT93" s="211">
        <v>192006</v>
      </c>
      <c r="BU93" s="211">
        <v>194247</v>
      </c>
      <c r="BV93" s="211">
        <v>193613</v>
      </c>
      <c r="BW93" s="211">
        <v>192255</v>
      </c>
      <c r="BX93" s="211">
        <v>190729</v>
      </c>
      <c r="BY93" s="211">
        <v>194941</v>
      </c>
      <c r="BZ93" s="211">
        <v>200974</v>
      </c>
      <c r="CA93" s="211">
        <v>205941</v>
      </c>
      <c r="CB93" s="211">
        <v>214668</v>
      </c>
      <c r="CC93" s="211">
        <v>221148</v>
      </c>
      <c r="CD93" s="211">
        <v>229622</v>
      </c>
      <c r="CE93" s="211">
        <v>231064</v>
      </c>
      <c r="CF93" s="211">
        <v>235935</v>
      </c>
      <c r="CG93" s="211">
        <v>242786</v>
      </c>
      <c r="CH93" s="211">
        <v>248933</v>
      </c>
      <c r="CI93" s="211">
        <v>246442</v>
      </c>
      <c r="CJ93" s="211">
        <v>245399</v>
      </c>
      <c r="CK93" s="211">
        <v>247273</v>
      </c>
      <c r="CL93" s="211">
        <v>251084</v>
      </c>
      <c r="CM93" s="211">
        <v>248785</v>
      </c>
      <c r="CN93" s="211">
        <v>246748</v>
      </c>
      <c r="CO93" s="211">
        <v>243946</v>
      </c>
      <c r="CP93" s="211">
        <v>240097</v>
      </c>
      <c r="CQ93" s="211">
        <v>233928</v>
      </c>
      <c r="CR93" s="211">
        <v>233229</v>
      </c>
      <c r="CS93" s="211">
        <v>234218</v>
      </c>
      <c r="CT93" s="211">
        <v>236998</v>
      </c>
      <c r="CU93" s="211">
        <v>239103</v>
      </c>
      <c r="CV93" s="211">
        <v>240519</v>
      </c>
      <c r="CW93" s="211">
        <v>242003</v>
      </c>
      <c r="CX93" s="211">
        <v>243563</v>
      </c>
      <c r="CY93" s="211">
        <v>245198</v>
      </c>
    </row>
    <row r="94" spans="1:103" x14ac:dyDescent="0.2">
      <c r="A94" s="211">
        <v>1</v>
      </c>
      <c r="B94" s="211" t="s">
        <v>1275</v>
      </c>
      <c r="C94" s="211">
        <v>30377</v>
      </c>
      <c r="D94" s="211">
        <v>32006</v>
      </c>
      <c r="E94" s="211">
        <v>34129</v>
      </c>
      <c r="F94" s="211">
        <v>34273</v>
      </c>
      <c r="G94" s="211">
        <v>35116</v>
      </c>
      <c r="H94" s="211">
        <v>35640</v>
      </c>
      <c r="I94" s="211">
        <v>36654</v>
      </c>
      <c r="J94" s="211">
        <v>39059</v>
      </c>
      <c r="K94" s="211">
        <v>40344</v>
      </c>
      <c r="L94" s="211">
        <v>41982</v>
      </c>
      <c r="M94" s="211">
        <v>43748</v>
      </c>
      <c r="N94" s="211">
        <v>44553</v>
      </c>
      <c r="O94" s="211">
        <v>44525</v>
      </c>
      <c r="P94" s="211">
        <v>42572</v>
      </c>
      <c r="Q94" s="211">
        <v>47339</v>
      </c>
      <c r="R94" s="211">
        <v>52969</v>
      </c>
      <c r="S94" s="211">
        <v>57314</v>
      </c>
      <c r="T94" s="211">
        <v>57524</v>
      </c>
      <c r="U94" s="211">
        <v>59697</v>
      </c>
      <c r="V94" s="211">
        <v>77709</v>
      </c>
      <c r="W94" s="211">
        <v>71980</v>
      </c>
      <c r="X94" s="211">
        <v>68797</v>
      </c>
      <c r="Y94" s="211">
        <v>67205</v>
      </c>
      <c r="Z94" s="211">
        <v>66525</v>
      </c>
      <c r="AA94" s="211">
        <v>66592</v>
      </c>
      <c r="AB94" s="211">
        <v>69421</v>
      </c>
      <c r="AC94" s="211">
        <v>70947</v>
      </c>
      <c r="AD94" s="211">
        <v>71852</v>
      </c>
      <c r="AE94" s="211">
        <v>75620</v>
      </c>
      <c r="AF94" s="211">
        <v>79395</v>
      </c>
      <c r="AG94" s="211">
        <v>83518</v>
      </c>
      <c r="AH94" s="211">
        <v>86332</v>
      </c>
      <c r="AI94" s="211">
        <v>89458</v>
      </c>
      <c r="AJ94" s="211">
        <v>94602</v>
      </c>
      <c r="AK94" s="211">
        <v>99340</v>
      </c>
      <c r="AL94" s="211">
        <v>102895</v>
      </c>
      <c r="AM94" s="211">
        <v>106691</v>
      </c>
      <c r="AN94" s="211">
        <v>109371</v>
      </c>
      <c r="AO94" s="211">
        <v>110291</v>
      </c>
      <c r="AP94" s="211">
        <v>112862</v>
      </c>
      <c r="AQ94" s="211">
        <v>112752</v>
      </c>
      <c r="AR94" s="211">
        <v>114464</v>
      </c>
      <c r="AS94" s="211">
        <v>113613</v>
      </c>
      <c r="AT94" s="211">
        <v>117918</v>
      </c>
      <c r="AU94" s="211">
        <v>116953</v>
      </c>
      <c r="AV94" s="211">
        <v>114088</v>
      </c>
      <c r="AW94" s="211">
        <v>111203</v>
      </c>
      <c r="AX94" s="211">
        <v>111332</v>
      </c>
      <c r="AY94" s="211">
        <v>111247</v>
      </c>
      <c r="AZ94" s="211">
        <v>111423</v>
      </c>
      <c r="BA94" s="211">
        <v>114730</v>
      </c>
      <c r="BB94" s="211">
        <v>124162</v>
      </c>
      <c r="BC94" s="211">
        <v>130297</v>
      </c>
      <c r="BD94" s="211">
        <v>131888</v>
      </c>
      <c r="BE94" s="211">
        <v>132387</v>
      </c>
      <c r="BF94" s="211">
        <v>134742</v>
      </c>
      <c r="BG94" s="211">
        <v>135945</v>
      </c>
      <c r="BH94" s="211">
        <v>141749</v>
      </c>
      <c r="BI94" s="211">
        <v>144348</v>
      </c>
      <c r="BJ94" s="211">
        <v>143968</v>
      </c>
      <c r="BK94" s="211">
        <v>150985</v>
      </c>
      <c r="BL94" s="211">
        <v>153199</v>
      </c>
      <c r="BM94" s="211">
        <v>158599</v>
      </c>
      <c r="BN94" s="211">
        <v>164102</v>
      </c>
      <c r="BO94" s="211">
        <v>162938</v>
      </c>
      <c r="BP94" s="211">
        <v>162659</v>
      </c>
      <c r="BQ94" s="211">
        <v>166098</v>
      </c>
      <c r="BR94" s="211">
        <v>165093</v>
      </c>
      <c r="BS94" s="211">
        <v>169775</v>
      </c>
      <c r="BT94" s="211">
        <v>172961</v>
      </c>
      <c r="BU94" s="211">
        <v>173112</v>
      </c>
      <c r="BV94" s="211">
        <v>175334</v>
      </c>
      <c r="BW94" s="211">
        <v>174961</v>
      </c>
      <c r="BX94" s="211">
        <v>173928</v>
      </c>
      <c r="BY94" s="211">
        <v>172742</v>
      </c>
      <c r="BZ94" s="211">
        <v>176753</v>
      </c>
      <c r="CA94" s="211">
        <v>182420</v>
      </c>
      <c r="CB94" s="211">
        <v>187128</v>
      </c>
      <c r="CC94" s="211">
        <v>195268</v>
      </c>
      <c r="CD94" s="211">
        <v>201373</v>
      </c>
      <c r="CE94" s="211">
        <v>209305</v>
      </c>
      <c r="CF94" s="211">
        <v>210833</v>
      </c>
      <c r="CG94" s="211">
        <v>215500</v>
      </c>
      <c r="CH94" s="211">
        <v>221978</v>
      </c>
      <c r="CI94" s="211">
        <v>227828</v>
      </c>
      <c r="CJ94" s="211">
        <v>225770</v>
      </c>
      <c r="CK94" s="211">
        <v>225033</v>
      </c>
      <c r="CL94" s="211">
        <v>226970</v>
      </c>
      <c r="CM94" s="211">
        <v>230686</v>
      </c>
      <c r="CN94" s="211">
        <v>228790</v>
      </c>
      <c r="CO94" s="211">
        <v>227130</v>
      </c>
      <c r="CP94" s="211">
        <v>224756</v>
      </c>
      <c r="CQ94" s="211">
        <v>221412</v>
      </c>
      <c r="CR94" s="211">
        <v>215916</v>
      </c>
      <c r="CS94" s="211">
        <v>215464</v>
      </c>
      <c r="CT94" s="211">
        <v>216568</v>
      </c>
      <c r="CU94" s="211">
        <v>219328</v>
      </c>
      <c r="CV94" s="211">
        <v>221465</v>
      </c>
      <c r="CW94" s="211">
        <v>222967</v>
      </c>
      <c r="CX94" s="211">
        <v>224531</v>
      </c>
      <c r="CY94" s="211">
        <v>226166</v>
      </c>
    </row>
    <row r="95" spans="1:103" x14ac:dyDescent="0.2">
      <c r="A95" s="211">
        <v>1</v>
      </c>
      <c r="B95" s="211" t="s">
        <v>1276</v>
      </c>
      <c r="C95" s="211">
        <v>23481</v>
      </c>
      <c r="D95" s="211">
        <v>23919</v>
      </c>
      <c r="E95" s="211">
        <v>25267</v>
      </c>
      <c r="F95" s="211">
        <v>27172</v>
      </c>
      <c r="G95" s="211">
        <v>27337</v>
      </c>
      <c r="H95" s="211">
        <v>28065</v>
      </c>
      <c r="I95" s="211">
        <v>28536</v>
      </c>
      <c r="J95" s="211">
        <v>29402</v>
      </c>
      <c r="K95" s="211">
        <v>31384</v>
      </c>
      <c r="L95" s="211">
        <v>32469</v>
      </c>
      <c r="M95" s="211">
        <v>33838</v>
      </c>
      <c r="N95" s="211">
        <v>35311</v>
      </c>
      <c r="O95" s="211">
        <v>36010</v>
      </c>
      <c r="P95" s="211">
        <v>36034</v>
      </c>
      <c r="Q95" s="211">
        <v>34499</v>
      </c>
      <c r="R95" s="211">
        <v>38416</v>
      </c>
      <c r="S95" s="211">
        <v>43050</v>
      </c>
      <c r="T95" s="211">
        <v>46652</v>
      </c>
      <c r="U95" s="211">
        <v>46901</v>
      </c>
      <c r="V95" s="211">
        <v>48751</v>
      </c>
      <c r="W95" s="211">
        <v>63565</v>
      </c>
      <c r="X95" s="211">
        <v>58976</v>
      </c>
      <c r="Y95" s="211">
        <v>56463</v>
      </c>
      <c r="Z95" s="211">
        <v>55254</v>
      </c>
      <c r="AA95" s="211">
        <v>54797</v>
      </c>
      <c r="AB95" s="211">
        <v>54959</v>
      </c>
      <c r="AC95" s="211">
        <v>57409</v>
      </c>
      <c r="AD95" s="211">
        <v>58787</v>
      </c>
      <c r="AE95" s="211">
        <v>59655</v>
      </c>
      <c r="AF95" s="211">
        <v>62905</v>
      </c>
      <c r="AG95" s="211">
        <v>66172</v>
      </c>
      <c r="AH95" s="211">
        <v>69743</v>
      </c>
      <c r="AI95" s="211">
        <v>72228</v>
      </c>
      <c r="AJ95" s="211">
        <v>74984</v>
      </c>
      <c r="AK95" s="211">
        <v>79443</v>
      </c>
      <c r="AL95" s="211">
        <v>83575</v>
      </c>
      <c r="AM95" s="211">
        <v>86723</v>
      </c>
      <c r="AN95" s="211">
        <v>90086</v>
      </c>
      <c r="AO95" s="211">
        <v>92512</v>
      </c>
      <c r="AP95" s="211">
        <v>93458</v>
      </c>
      <c r="AQ95" s="211">
        <v>95801</v>
      </c>
      <c r="AR95" s="211">
        <v>95872</v>
      </c>
      <c r="AS95" s="211">
        <v>97495</v>
      </c>
      <c r="AT95" s="211">
        <v>96934</v>
      </c>
      <c r="AU95" s="211">
        <v>100777</v>
      </c>
      <c r="AV95" s="211">
        <v>100116</v>
      </c>
      <c r="AW95" s="211">
        <v>97823</v>
      </c>
      <c r="AX95" s="211">
        <v>95505</v>
      </c>
      <c r="AY95" s="211">
        <v>95770</v>
      </c>
      <c r="AZ95" s="211">
        <v>95847</v>
      </c>
      <c r="BA95" s="211">
        <v>96150</v>
      </c>
      <c r="BB95" s="211">
        <v>99157</v>
      </c>
      <c r="BC95" s="211">
        <v>107472</v>
      </c>
      <c r="BD95" s="211">
        <v>112952</v>
      </c>
      <c r="BE95" s="211">
        <v>114500</v>
      </c>
      <c r="BF95" s="211">
        <v>115103</v>
      </c>
      <c r="BG95" s="211">
        <v>117323</v>
      </c>
      <c r="BH95" s="211">
        <v>118541</v>
      </c>
      <c r="BI95" s="211">
        <v>123779</v>
      </c>
      <c r="BJ95" s="211">
        <v>126226</v>
      </c>
      <c r="BK95" s="211">
        <v>126068</v>
      </c>
      <c r="BL95" s="211">
        <v>132395</v>
      </c>
      <c r="BM95" s="211">
        <v>134520</v>
      </c>
      <c r="BN95" s="211">
        <v>139452</v>
      </c>
      <c r="BO95" s="211">
        <v>144483</v>
      </c>
      <c r="BP95" s="211">
        <v>143648</v>
      </c>
      <c r="BQ95" s="211">
        <v>143594</v>
      </c>
      <c r="BR95" s="211">
        <v>146822</v>
      </c>
      <c r="BS95" s="211">
        <v>146123</v>
      </c>
      <c r="BT95" s="211">
        <v>150461</v>
      </c>
      <c r="BU95" s="211">
        <v>153479</v>
      </c>
      <c r="BV95" s="211">
        <v>153804</v>
      </c>
      <c r="BW95" s="211">
        <v>155972</v>
      </c>
      <c r="BX95" s="211">
        <v>155831</v>
      </c>
      <c r="BY95" s="211">
        <v>155099</v>
      </c>
      <c r="BZ95" s="211">
        <v>154230</v>
      </c>
      <c r="CA95" s="211">
        <v>158000</v>
      </c>
      <c r="CB95" s="211">
        <v>163256</v>
      </c>
      <c r="CC95" s="211">
        <v>167665</v>
      </c>
      <c r="CD95" s="211">
        <v>175162</v>
      </c>
      <c r="CE95" s="211">
        <v>180843</v>
      </c>
      <c r="CF95" s="211">
        <v>188176</v>
      </c>
      <c r="CG95" s="211">
        <v>189760</v>
      </c>
      <c r="CH95" s="211">
        <v>194178</v>
      </c>
      <c r="CI95" s="211">
        <v>200232</v>
      </c>
      <c r="CJ95" s="211">
        <v>205735</v>
      </c>
      <c r="CK95" s="211">
        <v>204094</v>
      </c>
      <c r="CL95" s="211">
        <v>203643</v>
      </c>
      <c r="CM95" s="211">
        <v>205611</v>
      </c>
      <c r="CN95" s="211">
        <v>209195</v>
      </c>
      <c r="CO95" s="211">
        <v>207689</v>
      </c>
      <c r="CP95" s="211">
        <v>206393</v>
      </c>
      <c r="CQ95" s="211">
        <v>204441</v>
      </c>
      <c r="CR95" s="211">
        <v>201600</v>
      </c>
      <c r="CS95" s="211">
        <v>196789</v>
      </c>
      <c r="CT95" s="211">
        <v>196568</v>
      </c>
      <c r="CU95" s="211">
        <v>197766</v>
      </c>
      <c r="CV95" s="211">
        <v>200477</v>
      </c>
      <c r="CW95" s="211">
        <v>202621</v>
      </c>
      <c r="CX95" s="211">
        <v>204186</v>
      </c>
      <c r="CY95" s="211">
        <v>205808</v>
      </c>
    </row>
    <row r="96" spans="1:103" x14ac:dyDescent="0.2">
      <c r="A96" s="211">
        <v>1</v>
      </c>
      <c r="B96" s="211" t="s">
        <v>1277</v>
      </c>
      <c r="C96" s="211">
        <v>17376</v>
      </c>
      <c r="D96" s="211">
        <v>18008</v>
      </c>
      <c r="E96" s="211">
        <v>18392</v>
      </c>
      <c r="F96" s="211">
        <v>19611</v>
      </c>
      <c r="G96" s="211">
        <v>21131</v>
      </c>
      <c r="H96" s="211">
        <v>21301</v>
      </c>
      <c r="I96" s="211">
        <v>21912</v>
      </c>
      <c r="J96" s="211">
        <v>22322</v>
      </c>
      <c r="K96" s="211">
        <v>23043</v>
      </c>
      <c r="L96" s="211">
        <v>24639</v>
      </c>
      <c r="M96" s="211">
        <v>25533</v>
      </c>
      <c r="N96" s="211">
        <v>26653</v>
      </c>
      <c r="O96" s="211">
        <v>27854</v>
      </c>
      <c r="P96" s="211">
        <v>28445</v>
      </c>
      <c r="Q96" s="211">
        <v>28503</v>
      </c>
      <c r="R96" s="211">
        <v>27327</v>
      </c>
      <c r="S96" s="211">
        <v>30475</v>
      </c>
      <c r="T96" s="211">
        <v>34204</v>
      </c>
      <c r="U96" s="211">
        <v>37129</v>
      </c>
      <c r="V96" s="211">
        <v>37392</v>
      </c>
      <c r="W96" s="211">
        <v>38935</v>
      </c>
      <c r="X96" s="211">
        <v>50857</v>
      </c>
      <c r="Y96" s="211">
        <v>47271</v>
      </c>
      <c r="Z96" s="211">
        <v>45340</v>
      </c>
      <c r="AA96" s="211">
        <v>44457</v>
      </c>
      <c r="AB96" s="211">
        <v>44180</v>
      </c>
      <c r="AC96" s="211">
        <v>44405</v>
      </c>
      <c r="AD96" s="211">
        <v>46481</v>
      </c>
      <c r="AE96" s="211">
        <v>47697</v>
      </c>
      <c r="AF96" s="211">
        <v>48501</v>
      </c>
      <c r="AG96" s="211">
        <v>51247</v>
      </c>
      <c r="AH96" s="211">
        <v>54018</v>
      </c>
      <c r="AI96" s="211">
        <v>57048</v>
      </c>
      <c r="AJ96" s="211">
        <v>59198</v>
      </c>
      <c r="AK96" s="211">
        <v>61578</v>
      </c>
      <c r="AL96" s="211">
        <v>65368</v>
      </c>
      <c r="AM96" s="211">
        <v>68901</v>
      </c>
      <c r="AN96" s="211">
        <v>71632</v>
      </c>
      <c r="AO96" s="211">
        <v>74553</v>
      </c>
      <c r="AP96" s="211">
        <v>76702</v>
      </c>
      <c r="AQ96" s="211">
        <v>77632</v>
      </c>
      <c r="AR96" s="211">
        <v>79725</v>
      </c>
      <c r="AS96" s="211">
        <v>79928</v>
      </c>
      <c r="AT96" s="211">
        <v>81428</v>
      </c>
      <c r="AU96" s="211">
        <v>81105</v>
      </c>
      <c r="AV96" s="211">
        <v>84470</v>
      </c>
      <c r="AW96" s="211">
        <v>84064</v>
      </c>
      <c r="AX96" s="211">
        <v>82280</v>
      </c>
      <c r="AY96" s="211">
        <v>80469</v>
      </c>
      <c r="AZ96" s="211">
        <v>80829</v>
      </c>
      <c r="BA96" s="211">
        <v>81030</v>
      </c>
      <c r="BB96" s="211">
        <v>81421</v>
      </c>
      <c r="BC96" s="211">
        <v>84107</v>
      </c>
      <c r="BD96" s="211">
        <v>91308</v>
      </c>
      <c r="BE96" s="211">
        <v>96117</v>
      </c>
      <c r="BF96" s="211">
        <v>97588</v>
      </c>
      <c r="BG96" s="211">
        <v>98257</v>
      </c>
      <c r="BH96" s="211">
        <v>100308</v>
      </c>
      <c r="BI96" s="211">
        <v>101506</v>
      </c>
      <c r="BJ96" s="211">
        <v>106153</v>
      </c>
      <c r="BK96" s="211">
        <v>108414</v>
      </c>
      <c r="BL96" s="211">
        <v>108439</v>
      </c>
      <c r="BM96" s="211">
        <v>114051</v>
      </c>
      <c r="BN96" s="211">
        <v>116049</v>
      </c>
      <c r="BO96" s="211">
        <v>120482</v>
      </c>
      <c r="BP96" s="211">
        <v>125006</v>
      </c>
      <c r="BQ96" s="211">
        <v>124461</v>
      </c>
      <c r="BR96" s="211">
        <v>124593</v>
      </c>
      <c r="BS96" s="211">
        <v>127573</v>
      </c>
      <c r="BT96" s="211">
        <v>127142</v>
      </c>
      <c r="BU96" s="211">
        <v>131097</v>
      </c>
      <c r="BV96" s="211">
        <v>133909</v>
      </c>
      <c r="BW96" s="211">
        <v>134372</v>
      </c>
      <c r="BX96" s="211">
        <v>136450</v>
      </c>
      <c r="BY96" s="211">
        <v>136506</v>
      </c>
      <c r="BZ96" s="211">
        <v>136043</v>
      </c>
      <c r="CA96" s="211">
        <v>135459</v>
      </c>
      <c r="CB96" s="211">
        <v>138948</v>
      </c>
      <c r="CC96" s="211">
        <v>143753</v>
      </c>
      <c r="CD96" s="211">
        <v>147819</v>
      </c>
      <c r="CE96" s="211">
        <v>154624</v>
      </c>
      <c r="CF96" s="211">
        <v>159835</v>
      </c>
      <c r="CG96" s="211">
        <v>166519</v>
      </c>
      <c r="CH96" s="211">
        <v>168121</v>
      </c>
      <c r="CI96" s="211">
        <v>172244</v>
      </c>
      <c r="CJ96" s="211">
        <v>177823</v>
      </c>
      <c r="CK96" s="211">
        <v>182928</v>
      </c>
      <c r="CL96" s="211">
        <v>181680</v>
      </c>
      <c r="CM96" s="211">
        <v>181486</v>
      </c>
      <c r="CN96" s="211">
        <v>183449</v>
      </c>
      <c r="CO96" s="211">
        <v>186858</v>
      </c>
      <c r="CP96" s="211">
        <v>185720</v>
      </c>
      <c r="CQ96" s="211">
        <v>184765</v>
      </c>
      <c r="CR96" s="211">
        <v>183219</v>
      </c>
      <c r="CS96" s="211">
        <v>180870</v>
      </c>
      <c r="CT96" s="211">
        <v>176743</v>
      </c>
      <c r="CU96" s="211">
        <v>176733</v>
      </c>
      <c r="CV96" s="211">
        <v>177996</v>
      </c>
      <c r="CW96" s="211">
        <v>180624</v>
      </c>
      <c r="CX96" s="211">
        <v>182743</v>
      </c>
      <c r="CY96" s="211">
        <v>184342</v>
      </c>
    </row>
    <row r="97" spans="1:103" x14ac:dyDescent="0.2">
      <c r="A97" s="211">
        <v>1</v>
      </c>
      <c r="B97" s="211" t="s">
        <v>1278</v>
      </c>
      <c r="C97" s="211">
        <v>12292</v>
      </c>
      <c r="D97" s="211">
        <v>12946</v>
      </c>
      <c r="E97" s="211">
        <v>13454</v>
      </c>
      <c r="F97" s="211">
        <v>13881</v>
      </c>
      <c r="G97" s="211">
        <v>14830</v>
      </c>
      <c r="H97" s="211">
        <v>16011</v>
      </c>
      <c r="I97" s="211">
        <v>16174</v>
      </c>
      <c r="J97" s="211">
        <v>16673</v>
      </c>
      <c r="K97" s="211">
        <v>17020</v>
      </c>
      <c r="L97" s="211">
        <v>17603</v>
      </c>
      <c r="M97" s="211">
        <v>18855</v>
      </c>
      <c r="N97" s="211">
        <v>19574</v>
      </c>
      <c r="O97" s="211">
        <v>20465</v>
      </c>
      <c r="P97" s="211">
        <v>21420</v>
      </c>
      <c r="Q97" s="211">
        <v>21907</v>
      </c>
      <c r="R97" s="211">
        <v>21984</v>
      </c>
      <c r="S97" s="211">
        <v>21108</v>
      </c>
      <c r="T97" s="211">
        <v>23575</v>
      </c>
      <c r="U97" s="211">
        <v>26505</v>
      </c>
      <c r="V97" s="211">
        <v>28824</v>
      </c>
      <c r="W97" s="211">
        <v>29081</v>
      </c>
      <c r="X97" s="211">
        <v>30338</v>
      </c>
      <c r="Y97" s="211">
        <v>39705</v>
      </c>
      <c r="Z97" s="211">
        <v>36978</v>
      </c>
      <c r="AA97" s="211">
        <v>35539</v>
      </c>
      <c r="AB97" s="211">
        <v>34922</v>
      </c>
      <c r="AC97" s="211">
        <v>34784</v>
      </c>
      <c r="AD97" s="211">
        <v>35038</v>
      </c>
      <c r="AE97" s="211">
        <v>36756</v>
      </c>
      <c r="AF97" s="211">
        <v>37800</v>
      </c>
      <c r="AG97" s="211">
        <v>38520</v>
      </c>
      <c r="AH97" s="211">
        <v>40788</v>
      </c>
      <c r="AI97" s="211">
        <v>43084</v>
      </c>
      <c r="AJ97" s="211">
        <v>45598</v>
      </c>
      <c r="AK97" s="211">
        <v>47414</v>
      </c>
      <c r="AL97" s="211">
        <v>49422</v>
      </c>
      <c r="AM97" s="211">
        <v>52572</v>
      </c>
      <c r="AN97" s="211">
        <v>55526</v>
      </c>
      <c r="AO97" s="211">
        <v>57842</v>
      </c>
      <c r="AP97" s="211">
        <v>60322</v>
      </c>
      <c r="AQ97" s="211">
        <v>62181</v>
      </c>
      <c r="AR97" s="211">
        <v>63060</v>
      </c>
      <c r="AS97" s="211">
        <v>64884</v>
      </c>
      <c r="AT97" s="211">
        <v>65174</v>
      </c>
      <c r="AU97" s="211">
        <v>66523</v>
      </c>
      <c r="AV97" s="211">
        <v>66386</v>
      </c>
      <c r="AW97" s="211">
        <v>69269</v>
      </c>
      <c r="AX97" s="211">
        <v>69064</v>
      </c>
      <c r="AY97" s="211">
        <v>67721</v>
      </c>
      <c r="AZ97" s="211">
        <v>66352</v>
      </c>
      <c r="BA97" s="211">
        <v>66768</v>
      </c>
      <c r="BB97" s="211">
        <v>67052</v>
      </c>
      <c r="BC97" s="211">
        <v>67495</v>
      </c>
      <c r="BD97" s="211">
        <v>69843</v>
      </c>
      <c r="BE97" s="211">
        <v>75953</v>
      </c>
      <c r="BF97" s="211">
        <v>80090</v>
      </c>
      <c r="BG97" s="211">
        <v>81451</v>
      </c>
      <c r="BH97" s="211">
        <v>82148</v>
      </c>
      <c r="BI97" s="211">
        <v>84001</v>
      </c>
      <c r="BJ97" s="211">
        <v>85144</v>
      </c>
      <c r="BK97" s="211">
        <v>89187</v>
      </c>
      <c r="BL97" s="211">
        <v>91234</v>
      </c>
      <c r="BM97" s="211">
        <v>91399</v>
      </c>
      <c r="BN97" s="211">
        <v>96283</v>
      </c>
      <c r="BO97" s="211">
        <v>98122</v>
      </c>
      <c r="BP97" s="211">
        <v>102028</v>
      </c>
      <c r="BQ97" s="211">
        <v>106022</v>
      </c>
      <c r="BR97" s="211">
        <v>105720</v>
      </c>
      <c r="BS97" s="211">
        <v>105993</v>
      </c>
      <c r="BT97" s="211">
        <v>108691</v>
      </c>
      <c r="BU97" s="211">
        <v>108486</v>
      </c>
      <c r="BV97" s="211">
        <v>112026</v>
      </c>
      <c r="BW97" s="211">
        <v>114597</v>
      </c>
      <c r="BX97" s="211">
        <v>115159</v>
      </c>
      <c r="BY97" s="211">
        <v>117108</v>
      </c>
      <c r="BZ97" s="211">
        <v>117323</v>
      </c>
      <c r="CA97" s="211">
        <v>117088</v>
      </c>
      <c r="CB97" s="211">
        <v>116751</v>
      </c>
      <c r="CC97" s="211">
        <v>119923</v>
      </c>
      <c r="CD97" s="211">
        <v>124240</v>
      </c>
      <c r="CE97" s="211">
        <v>127927</v>
      </c>
      <c r="CF97" s="211">
        <v>133997</v>
      </c>
      <c r="CG97" s="211">
        <v>138696</v>
      </c>
      <c r="CH97" s="211">
        <v>144686</v>
      </c>
      <c r="CI97" s="211">
        <v>146268</v>
      </c>
      <c r="CJ97" s="211">
        <v>150050</v>
      </c>
      <c r="CK97" s="211">
        <v>155107</v>
      </c>
      <c r="CL97" s="211">
        <v>159764</v>
      </c>
      <c r="CM97" s="211">
        <v>158874</v>
      </c>
      <c r="CN97" s="211">
        <v>158902</v>
      </c>
      <c r="CO97" s="211">
        <v>160819</v>
      </c>
      <c r="CP97" s="211">
        <v>164009</v>
      </c>
      <c r="CQ97" s="211">
        <v>163209</v>
      </c>
      <c r="CR97" s="211">
        <v>162564</v>
      </c>
      <c r="CS97" s="211">
        <v>161394</v>
      </c>
      <c r="CT97" s="211">
        <v>159514</v>
      </c>
      <c r="CU97" s="211">
        <v>156058</v>
      </c>
      <c r="CV97" s="211">
        <v>156229</v>
      </c>
      <c r="CW97" s="211">
        <v>157525</v>
      </c>
      <c r="CX97" s="211">
        <v>160033</v>
      </c>
      <c r="CY97" s="211">
        <v>162091</v>
      </c>
    </row>
    <row r="98" spans="1:103" x14ac:dyDescent="0.2">
      <c r="A98" s="211">
        <v>1</v>
      </c>
      <c r="B98" s="211" t="s">
        <v>1279</v>
      </c>
      <c r="C98" s="211">
        <v>8392</v>
      </c>
      <c r="D98" s="211">
        <v>8875</v>
      </c>
      <c r="E98" s="211">
        <v>9372</v>
      </c>
      <c r="F98" s="211">
        <v>9849</v>
      </c>
      <c r="G98" s="211">
        <v>10181</v>
      </c>
      <c r="H98" s="211">
        <v>10899</v>
      </c>
      <c r="I98" s="211">
        <v>11792</v>
      </c>
      <c r="J98" s="211">
        <v>11939</v>
      </c>
      <c r="K98" s="211">
        <v>12333</v>
      </c>
      <c r="L98" s="211">
        <v>12615</v>
      </c>
      <c r="M98" s="211">
        <v>13073</v>
      </c>
      <c r="N98" s="211">
        <v>14029</v>
      </c>
      <c r="O98" s="211">
        <v>14590</v>
      </c>
      <c r="P98" s="211">
        <v>15278</v>
      </c>
      <c r="Q98" s="211">
        <v>16017</v>
      </c>
      <c r="R98" s="211">
        <v>16405</v>
      </c>
      <c r="S98" s="211">
        <v>16489</v>
      </c>
      <c r="T98" s="211">
        <v>15857</v>
      </c>
      <c r="U98" s="211">
        <v>17740</v>
      </c>
      <c r="V98" s="211">
        <v>19981</v>
      </c>
      <c r="W98" s="211">
        <v>21768</v>
      </c>
      <c r="X98" s="211">
        <v>22006</v>
      </c>
      <c r="Y98" s="211">
        <v>23004</v>
      </c>
      <c r="Z98" s="211">
        <v>30170</v>
      </c>
      <c r="AA98" s="211">
        <v>28157</v>
      </c>
      <c r="AB98" s="211">
        <v>27125</v>
      </c>
      <c r="AC98" s="211">
        <v>26715</v>
      </c>
      <c r="AD98" s="211">
        <v>26672</v>
      </c>
      <c r="AE98" s="211">
        <v>26928</v>
      </c>
      <c r="AF98" s="211">
        <v>28312</v>
      </c>
      <c r="AG98" s="211">
        <v>29184</v>
      </c>
      <c r="AH98" s="211">
        <v>29806</v>
      </c>
      <c r="AI98" s="211">
        <v>31631</v>
      </c>
      <c r="AJ98" s="211">
        <v>33485</v>
      </c>
      <c r="AK98" s="211">
        <v>35515</v>
      </c>
      <c r="AL98" s="211">
        <v>37011</v>
      </c>
      <c r="AM98" s="211">
        <v>38663</v>
      </c>
      <c r="AN98" s="211">
        <v>41214</v>
      </c>
      <c r="AO98" s="211">
        <v>43621</v>
      </c>
      <c r="AP98" s="211">
        <v>45537</v>
      </c>
      <c r="AQ98" s="211">
        <v>47589</v>
      </c>
      <c r="AR98" s="211">
        <v>49156</v>
      </c>
      <c r="AS98" s="211">
        <v>49953</v>
      </c>
      <c r="AT98" s="211">
        <v>51503</v>
      </c>
      <c r="AU98" s="211">
        <v>51837</v>
      </c>
      <c r="AV98" s="211">
        <v>53015</v>
      </c>
      <c r="AW98" s="211">
        <v>53011</v>
      </c>
      <c r="AX98" s="211">
        <v>55423</v>
      </c>
      <c r="AY98" s="211">
        <v>55364</v>
      </c>
      <c r="AZ98" s="211">
        <v>54391</v>
      </c>
      <c r="BA98" s="211">
        <v>53395</v>
      </c>
      <c r="BB98" s="211">
        <v>53832</v>
      </c>
      <c r="BC98" s="211">
        <v>54161</v>
      </c>
      <c r="BD98" s="211">
        <v>54620</v>
      </c>
      <c r="BE98" s="211">
        <v>56626</v>
      </c>
      <c r="BF98" s="211">
        <v>61691</v>
      </c>
      <c r="BG98" s="211">
        <v>65168</v>
      </c>
      <c r="BH98" s="211">
        <v>66393</v>
      </c>
      <c r="BI98" s="211">
        <v>67080</v>
      </c>
      <c r="BJ98" s="211">
        <v>68714</v>
      </c>
      <c r="BK98" s="211">
        <v>69770</v>
      </c>
      <c r="BL98" s="211">
        <v>73210</v>
      </c>
      <c r="BM98" s="211">
        <v>75017</v>
      </c>
      <c r="BN98" s="211">
        <v>75279</v>
      </c>
      <c r="BO98" s="211">
        <v>79436</v>
      </c>
      <c r="BP98" s="211">
        <v>81088</v>
      </c>
      <c r="BQ98" s="211">
        <v>84454</v>
      </c>
      <c r="BR98" s="211">
        <v>87904</v>
      </c>
      <c r="BS98" s="211">
        <v>87796</v>
      </c>
      <c r="BT98" s="211">
        <v>88165</v>
      </c>
      <c r="BU98" s="211">
        <v>90555</v>
      </c>
      <c r="BV98" s="211">
        <v>90527</v>
      </c>
      <c r="BW98" s="211">
        <v>93629</v>
      </c>
      <c r="BX98" s="211">
        <v>95927</v>
      </c>
      <c r="BY98" s="211">
        <v>96547</v>
      </c>
      <c r="BZ98" s="211">
        <v>98332</v>
      </c>
      <c r="CA98" s="211">
        <v>98661</v>
      </c>
      <c r="CB98" s="211">
        <v>98612</v>
      </c>
      <c r="CC98" s="211">
        <v>98476</v>
      </c>
      <c r="CD98" s="211">
        <v>101301</v>
      </c>
      <c r="CE98" s="211">
        <v>105100</v>
      </c>
      <c r="CF98" s="211">
        <v>108377</v>
      </c>
      <c r="CG98" s="211">
        <v>113684</v>
      </c>
      <c r="CH98" s="211">
        <v>117839</v>
      </c>
      <c r="CI98" s="211">
        <v>123101</v>
      </c>
      <c r="CJ98" s="211">
        <v>124621</v>
      </c>
      <c r="CK98" s="211">
        <v>128023</v>
      </c>
      <c r="CL98" s="211">
        <v>132518</v>
      </c>
      <c r="CM98" s="211">
        <v>136686</v>
      </c>
      <c r="CN98" s="211">
        <v>136109</v>
      </c>
      <c r="CO98" s="211">
        <v>136315</v>
      </c>
      <c r="CP98" s="211">
        <v>138144</v>
      </c>
      <c r="CQ98" s="211">
        <v>141069</v>
      </c>
      <c r="CR98" s="211">
        <v>140566</v>
      </c>
      <c r="CS98" s="211">
        <v>140192</v>
      </c>
      <c r="CT98" s="211">
        <v>139363</v>
      </c>
      <c r="CU98" s="211">
        <v>137915</v>
      </c>
      <c r="CV98" s="211">
        <v>135097</v>
      </c>
      <c r="CW98" s="211">
        <v>135416</v>
      </c>
      <c r="CX98" s="211">
        <v>136708</v>
      </c>
      <c r="CY98" s="211">
        <v>139056</v>
      </c>
    </row>
    <row r="99" spans="1:103" x14ac:dyDescent="0.2">
      <c r="A99" s="211">
        <v>1</v>
      </c>
      <c r="B99" s="211" t="s">
        <v>1280</v>
      </c>
      <c r="C99" s="211">
        <v>5601</v>
      </c>
      <c r="D99" s="211">
        <v>5855</v>
      </c>
      <c r="E99" s="211">
        <v>6209</v>
      </c>
      <c r="F99" s="211">
        <v>6637</v>
      </c>
      <c r="G99" s="211">
        <v>6988</v>
      </c>
      <c r="H99" s="211">
        <v>7238</v>
      </c>
      <c r="I99" s="211">
        <v>7765</v>
      </c>
      <c r="J99" s="211">
        <v>8419</v>
      </c>
      <c r="K99" s="211">
        <v>8544</v>
      </c>
      <c r="L99" s="211">
        <v>8845</v>
      </c>
      <c r="M99" s="211">
        <v>9066</v>
      </c>
      <c r="N99" s="211">
        <v>9415</v>
      </c>
      <c r="O99" s="211">
        <v>10122</v>
      </c>
      <c r="P99" s="211">
        <v>10545</v>
      </c>
      <c r="Q99" s="211">
        <v>11061</v>
      </c>
      <c r="R99" s="211">
        <v>11615</v>
      </c>
      <c r="S99" s="211">
        <v>11916</v>
      </c>
      <c r="T99" s="211">
        <v>11996</v>
      </c>
      <c r="U99" s="211">
        <v>11556</v>
      </c>
      <c r="V99" s="211">
        <v>12950</v>
      </c>
      <c r="W99" s="211">
        <v>14614</v>
      </c>
      <c r="X99" s="211">
        <v>15952</v>
      </c>
      <c r="Y99" s="211">
        <v>16160</v>
      </c>
      <c r="Z99" s="211">
        <v>16930</v>
      </c>
      <c r="AA99" s="211">
        <v>22254</v>
      </c>
      <c r="AB99" s="211">
        <v>20818</v>
      </c>
      <c r="AC99" s="211">
        <v>20105</v>
      </c>
      <c r="AD99" s="211">
        <v>19849</v>
      </c>
      <c r="AE99" s="211">
        <v>19864</v>
      </c>
      <c r="AF99" s="211">
        <v>20102</v>
      </c>
      <c r="AG99" s="211">
        <v>21185</v>
      </c>
      <c r="AH99" s="211">
        <v>21889</v>
      </c>
      <c r="AI99" s="211">
        <v>22407</v>
      </c>
      <c r="AJ99" s="211">
        <v>23834</v>
      </c>
      <c r="AK99" s="211">
        <v>25287</v>
      </c>
      <c r="AL99" s="211">
        <v>26882</v>
      </c>
      <c r="AM99" s="211">
        <v>28079</v>
      </c>
      <c r="AN99" s="211">
        <v>29397</v>
      </c>
      <c r="AO99" s="211">
        <v>31406</v>
      </c>
      <c r="AP99" s="211">
        <v>33313</v>
      </c>
      <c r="AQ99" s="211">
        <v>34853</v>
      </c>
      <c r="AR99" s="211">
        <v>36501</v>
      </c>
      <c r="AS99" s="211">
        <v>37785</v>
      </c>
      <c r="AT99" s="211">
        <v>38480</v>
      </c>
      <c r="AU99" s="211">
        <v>39758</v>
      </c>
      <c r="AV99" s="211">
        <v>40100</v>
      </c>
      <c r="AW99" s="211">
        <v>41096</v>
      </c>
      <c r="AX99" s="211">
        <v>41179</v>
      </c>
      <c r="AY99" s="211">
        <v>43140</v>
      </c>
      <c r="AZ99" s="211">
        <v>43182</v>
      </c>
      <c r="BA99" s="211">
        <v>42508</v>
      </c>
      <c r="BB99" s="211">
        <v>41814</v>
      </c>
      <c r="BC99" s="211">
        <v>42238</v>
      </c>
      <c r="BD99" s="211">
        <v>42580</v>
      </c>
      <c r="BE99" s="211">
        <v>43024</v>
      </c>
      <c r="BF99" s="211">
        <v>44691</v>
      </c>
      <c r="BG99" s="211">
        <v>48782</v>
      </c>
      <c r="BH99" s="211">
        <v>51629</v>
      </c>
      <c r="BI99" s="211">
        <v>52699</v>
      </c>
      <c r="BJ99" s="211">
        <v>53343</v>
      </c>
      <c r="BK99" s="211">
        <v>54743</v>
      </c>
      <c r="BL99" s="211">
        <v>55687</v>
      </c>
      <c r="BM99" s="211">
        <v>58538</v>
      </c>
      <c r="BN99" s="211">
        <v>60091</v>
      </c>
      <c r="BO99" s="211">
        <v>60408</v>
      </c>
      <c r="BP99" s="211">
        <v>63858</v>
      </c>
      <c r="BQ99" s="211">
        <v>65299</v>
      </c>
      <c r="BR99" s="211">
        <v>68130</v>
      </c>
      <c r="BS99" s="211">
        <v>71035</v>
      </c>
      <c r="BT99" s="211">
        <v>71069</v>
      </c>
      <c r="BU99" s="211">
        <v>71491</v>
      </c>
      <c r="BV99" s="211">
        <v>73554</v>
      </c>
      <c r="BW99" s="211">
        <v>73656</v>
      </c>
      <c r="BX99" s="211">
        <v>76307</v>
      </c>
      <c r="BY99" s="211">
        <v>78309</v>
      </c>
      <c r="BZ99" s="211">
        <v>78944</v>
      </c>
      <c r="CA99" s="211">
        <v>80535</v>
      </c>
      <c r="CB99" s="211">
        <v>80935</v>
      </c>
      <c r="CC99" s="211">
        <v>81023</v>
      </c>
      <c r="CD99" s="211">
        <v>81041</v>
      </c>
      <c r="CE99" s="211">
        <v>83498</v>
      </c>
      <c r="CF99" s="211">
        <v>86765</v>
      </c>
      <c r="CG99" s="211">
        <v>89609</v>
      </c>
      <c r="CH99" s="211">
        <v>94141</v>
      </c>
      <c r="CI99" s="211">
        <v>97730</v>
      </c>
      <c r="CJ99" s="211">
        <v>102248</v>
      </c>
      <c r="CK99" s="211">
        <v>103667</v>
      </c>
      <c r="CL99" s="211">
        <v>106657</v>
      </c>
      <c r="CM99" s="211">
        <v>110562</v>
      </c>
      <c r="CN99" s="211">
        <v>114209</v>
      </c>
      <c r="CO99" s="211">
        <v>113891</v>
      </c>
      <c r="CP99" s="211">
        <v>114228</v>
      </c>
      <c r="CQ99" s="211">
        <v>115927</v>
      </c>
      <c r="CR99" s="211">
        <v>118548</v>
      </c>
      <c r="CS99" s="211">
        <v>118293</v>
      </c>
      <c r="CT99" s="211">
        <v>118143</v>
      </c>
      <c r="CU99" s="211">
        <v>117607</v>
      </c>
      <c r="CV99" s="211">
        <v>116545</v>
      </c>
      <c r="CW99" s="211">
        <v>114318</v>
      </c>
      <c r="CX99" s="211">
        <v>114745</v>
      </c>
      <c r="CY99" s="211">
        <v>115994</v>
      </c>
    </row>
    <row r="100" spans="1:103" x14ac:dyDescent="0.2">
      <c r="A100" s="211">
        <v>1</v>
      </c>
      <c r="B100" s="211" t="s">
        <v>1281</v>
      </c>
      <c r="C100" s="211">
        <v>3746</v>
      </c>
      <c r="D100" s="211">
        <v>3767</v>
      </c>
      <c r="E100" s="211">
        <v>3946</v>
      </c>
      <c r="F100" s="211">
        <v>4242</v>
      </c>
      <c r="G100" s="211">
        <v>4543</v>
      </c>
      <c r="H100" s="211">
        <v>4791</v>
      </c>
      <c r="I100" s="211">
        <v>4974</v>
      </c>
      <c r="J100" s="211">
        <v>5347</v>
      </c>
      <c r="K100" s="211">
        <v>5811</v>
      </c>
      <c r="L100" s="211">
        <v>5910</v>
      </c>
      <c r="M100" s="211">
        <v>6132</v>
      </c>
      <c r="N100" s="211">
        <v>6299</v>
      </c>
      <c r="O100" s="211">
        <v>6554</v>
      </c>
      <c r="P100" s="211">
        <v>7061</v>
      </c>
      <c r="Q100" s="211">
        <v>7368</v>
      </c>
      <c r="R100" s="211">
        <v>7743</v>
      </c>
      <c r="S100" s="211">
        <v>8144</v>
      </c>
      <c r="T100" s="211">
        <v>8369</v>
      </c>
      <c r="U100" s="211">
        <v>8440</v>
      </c>
      <c r="V100" s="211">
        <v>8144</v>
      </c>
      <c r="W100" s="211">
        <v>9143</v>
      </c>
      <c r="X100" s="211">
        <v>10338</v>
      </c>
      <c r="Y100" s="211">
        <v>11310</v>
      </c>
      <c r="Z100" s="211">
        <v>11483</v>
      </c>
      <c r="AA100" s="211">
        <v>12057</v>
      </c>
      <c r="AB100" s="211">
        <v>15888</v>
      </c>
      <c r="AC100" s="211">
        <v>14899</v>
      </c>
      <c r="AD100" s="211">
        <v>14426</v>
      </c>
      <c r="AE100" s="211">
        <v>14277</v>
      </c>
      <c r="AF100" s="211">
        <v>14323</v>
      </c>
      <c r="AG100" s="211">
        <v>14530</v>
      </c>
      <c r="AH100" s="211">
        <v>15350</v>
      </c>
      <c r="AI100" s="211">
        <v>15898</v>
      </c>
      <c r="AJ100" s="211">
        <v>16313</v>
      </c>
      <c r="AK100" s="211">
        <v>17394</v>
      </c>
      <c r="AL100" s="211">
        <v>18497</v>
      </c>
      <c r="AM100" s="211">
        <v>19711</v>
      </c>
      <c r="AN100" s="211">
        <v>20636</v>
      </c>
      <c r="AO100" s="211">
        <v>21654</v>
      </c>
      <c r="AP100" s="211">
        <v>23187</v>
      </c>
      <c r="AQ100" s="211">
        <v>24652</v>
      </c>
      <c r="AR100" s="211">
        <v>25848</v>
      </c>
      <c r="AS100" s="211">
        <v>27131</v>
      </c>
      <c r="AT100" s="211">
        <v>28149</v>
      </c>
      <c r="AU100" s="211">
        <v>28730</v>
      </c>
      <c r="AV100" s="211">
        <v>29750</v>
      </c>
      <c r="AW100" s="211">
        <v>30070</v>
      </c>
      <c r="AX100" s="211">
        <v>30884</v>
      </c>
      <c r="AY100" s="211">
        <v>31012</v>
      </c>
      <c r="AZ100" s="211">
        <v>32559</v>
      </c>
      <c r="BA100" s="211">
        <v>32659</v>
      </c>
      <c r="BB100" s="211">
        <v>32215</v>
      </c>
      <c r="BC100" s="211">
        <v>31757</v>
      </c>
      <c r="BD100" s="211">
        <v>32144</v>
      </c>
      <c r="BE100" s="211">
        <v>32472</v>
      </c>
      <c r="BF100" s="211">
        <v>32877</v>
      </c>
      <c r="BG100" s="211">
        <v>34219</v>
      </c>
      <c r="BH100" s="211">
        <v>37426</v>
      </c>
      <c r="BI100" s="211">
        <v>39689</v>
      </c>
      <c r="BJ100" s="211">
        <v>40590</v>
      </c>
      <c r="BK100" s="211">
        <v>41167</v>
      </c>
      <c r="BL100" s="211">
        <v>42329</v>
      </c>
      <c r="BM100" s="211">
        <v>43141</v>
      </c>
      <c r="BN100" s="211">
        <v>45437</v>
      </c>
      <c r="BO100" s="211">
        <v>46730</v>
      </c>
      <c r="BP100" s="211">
        <v>47066</v>
      </c>
      <c r="BQ100" s="211">
        <v>49846</v>
      </c>
      <c r="BR100" s="211">
        <v>51065</v>
      </c>
      <c r="BS100" s="211">
        <v>53377</v>
      </c>
      <c r="BT100" s="211">
        <v>55754</v>
      </c>
      <c r="BU100" s="211">
        <v>55882</v>
      </c>
      <c r="BV100" s="211">
        <v>56316</v>
      </c>
      <c r="BW100" s="211">
        <v>58044</v>
      </c>
      <c r="BX100" s="211">
        <v>58227</v>
      </c>
      <c r="BY100" s="211">
        <v>60430</v>
      </c>
      <c r="BZ100" s="211">
        <v>62123</v>
      </c>
      <c r="CA100" s="211">
        <v>62736</v>
      </c>
      <c r="CB100" s="211">
        <v>64110</v>
      </c>
      <c r="CC100" s="211">
        <v>64538</v>
      </c>
      <c r="CD100" s="211">
        <v>64719</v>
      </c>
      <c r="CE100" s="211">
        <v>64842</v>
      </c>
      <c r="CF100" s="211">
        <v>66920</v>
      </c>
      <c r="CG100" s="211">
        <v>69653</v>
      </c>
      <c r="CH100" s="211">
        <v>72054</v>
      </c>
      <c r="CI100" s="211">
        <v>75822</v>
      </c>
      <c r="CJ100" s="211">
        <v>78841</v>
      </c>
      <c r="CK100" s="211">
        <v>82618</v>
      </c>
      <c r="CL100" s="211">
        <v>83899</v>
      </c>
      <c r="CM100" s="211">
        <v>86455</v>
      </c>
      <c r="CN100" s="211">
        <v>89762</v>
      </c>
      <c r="CO100" s="211">
        <v>92867</v>
      </c>
      <c r="CP100" s="211">
        <v>92753</v>
      </c>
      <c r="CQ100" s="211">
        <v>93169</v>
      </c>
      <c r="CR100" s="211">
        <v>94699</v>
      </c>
      <c r="CS100" s="211">
        <v>96986</v>
      </c>
      <c r="CT100" s="211">
        <v>96925</v>
      </c>
      <c r="CU100" s="211">
        <v>96946</v>
      </c>
      <c r="CV100" s="211">
        <v>96649</v>
      </c>
      <c r="CW100" s="211">
        <v>95917</v>
      </c>
      <c r="CX100" s="211">
        <v>94221</v>
      </c>
      <c r="CY100" s="211">
        <v>94710</v>
      </c>
    </row>
    <row r="101" spans="1:103" x14ac:dyDescent="0.2">
      <c r="A101" s="211">
        <v>1</v>
      </c>
      <c r="B101" s="211" t="s">
        <v>1282</v>
      </c>
      <c r="C101" s="211">
        <v>2385</v>
      </c>
      <c r="D101" s="211">
        <v>2418</v>
      </c>
      <c r="E101" s="211">
        <v>2436</v>
      </c>
      <c r="F101" s="211">
        <v>2590</v>
      </c>
      <c r="G101" s="211">
        <v>2790</v>
      </c>
      <c r="H101" s="211">
        <v>2993</v>
      </c>
      <c r="I101" s="211">
        <v>3162</v>
      </c>
      <c r="J101" s="211">
        <v>3291</v>
      </c>
      <c r="K101" s="211">
        <v>3545</v>
      </c>
      <c r="L101" s="211">
        <v>3862</v>
      </c>
      <c r="M101" s="211">
        <v>3937</v>
      </c>
      <c r="N101" s="211">
        <v>4095</v>
      </c>
      <c r="O101" s="211">
        <v>4216</v>
      </c>
      <c r="P101" s="211">
        <v>4395</v>
      </c>
      <c r="Q101" s="211">
        <v>4743</v>
      </c>
      <c r="R101" s="211">
        <v>4959</v>
      </c>
      <c r="S101" s="211">
        <v>5220</v>
      </c>
      <c r="T101" s="211">
        <v>5500</v>
      </c>
      <c r="U101" s="211">
        <v>5661</v>
      </c>
      <c r="V101" s="211">
        <v>5720</v>
      </c>
      <c r="W101" s="211">
        <v>5529</v>
      </c>
      <c r="X101" s="211">
        <v>6219</v>
      </c>
      <c r="Y101" s="211">
        <v>7047</v>
      </c>
      <c r="Z101" s="211">
        <v>7726</v>
      </c>
      <c r="AA101" s="211">
        <v>7864</v>
      </c>
      <c r="AB101" s="211">
        <v>8277</v>
      </c>
      <c r="AC101" s="211">
        <v>10937</v>
      </c>
      <c r="AD101" s="211">
        <v>10282</v>
      </c>
      <c r="AE101" s="211">
        <v>9981</v>
      </c>
      <c r="AF101" s="211">
        <v>9903</v>
      </c>
      <c r="AG101" s="211">
        <v>9959</v>
      </c>
      <c r="AH101" s="211">
        <v>10128</v>
      </c>
      <c r="AI101" s="211">
        <v>10727</v>
      </c>
      <c r="AJ101" s="211">
        <v>11137</v>
      </c>
      <c r="AK101" s="211">
        <v>11456</v>
      </c>
      <c r="AL101" s="211">
        <v>12245</v>
      </c>
      <c r="AM101" s="211">
        <v>13052</v>
      </c>
      <c r="AN101" s="211">
        <v>13944</v>
      </c>
      <c r="AO101" s="211">
        <v>14632</v>
      </c>
      <c r="AP101" s="211">
        <v>15391</v>
      </c>
      <c r="AQ101" s="211">
        <v>16518</v>
      </c>
      <c r="AR101" s="211">
        <v>17603</v>
      </c>
      <c r="AS101" s="211">
        <v>18500</v>
      </c>
      <c r="AT101" s="211">
        <v>19463</v>
      </c>
      <c r="AU101" s="211">
        <v>20240</v>
      </c>
      <c r="AV101" s="211">
        <v>20704</v>
      </c>
      <c r="AW101" s="211">
        <v>21488</v>
      </c>
      <c r="AX101" s="211">
        <v>21768</v>
      </c>
      <c r="AY101" s="211">
        <v>22407</v>
      </c>
      <c r="AZ101" s="211">
        <v>22551</v>
      </c>
      <c r="BA101" s="211">
        <v>23726</v>
      </c>
      <c r="BB101" s="211">
        <v>23851</v>
      </c>
      <c r="BC101" s="211">
        <v>23579</v>
      </c>
      <c r="BD101" s="211">
        <v>23294</v>
      </c>
      <c r="BE101" s="211">
        <v>23628</v>
      </c>
      <c r="BF101" s="211">
        <v>23919</v>
      </c>
      <c r="BG101" s="211">
        <v>24268</v>
      </c>
      <c r="BH101" s="211">
        <v>25312</v>
      </c>
      <c r="BI101" s="211">
        <v>27742</v>
      </c>
      <c r="BJ101" s="211">
        <v>29480</v>
      </c>
      <c r="BK101" s="211">
        <v>30211</v>
      </c>
      <c r="BL101" s="211">
        <v>30703</v>
      </c>
      <c r="BM101" s="211">
        <v>31632</v>
      </c>
      <c r="BN101" s="211">
        <v>32305</v>
      </c>
      <c r="BO101" s="211">
        <v>34091</v>
      </c>
      <c r="BP101" s="211">
        <v>35130</v>
      </c>
      <c r="BQ101" s="211">
        <v>35452</v>
      </c>
      <c r="BR101" s="211">
        <v>37619</v>
      </c>
      <c r="BS101" s="211">
        <v>38614</v>
      </c>
      <c r="BT101" s="211">
        <v>40440</v>
      </c>
      <c r="BU101" s="211">
        <v>42321</v>
      </c>
      <c r="BV101" s="211">
        <v>42499</v>
      </c>
      <c r="BW101" s="211">
        <v>42909</v>
      </c>
      <c r="BX101" s="211">
        <v>44309</v>
      </c>
      <c r="BY101" s="211">
        <v>44533</v>
      </c>
      <c r="BZ101" s="211">
        <v>46302</v>
      </c>
      <c r="CA101" s="211">
        <v>47686</v>
      </c>
      <c r="CB101" s="211">
        <v>48245</v>
      </c>
      <c r="CC101" s="211">
        <v>49390</v>
      </c>
      <c r="CD101" s="211">
        <v>49809</v>
      </c>
      <c r="CE101" s="211">
        <v>50039</v>
      </c>
      <c r="CF101" s="211">
        <v>50223</v>
      </c>
      <c r="CG101" s="211">
        <v>51924</v>
      </c>
      <c r="CH101" s="211">
        <v>54139</v>
      </c>
      <c r="CI101" s="211">
        <v>56102</v>
      </c>
      <c r="CJ101" s="211">
        <v>59137</v>
      </c>
      <c r="CK101" s="211">
        <v>61597</v>
      </c>
      <c r="CL101" s="211">
        <v>64657</v>
      </c>
      <c r="CM101" s="211">
        <v>65770</v>
      </c>
      <c r="CN101" s="211">
        <v>67888</v>
      </c>
      <c r="CO101" s="211">
        <v>70603</v>
      </c>
      <c r="CP101" s="211">
        <v>73166</v>
      </c>
      <c r="CQ101" s="211">
        <v>73197</v>
      </c>
      <c r="CR101" s="211">
        <v>73644</v>
      </c>
      <c r="CS101" s="211">
        <v>74975</v>
      </c>
      <c r="CT101" s="211">
        <v>76908</v>
      </c>
      <c r="CU101" s="211">
        <v>76983</v>
      </c>
      <c r="CV101" s="211">
        <v>77122</v>
      </c>
      <c r="CW101" s="211">
        <v>77007</v>
      </c>
      <c r="CX101" s="211">
        <v>76543</v>
      </c>
      <c r="CY101" s="211">
        <v>75307</v>
      </c>
    </row>
    <row r="102" spans="1:103" x14ac:dyDescent="0.2">
      <c r="A102" s="211">
        <v>1</v>
      </c>
      <c r="B102" s="211" t="s">
        <v>1283</v>
      </c>
      <c r="C102" s="211">
        <v>1476</v>
      </c>
      <c r="D102" s="211">
        <v>1473</v>
      </c>
      <c r="E102" s="211">
        <v>1493</v>
      </c>
      <c r="F102" s="211">
        <v>1530</v>
      </c>
      <c r="G102" s="211">
        <v>1630</v>
      </c>
      <c r="H102" s="211">
        <v>1759</v>
      </c>
      <c r="I102" s="211">
        <v>1891</v>
      </c>
      <c r="J102" s="211">
        <v>2002</v>
      </c>
      <c r="K102" s="211">
        <v>2088</v>
      </c>
      <c r="L102" s="211">
        <v>2255</v>
      </c>
      <c r="M102" s="211">
        <v>2462</v>
      </c>
      <c r="N102" s="211">
        <v>2516</v>
      </c>
      <c r="O102" s="211">
        <v>2624</v>
      </c>
      <c r="P102" s="211">
        <v>2707</v>
      </c>
      <c r="Q102" s="211">
        <v>2828</v>
      </c>
      <c r="R102" s="211">
        <v>3057</v>
      </c>
      <c r="S102" s="211">
        <v>3202</v>
      </c>
      <c r="T102" s="211">
        <v>3376</v>
      </c>
      <c r="U102" s="211">
        <v>3564</v>
      </c>
      <c r="V102" s="211">
        <v>3675</v>
      </c>
      <c r="W102" s="211">
        <v>3720</v>
      </c>
      <c r="X102" s="211">
        <v>3602</v>
      </c>
      <c r="Y102" s="211">
        <v>4059</v>
      </c>
      <c r="Z102" s="211">
        <v>4610</v>
      </c>
      <c r="AA102" s="211">
        <v>5067</v>
      </c>
      <c r="AB102" s="211">
        <v>5171</v>
      </c>
      <c r="AC102" s="211">
        <v>5457</v>
      </c>
      <c r="AD102" s="211">
        <v>7229</v>
      </c>
      <c r="AE102" s="211">
        <v>6814</v>
      </c>
      <c r="AF102" s="211">
        <v>6631</v>
      </c>
      <c r="AG102" s="211">
        <v>6597</v>
      </c>
      <c r="AH102" s="211">
        <v>6651</v>
      </c>
      <c r="AI102" s="211">
        <v>6781</v>
      </c>
      <c r="AJ102" s="211">
        <v>7200</v>
      </c>
      <c r="AK102" s="211">
        <v>7494</v>
      </c>
      <c r="AL102" s="211">
        <v>7728</v>
      </c>
      <c r="AM102" s="211">
        <v>8281</v>
      </c>
      <c r="AN102" s="211">
        <v>8848</v>
      </c>
      <c r="AO102" s="211">
        <v>9475</v>
      </c>
      <c r="AP102" s="211">
        <v>9967</v>
      </c>
      <c r="AQ102" s="211">
        <v>10510</v>
      </c>
      <c r="AR102" s="211">
        <v>11306</v>
      </c>
      <c r="AS102" s="211">
        <v>12077</v>
      </c>
      <c r="AT102" s="211">
        <v>12725</v>
      </c>
      <c r="AU102" s="211">
        <v>13417</v>
      </c>
      <c r="AV102" s="211">
        <v>13986</v>
      </c>
      <c r="AW102" s="211">
        <v>14340</v>
      </c>
      <c r="AX102" s="211">
        <v>14917</v>
      </c>
      <c r="AY102" s="211">
        <v>15146</v>
      </c>
      <c r="AZ102" s="211">
        <v>15626</v>
      </c>
      <c r="BA102" s="211">
        <v>15762</v>
      </c>
      <c r="BB102" s="211">
        <v>16621</v>
      </c>
      <c r="BC102" s="211">
        <v>16747</v>
      </c>
      <c r="BD102" s="211">
        <v>16593</v>
      </c>
      <c r="BE102" s="211">
        <v>16428</v>
      </c>
      <c r="BF102" s="211">
        <v>16700</v>
      </c>
      <c r="BG102" s="211">
        <v>16943</v>
      </c>
      <c r="BH102" s="211">
        <v>17227</v>
      </c>
      <c r="BI102" s="211">
        <v>18006</v>
      </c>
      <c r="BJ102" s="211">
        <v>19778</v>
      </c>
      <c r="BK102" s="211">
        <v>21062</v>
      </c>
      <c r="BL102" s="211">
        <v>21629</v>
      </c>
      <c r="BM102" s="211">
        <v>22028</v>
      </c>
      <c r="BN102" s="211">
        <v>22742</v>
      </c>
      <c r="BO102" s="211">
        <v>23274</v>
      </c>
      <c r="BP102" s="211">
        <v>24611</v>
      </c>
      <c r="BQ102" s="211">
        <v>25413</v>
      </c>
      <c r="BR102" s="211">
        <v>25698</v>
      </c>
      <c r="BS102" s="211">
        <v>27324</v>
      </c>
      <c r="BT102" s="211">
        <v>28103</v>
      </c>
      <c r="BU102" s="211">
        <v>29490</v>
      </c>
      <c r="BV102" s="211">
        <v>30924</v>
      </c>
      <c r="BW102" s="211">
        <v>31116</v>
      </c>
      <c r="BX102" s="211">
        <v>31477</v>
      </c>
      <c r="BY102" s="211">
        <v>32568</v>
      </c>
      <c r="BZ102" s="211">
        <v>32795</v>
      </c>
      <c r="CA102" s="211">
        <v>34164</v>
      </c>
      <c r="CB102" s="211">
        <v>35252</v>
      </c>
      <c r="CC102" s="211">
        <v>35732</v>
      </c>
      <c r="CD102" s="211">
        <v>36650</v>
      </c>
      <c r="CE102" s="211">
        <v>37030</v>
      </c>
      <c r="CF102" s="211">
        <v>37271</v>
      </c>
      <c r="CG102" s="211">
        <v>37477</v>
      </c>
      <c r="CH102" s="211">
        <v>38819</v>
      </c>
      <c r="CI102" s="211">
        <v>40548</v>
      </c>
      <c r="CJ102" s="211">
        <v>42095</v>
      </c>
      <c r="CK102" s="211">
        <v>44451</v>
      </c>
      <c r="CL102" s="211">
        <v>46384</v>
      </c>
      <c r="CM102" s="211">
        <v>48775</v>
      </c>
      <c r="CN102" s="211">
        <v>49702</v>
      </c>
      <c r="CO102" s="211">
        <v>51394</v>
      </c>
      <c r="CP102" s="211">
        <v>53542</v>
      </c>
      <c r="CQ102" s="211">
        <v>55583</v>
      </c>
      <c r="CR102" s="211">
        <v>55701</v>
      </c>
      <c r="CS102" s="211">
        <v>56139</v>
      </c>
      <c r="CT102" s="211">
        <v>57250</v>
      </c>
      <c r="CU102" s="211">
        <v>58826</v>
      </c>
      <c r="CV102" s="211">
        <v>58983</v>
      </c>
      <c r="CW102" s="211">
        <v>59189</v>
      </c>
      <c r="CX102" s="211">
        <v>59199</v>
      </c>
      <c r="CY102" s="211">
        <v>58939</v>
      </c>
    </row>
    <row r="103" spans="1:103" x14ac:dyDescent="0.2">
      <c r="A103" s="211">
        <v>1</v>
      </c>
      <c r="B103" s="211" t="s">
        <v>1284</v>
      </c>
      <c r="C103" s="211">
        <v>553</v>
      </c>
      <c r="D103" s="211">
        <v>869</v>
      </c>
      <c r="E103" s="211">
        <v>867</v>
      </c>
      <c r="F103" s="211">
        <v>895</v>
      </c>
      <c r="G103" s="211">
        <v>918</v>
      </c>
      <c r="H103" s="211">
        <v>980</v>
      </c>
      <c r="I103" s="211">
        <v>1060</v>
      </c>
      <c r="J103" s="211">
        <v>1142</v>
      </c>
      <c r="K103" s="211">
        <v>1213</v>
      </c>
      <c r="L103" s="211">
        <v>1267</v>
      </c>
      <c r="M103" s="211">
        <v>1372</v>
      </c>
      <c r="N103" s="211">
        <v>1501</v>
      </c>
      <c r="O103" s="211">
        <v>1538</v>
      </c>
      <c r="P103" s="211">
        <v>1608</v>
      </c>
      <c r="Q103" s="211">
        <v>1663</v>
      </c>
      <c r="R103" s="211">
        <v>1740</v>
      </c>
      <c r="S103" s="211">
        <v>1884</v>
      </c>
      <c r="T103" s="211">
        <v>1977</v>
      </c>
      <c r="U103" s="211">
        <v>2089</v>
      </c>
      <c r="V103" s="211">
        <v>2208</v>
      </c>
      <c r="W103" s="211">
        <v>2282</v>
      </c>
      <c r="X103" s="211">
        <v>2313</v>
      </c>
      <c r="Y103" s="211">
        <v>2245</v>
      </c>
      <c r="Z103" s="211">
        <v>2535</v>
      </c>
      <c r="AA103" s="211">
        <v>2885</v>
      </c>
      <c r="AB103" s="211">
        <v>3181</v>
      </c>
      <c r="AC103" s="211">
        <v>3254</v>
      </c>
      <c r="AD103" s="211">
        <v>3444</v>
      </c>
      <c r="AE103" s="211">
        <v>4572</v>
      </c>
      <c r="AF103" s="211">
        <v>4322</v>
      </c>
      <c r="AG103" s="211">
        <v>4217</v>
      </c>
      <c r="AH103" s="211">
        <v>4206</v>
      </c>
      <c r="AI103" s="211">
        <v>4251</v>
      </c>
      <c r="AJ103" s="211">
        <v>4344</v>
      </c>
      <c r="AK103" s="211">
        <v>4626</v>
      </c>
      <c r="AL103" s="211">
        <v>4826</v>
      </c>
      <c r="AM103" s="211">
        <v>4989</v>
      </c>
      <c r="AN103" s="211">
        <v>5360</v>
      </c>
      <c r="AO103" s="211">
        <v>5741</v>
      </c>
      <c r="AP103" s="211">
        <v>6163</v>
      </c>
      <c r="AQ103" s="211">
        <v>6499</v>
      </c>
      <c r="AR103" s="211">
        <v>6870</v>
      </c>
      <c r="AS103" s="211">
        <v>7408</v>
      </c>
      <c r="AT103" s="211">
        <v>7933</v>
      </c>
      <c r="AU103" s="211">
        <v>8378</v>
      </c>
      <c r="AV103" s="211">
        <v>8854</v>
      </c>
      <c r="AW103" s="211">
        <v>9251</v>
      </c>
      <c r="AX103" s="211">
        <v>9507</v>
      </c>
      <c r="AY103" s="211">
        <v>9914</v>
      </c>
      <c r="AZ103" s="211">
        <v>10089</v>
      </c>
      <c r="BA103" s="211">
        <v>10433</v>
      </c>
      <c r="BB103" s="211">
        <v>10549</v>
      </c>
      <c r="BC103" s="211">
        <v>11149</v>
      </c>
      <c r="BD103" s="211">
        <v>11258</v>
      </c>
      <c r="BE103" s="211">
        <v>11180</v>
      </c>
      <c r="BF103" s="211">
        <v>11095</v>
      </c>
      <c r="BG103" s="211">
        <v>11304</v>
      </c>
      <c r="BH103" s="211">
        <v>11493</v>
      </c>
      <c r="BI103" s="211">
        <v>11712</v>
      </c>
      <c r="BJ103" s="211">
        <v>12268</v>
      </c>
      <c r="BK103" s="211">
        <v>13505</v>
      </c>
      <c r="BL103" s="211">
        <v>14413</v>
      </c>
      <c r="BM103" s="211">
        <v>14832</v>
      </c>
      <c r="BN103" s="211">
        <v>15138</v>
      </c>
      <c r="BO103" s="211">
        <v>15662</v>
      </c>
      <c r="BP103" s="211">
        <v>16063</v>
      </c>
      <c r="BQ103" s="211">
        <v>17022</v>
      </c>
      <c r="BR103" s="211">
        <v>17613</v>
      </c>
      <c r="BS103" s="211">
        <v>17847</v>
      </c>
      <c r="BT103" s="211">
        <v>19015</v>
      </c>
      <c r="BU103" s="211">
        <v>19598</v>
      </c>
      <c r="BV103" s="211">
        <v>20608</v>
      </c>
      <c r="BW103" s="211">
        <v>21655</v>
      </c>
      <c r="BX103" s="211">
        <v>21833</v>
      </c>
      <c r="BY103" s="211">
        <v>22130</v>
      </c>
      <c r="BZ103" s="211">
        <v>22943</v>
      </c>
      <c r="CA103" s="211">
        <v>23149</v>
      </c>
      <c r="CB103" s="211">
        <v>24164</v>
      </c>
      <c r="CC103" s="211">
        <v>24983</v>
      </c>
      <c r="CD103" s="211">
        <v>25373</v>
      </c>
      <c r="CE103" s="211">
        <v>26075</v>
      </c>
      <c r="CF103" s="211">
        <v>26396</v>
      </c>
      <c r="CG103" s="211">
        <v>26619</v>
      </c>
      <c r="CH103" s="211">
        <v>26817</v>
      </c>
      <c r="CI103" s="211">
        <v>27831</v>
      </c>
      <c r="CJ103" s="211">
        <v>29126</v>
      </c>
      <c r="CK103" s="211">
        <v>30294</v>
      </c>
      <c r="CL103" s="211">
        <v>32049</v>
      </c>
      <c r="CM103" s="211">
        <v>33505</v>
      </c>
      <c r="CN103" s="211">
        <v>35298</v>
      </c>
      <c r="CO103" s="211">
        <v>36034</v>
      </c>
      <c r="CP103" s="211">
        <v>37328</v>
      </c>
      <c r="CQ103" s="211">
        <v>38960</v>
      </c>
      <c r="CR103" s="211">
        <v>40519</v>
      </c>
      <c r="CS103" s="211">
        <v>40676</v>
      </c>
      <c r="CT103" s="211">
        <v>41070</v>
      </c>
      <c r="CU103" s="211">
        <v>41957</v>
      </c>
      <c r="CV103" s="211">
        <v>43189</v>
      </c>
      <c r="CW103" s="211">
        <v>43380</v>
      </c>
      <c r="CX103" s="211">
        <v>43607</v>
      </c>
      <c r="CY103" s="211">
        <v>43690</v>
      </c>
    </row>
    <row r="104" spans="1:103" x14ac:dyDescent="0.2">
      <c r="A104" s="211">
        <v>1</v>
      </c>
      <c r="B104" s="211" t="s">
        <v>1285</v>
      </c>
      <c r="C104" s="211">
        <v>298</v>
      </c>
      <c r="D104" s="211">
        <v>309</v>
      </c>
      <c r="E104" s="211">
        <v>486</v>
      </c>
      <c r="F104" s="211">
        <v>495</v>
      </c>
      <c r="G104" s="211">
        <v>511</v>
      </c>
      <c r="H104" s="211">
        <v>526</v>
      </c>
      <c r="I104" s="211">
        <v>562</v>
      </c>
      <c r="J104" s="211">
        <v>610</v>
      </c>
      <c r="K104" s="211">
        <v>658</v>
      </c>
      <c r="L104" s="211">
        <v>700</v>
      </c>
      <c r="M104" s="211">
        <v>733</v>
      </c>
      <c r="N104" s="211">
        <v>796</v>
      </c>
      <c r="O104" s="211">
        <v>873</v>
      </c>
      <c r="P104" s="211">
        <v>897</v>
      </c>
      <c r="Q104" s="211">
        <v>939</v>
      </c>
      <c r="R104" s="211">
        <v>973</v>
      </c>
      <c r="S104" s="211">
        <v>1020</v>
      </c>
      <c r="T104" s="211">
        <v>1107</v>
      </c>
      <c r="U104" s="211">
        <v>1164</v>
      </c>
      <c r="V104" s="211">
        <v>1232</v>
      </c>
      <c r="W104" s="211">
        <v>1304</v>
      </c>
      <c r="X104" s="211">
        <v>1351</v>
      </c>
      <c r="Y104" s="211">
        <v>1371</v>
      </c>
      <c r="Z104" s="211">
        <v>1334</v>
      </c>
      <c r="AA104" s="211">
        <v>1509</v>
      </c>
      <c r="AB104" s="211">
        <v>1722</v>
      </c>
      <c r="AC104" s="211">
        <v>1904</v>
      </c>
      <c r="AD104" s="211">
        <v>1952</v>
      </c>
      <c r="AE104" s="211">
        <v>2072</v>
      </c>
      <c r="AF104" s="211">
        <v>2758</v>
      </c>
      <c r="AG104" s="211">
        <v>2615</v>
      </c>
      <c r="AH104" s="211">
        <v>2557</v>
      </c>
      <c r="AI104" s="211">
        <v>2557</v>
      </c>
      <c r="AJ104" s="211">
        <v>2591</v>
      </c>
      <c r="AK104" s="211">
        <v>2654</v>
      </c>
      <c r="AL104" s="211">
        <v>2834</v>
      </c>
      <c r="AM104" s="211">
        <v>2963</v>
      </c>
      <c r="AN104" s="211">
        <v>3070</v>
      </c>
      <c r="AO104" s="211">
        <v>3308</v>
      </c>
      <c r="AP104" s="211">
        <v>3552</v>
      </c>
      <c r="AQ104" s="211">
        <v>3822</v>
      </c>
      <c r="AR104" s="211">
        <v>4040</v>
      </c>
      <c r="AS104" s="211">
        <v>4282</v>
      </c>
      <c r="AT104" s="211">
        <v>4627</v>
      </c>
      <c r="AU104" s="211">
        <v>4968</v>
      </c>
      <c r="AV104" s="211">
        <v>5259</v>
      </c>
      <c r="AW104" s="211">
        <v>5570</v>
      </c>
      <c r="AX104" s="211">
        <v>5834</v>
      </c>
      <c r="AY104" s="211">
        <v>6010</v>
      </c>
      <c r="AZ104" s="211">
        <v>6282</v>
      </c>
      <c r="BA104" s="211">
        <v>6406</v>
      </c>
      <c r="BB104" s="211">
        <v>6641</v>
      </c>
      <c r="BC104" s="211">
        <v>6730</v>
      </c>
      <c r="BD104" s="211">
        <v>7130</v>
      </c>
      <c r="BE104" s="211">
        <v>7216</v>
      </c>
      <c r="BF104" s="211">
        <v>7182</v>
      </c>
      <c r="BG104" s="211">
        <v>7143</v>
      </c>
      <c r="BH104" s="211">
        <v>7295</v>
      </c>
      <c r="BI104" s="211">
        <v>7433</v>
      </c>
      <c r="BJ104" s="211">
        <v>7592</v>
      </c>
      <c r="BK104" s="211">
        <v>7968</v>
      </c>
      <c r="BL104" s="211">
        <v>8792</v>
      </c>
      <c r="BM104" s="211">
        <v>9404</v>
      </c>
      <c r="BN104" s="211">
        <v>9697</v>
      </c>
      <c r="BO104" s="211">
        <v>9919</v>
      </c>
      <c r="BP104" s="211">
        <v>10285</v>
      </c>
      <c r="BQ104" s="211">
        <v>10571</v>
      </c>
      <c r="BR104" s="211">
        <v>11225</v>
      </c>
      <c r="BS104" s="211">
        <v>11640</v>
      </c>
      <c r="BT104" s="211">
        <v>11820</v>
      </c>
      <c r="BU104" s="211">
        <v>12619</v>
      </c>
      <c r="BV104" s="211">
        <v>13034</v>
      </c>
      <c r="BW104" s="211">
        <v>13733</v>
      </c>
      <c r="BX104" s="211">
        <v>14461</v>
      </c>
      <c r="BY104" s="211">
        <v>14609</v>
      </c>
      <c r="BZ104" s="211">
        <v>14839</v>
      </c>
      <c r="CA104" s="211">
        <v>15415</v>
      </c>
      <c r="CB104" s="211">
        <v>15585</v>
      </c>
      <c r="CC104" s="211">
        <v>16301</v>
      </c>
      <c r="CD104" s="211">
        <v>16886</v>
      </c>
      <c r="CE104" s="211">
        <v>17186</v>
      </c>
      <c r="CF104" s="211">
        <v>17695</v>
      </c>
      <c r="CG104" s="211">
        <v>17948</v>
      </c>
      <c r="CH104" s="211">
        <v>18136</v>
      </c>
      <c r="CI104" s="211">
        <v>18306</v>
      </c>
      <c r="CJ104" s="211">
        <v>19036</v>
      </c>
      <c r="CK104" s="211">
        <v>19960</v>
      </c>
      <c r="CL104" s="211">
        <v>20801</v>
      </c>
      <c r="CM104" s="211">
        <v>22047</v>
      </c>
      <c r="CN104" s="211">
        <v>23093</v>
      </c>
      <c r="CO104" s="211">
        <v>24375</v>
      </c>
      <c r="CP104" s="211">
        <v>24930</v>
      </c>
      <c r="CQ104" s="211">
        <v>25875</v>
      </c>
      <c r="CR104" s="211">
        <v>27055</v>
      </c>
      <c r="CS104" s="211">
        <v>28190</v>
      </c>
      <c r="CT104" s="211">
        <v>28352</v>
      </c>
      <c r="CU104" s="211">
        <v>28679</v>
      </c>
      <c r="CV104" s="211">
        <v>29352</v>
      </c>
      <c r="CW104" s="211">
        <v>30268</v>
      </c>
      <c r="CX104" s="211">
        <v>30457</v>
      </c>
      <c r="CY104" s="211">
        <v>30673</v>
      </c>
    </row>
    <row r="105" spans="1:103" x14ac:dyDescent="0.2">
      <c r="A105" s="211">
        <v>1</v>
      </c>
      <c r="B105" s="211" t="s">
        <v>1286</v>
      </c>
      <c r="C105" s="211">
        <v>172</v>
      </c>
      <c r="D105" s="211">
        <v>159</v>
      </c>
      <c r="E105" s="211">
        <v>164</v>
      </c>
      <c r="F105" s="211">
        <v>262</v>
      </c>
      <c r="G105" s="211">
        <v>268</v>
      </c>
      <c r="H105" s="211">
        <v>278</v>
      </c>
      <c r="I105" s="211">
        <v>286</v>
      </c>
      <c r="J105" s="211">
        <v>306</v>
      </c>
      <c r="K105" s="211">
        <v>333</v>
      </c>
      <c r="L105" s="211">
        <v>360</v>
      </c>
      <c r="M105" s="211">
        <v>383</v>
      </c>
      <c r="N105" s="211">
        <v>403</v>
      </c>
      <c r="O105" s="211">
        <v>438</v>
      </c>
      <c r="P105" s="211">
        <v>482</v>
      </c>
      <c r="Q105" s="211">
        <v>497</v>
      </c>
      <c r="R105" s="211">
        <v>522</v>
      </c>
      <c r="S105" s="211">
        <v>542</v>
      </c>
      <c r="T105" s="211">
        <v>568</v>
      </c>
      <c r="U105" s="211">
        <v>618</v>
      </c>
      <c r="V105" s="211">
        <v>651</v>
      </c>
      <c r="W105" s="211">
        <v>691</v>
      </c>
      <c r="X105" s="211">
        <v>731</v>
      </c>
      <c r="Y105" s="211">
        <v>760</v>
      </c>
      <c r="Z105" s="211">
        <v>772</v>
      </c>
      <c r="AA105" s="211">
        <v>752</v>
      </c>
      <c r="AB105" s="211">
        <v>854</v>
      </c>
      <c r="AC105" s="211">
        <v>977</v>
      </c>
      <c r="AD105" s="211">
        <v>1083</v>
      </c>
      <c r="AE105" s="211">
        <v>1112</v>
      </c>
      <c r="AF105" s="211">
        <v>1184</v>
      </c>
      <c r="AG105" s="211">
        <v>1580</v>
      </c>
      <c r="AH105" s="211">
        <v>1502</v>
      </c>
      <c r="AI105" s="211">
        <v>1472</v>
      </c>
      <c r="AJ105" s="211">
        <v>1476</v>
      </c>
      <c r="AK105" s="211">
        <v>1499</v>
      </c>
      <c r="AL105" s="211">
        <v>1540</v>
      </c>
      <c r="AM105" s="211">
        <v>1647</v>
      </c>
      <c r="AN105" s="211">
        <v>1726</v>
      </c>
      <c r="AO105" s="211">
        <v>1794</v>
      </c>
      <c r="AP105" s="211">
        <v>1937</v>
      </c>
      <c r="AQ105" s="211">
        <v>2084</v>
      </c>
      <c r="AR105" s="211">
        <v>2249</v>
      </c>
      <c r="AS105" s="211">
        <v>2383</v>
      </c>
      <c r="AT105" s="211">
        <v>2532</v>
      </c>
      <c r="AU105" s="211">
        <v>2743</v>
      </c>
      <c r="AV105" s="211">
        <v>2951</v>
      </c>
      <c r="AW105" s="211">
        <v>3132</v>
      </c>
      <c r="AX105" s="211">
        <v>3324</v>
      </c>
      <c r="AY105" s="211">
        <v>3490</v>
      </c>
      <c r="AZ105" s="211">
        <v>3604</v>
      </c>
      <c r="BA105" s="211">
        <v>3775</v>
      </c>
      <c r="BB105" s="211">
        <v>3859</v>
      </c>
      <c r="BC105" s="211">
        <v>4009</v>
      </c>
      <c r="BD105" s="211">
        <v>4073</v>
      </c>
      <c r="BE105" s="211">
        <v>4324</v>
      </c>
      <c r="BF105" s="211">
        <v>4386</v>
      </c>
      <c r="BG105" s="211">
        <v>4375</v>
      </c>
      <c r="BH105" s="211">
        <v>4362</v>
      </c>
      <c r="BI105" s="211">
        <v>4465</v>
      </c>
      <c r="BJ105" s="211">
        <v>4559</v>
      </c>
      <c r="BK105" s="211">
        <v>4667</v>
      </c>
      <c r="BL105" s="211">
        <v>4907</v>
      </c>
      <c r="BM105" s="211">
        <v>5427</v>
      </c>
      <c r="BN105" s="211">
        <v>5819</v>
      </c>
      <c r="BO105" s="211">
        <v>6013</v>
      </c>
      <c r="BP105" s="211">
        <v>6162</v>
      </c>
      <c r="BQ105" s="211">
        <v>6404</v>
      </c>
      <c r="BR105" s="211">
        <v>6597</v>
      </c>
      <c r="BS105" s="211">
        <v>7019</v>
      </c>
      <c r="BT105" s="211">
        <v>7293</v>
      </c>
      <c r="BU105" s="211">
        <v>7422</v>
      </c>
      <c r="BV105" s="211">
        <v>7941</v>
      </c>
      <c r="BW105" s="211">
        <v>8219</v>
      </c>
      <c r="BX105" s="211">
        <v>8676</v>
      </c>
      <c r="BY105" s="211">
        <v>9156</v>
      </c>
      <c r="BZ105" s="211">
        <v>9269</v>
      </c>
      <c r="CA105" s="211">
        <v>9434</v>
      </c>
      <c r="CB105" s="211">
        <v>9820</v>
      </c>
      <c r="CC105" s="211">
        <v>9949</v>
      </c>
      <c r="CD105" s="211">
        <v>10427</v>
      </c>
      <c r="CE105" s="211">
        <v>10821</v>
      </c>
      <c r="CF105" s="211">
        <v>11036</v>
      </c>
      <c r="CG105" s="211">
        <v>11387</v>
      </c>
      <c r="CH105" s="211">
        <v>11571</v>
      </c>
      <c r="CI105" s="211">
        <v>11716</v>
      </c>
      <c r="CJ105" s="211">
        <v>11849</v>
      </c>
      <c r="CK105" s="211">
        <v>12345</v>
      </c>
      <c r="CL105" s="211">
        <v>12970</v>
      </c>
      <c r="CM105" s="211">
        <v>13543</v>
      </c>
      <c r="CN105" s="211">
        <v>14382</v>
      </c>
      <c r="CO105" s="211">
        <v>15092</v>
      </c>
      <c r="CP105" s="211">
        <v>15960</v>
      </c>
      <c r="CQ105" s="211">
        <v>16355</v>
      </c>
      <c r="CR105" s="211">
        <v>17007</v>
      </c>
      <c r="CS105" s="211">
        <v>17815</v>
      </c>
      <c r="CT105" s="211">
        <v>18599</v>
      </c>
      <c r="CU105" s="211">
        <v>18741</v>
      </c>
      <c r="CV105" s="211">
        <v>18992</v>
      </c>
      <c r="CW105" s="211">
        <v>19474</v>
      </c>
      <c r="CX105" s="211">
        <v>20118</v>
      </c>
      <c r="CY105" s="211">
        <v>20281</v>
      </c>
    </row>
    <row r="106" spans="1:103" x14ac:dyDescent="0.2">
      <c r="A106" s="211">
        <v>1</v>
      </c>
      <c r="B106" s="211" t="s">
        <v>1287</v>
      </c>
      <c r="C106" s="211">
        <v>94</v>
      </c>
      <c r="D106" s="211">
        <v>86</v>
      </c>
      <c r="E106" s="211">
        <v>79</v>
      </c>
      <c r="F106" s="211">
        <v>84</v>
      </c>
      <c r="G106" s="211">
        <v>134</v>
      </c>
      <c r="H106" s="211">
        <v>137</v>
      </c>
      <c r="I106" s="211">
        <v>143</v>
      </c>
      <c r="J106" s="211">
        <v>147</v>
      </c>
      <c r="K106" s="211">
        <v>158</v>
      </c>
      <c r="L106" s="211">
        <v>172</v>
      </c>
      <c r="M106" s="211">
        <v>186</v>
      </c>
      <c r="N106" s="211">
        <v>199</v>
      </c>
      <c r="O106" s="211">
        <v>210</v>
      </c>
      <c r="P106" s="211">
        <v>229</v>
      </c>
      <c r="Q106" s="211">
        <v>253</v>
      </c>
      <c r="R106" s="211">
        <v>261</v>
      </c>
      <c r="S106" s="211">
        <v>274</v>
      </c>
      <c r="T106" s="211">
        <v>284</v>
      </c>
      <c r="U106" s="211">
        <v>299</v>
      </c>
      <c r="V106" s="211">
        <v>326</v>
      </c>
      <c r="W106" s="211">
        <v>344</v>
      </c>
      <c r="X106" s="211">
        <v>366</v>
      </c>
      <c r="Y106" s="211">
        <v>387</v>
      </c>
      <c r="Z106" s="211">
        <v>404</v>
      </c>
      <c r="AA106" s="211">
        <v>412</v>
      </c>
      <c r="AB106" s="211">
        <v>402</v>
      </c>
      <c r="AC106" s="211">
        <v>457</v>
      </c>
      <c r="AD106" s="211">
        <v>525</v>
      </c>
      <c r="AE106" s="211">
        <v>582</v>
      </c>
      <c r="AF106" s="211">
        <v>600</v>
      </c>
      <c r="AG106" s="211">
        <v>640</v>
      </c>
      <c r="AH106" s="211">
        <v>856</v>
      </c>
      <c r="AI106" s="211">
        <v>816</v>
      </c>
      <c r="AJ106" s="211">
        <v>802</v>
      </c>
      <c r="AK106" s="211">
        <v>805</v>
      </c>
      <c r="AL106" s="211">
        <v>820</v>
      </c>
      <c r="AM106" s="211">
        <v>845</v>
      </c>
      <c r="AN106" s="211">
        <v>904</v>
      </c>
      <c r="AO106" s="211">
        <v>951</v>
      </c>
      <c r="AP106" s="211">
        <v>990</v>
      </c>
      <c r="AQ106" s="211">
        <v>1071</v>
      </c>
      <c r="AR106" s="211">
        <v>1157</v>
      </c>
      <c r="AS106" s="211">
        <v>1250</v>
      </c>
      <c r="AT106" s="211">
        <v>1327</v>
      </c>
      <c r="AU106" s="211">
        <v>1413</v>
      </c>
      <c r="AV106" s="211">
        <v>1535</v>
      </c>
      <c r="AW106" s="211">
        <v>1655</v>
      </c>
      <c r="AX106" s="211">
        <v>1760</v>
      </c>
      <c r="AY106" s="211">
        <v>1873</v>
      </c>
      <c r="AZ106" s="211">
        <v>1970</v>
      </c>
      <c r="BA106" s="211">
        <v>2039</v>
      </c>
      <c r="BB106" s="211">
        <v>2141</v>
      </c>
      <c r="BC106" s="211">
        <v>2195</v>
      </c>
      <c r="BD106" s="211">
        <v>2284</v>
      </c>
      <c r="BE106" s="211">
        <v>2326</v>
      </c>
      <c r="BF106" s="211">
        <v>2474</v>
      </c>
      <c r="BG106" s="211">
        <v>2514</v>
      </c>
      <c r="BH106" s="211">
        <v>2514</v>
      </c>
      <c r="BI106" s="211">
        <v>2513</v>
      </c>
      <c r="BJ106" s="211">
        <v>2577</v>
      </c>
      <c r="BK106" s="211">
        <v>2637</v>
      </c>
      <c r="BL106" s="211">
        <v>2706</v>
      </c>
      <c r="BM106" s="211">
        <v>2851</v>
      </c>
      <c r="BN106" s="211">
        <v>3158</v>
      </c>
      <c r="BO106" s="211">
        <v>3394</v>
      </c>
      <c r="BP106" s="211">
        <v>3515</v>
      </c>
      <c r="BQ106" s="211">
        <v>3609</v>
      </c>
      <c r="BR106" s="211">
        <v>3759</v>
      </c>
      <c r="BS106" s="211">
        <v>3880</v>
      </c>
      <c r="BT106" s="211">
        <v>4137</v>
      </c>
      <c r="BU106" s="211">
        <v>4306</v>
      </c>
      <c r="BV106" s="211">
        <v>4392</v>
      </c>
      <c r="BW106" s="211">
        <v>4710</v>
      </c>
      <c r="BX106" s="211">
        <v>4884</v>
      </c>
      <c r="BY106" s="211">
        <v>5166</v>
      </c>
      <c r="BZ106" s="211">
        <v>5462</v>
      </c>
      <c r="CA106" s="211">
        <v>5541</v>
      </c>
      <c r="CB106" s="211">
        <v>5650</v>
      </c>
      <c r="CC106" s="211">
        <v>5894</v>
      </c>
      <c r="CD106" s="211">
        <v>5983</v>
      </c>
      <c r="CE106" s="211">
        <v>6284</v>
      </c>
      <c r="CF106" s="211">
        <v>6534</v>
      </c>
      <c r="CG106" s="211">
        <v>6676</v>
      </c>
      <c r="CH106" s="211">
        <v>6903</v>
      </c>
      <c r="CI106" s="211">
        <v>7028</v>
      </c>
      <c r="CJ106" s="211">
        <v>7129</v>
      </c>
      <c r="CK106" s="211">
        <v>7223</v>
      </c>
      <c r="CL106" s="211">
        <v>7541</v>
      </c>
      <c r="CM106" s="211">
        <v>7938</v>
      </c>
      <c r="CN106" s="211">
        <v>8305</v>
      </c>
      <c r="CO106" s="211">
        <v>8836</v>
      </c>
      <c r="CP106" s="211">
        <v>9289</v>
      </c>
      <c r="CQ106" s="211">
        <v>9842</v>
      </c>
      <c r="CR106" s="211">
        <v>10105</v>
      </c>
      <c r="CS106" s="211">
        <v>10527</v>
      </c>
      <c r="CT106" s="211">
        <v>11047</v>
      </c>
      <c r="CU106" s="211">
        <v>11556</v>
      </c>
      <c r="CV106" s="211">
        <v>11665</v>
      </c>
      <c r="CW106" s="211">
        <v>11843</v>
      </c>
      <c r="CX106" s="211">
        <v>12166</v>
      </c>
      <c r="CY106" s="211">
        <v>12592</v>
      </c>
    </row>
    <row r="107" spans="1:103" x14ac:dyDescent="0.2">
      <c r="A107" s="211">
        <v>1</v>
      </c>
      <c r="B107" s="211" t="s">
        <v>1288</v>
      </c>
      <c r="C107" s="211">
        <v>97</v>
      </c>
      <c r="D107" s="211">
        <v>80</v>
      </c>
      <c r="E107" s="211">
        <v>70</v>
      </c>
      <c r="F107" s="211">
        <v>67</v>
      </c>
      <c r="G107" s="211">
        <v>67</v>
      </c>
      <c r="H107" s="211">
        <v>90</v>
      </c>
      <c r="I107" s="211">
        <v>102</v>
      </c>
      <c r="J107" s="211">
        <v>113</v>
      </c>
      <c r="K107" s="211">
        <v>119</v>
      </c>
      <c r="L107" s="211">
        <v>126</v>
      </c>
      <c r="M107" s="211">
        <v>137</v>
      </c>
      <c r="N107" s="211">
        <v>151</v>
      </c>
      <c r="O107" s="211">
        <v>162</v>
      </c>
      <c r="P107" s="211">
        <v>173</v>
      </c>
      <c r="Q107" s="211">
        <v>186</v>
      </c>
      <c r="R107" s="211">
        <v>205</v>
      </c>
      <c r="S107" s="211">
        <v>219</v>
      </c>
      <c r="T107" s="211">
        <v>232</v>
      </c>
      <c r="U107" s="211">
        <v>242</v>
      </c>
      <c r="V107" s="211">
        <v>253</v>
      </c>
      <c r="W107" s="211">
        <v>271</v>
      </c>
      <c r="X107" s="211">
        <v>288</v>
      </c>
      <c r="Y107" s="211">
        <v>309</v>
      </c>
      <c r="Z107" s="211">
        <v>330</v>
      </c>
      <c r="AA107" s="211">
        <v>351</v>
      </c>
      <c r="AB107" s="211">
        <v>364</v>
      </c>
      <c r="AC107" s="211">
        <v>364</v>
      </c>
      <c r="AD107" s="211">
        <v>392</v>
      </c>
      <c r="AE107" s="211">
        <v>440</v>
      </c>
      <c r="AF107" s="211">
        <v>492</v>
      </c>
      <c r="AG107" s="211">
        <v>528</v>
      </c>
      <c r="AH107" s="211">
        <v>562</v>
      </c>
      <c r="AI107" s="211">
        <v>689</v>
      </c>
      <c r="AJ107" s="211">
        <v>728</v>
      </c>
      <c r="AK107" s="211">
        <v>742</v>
      </c>
      <c r="AL107" s="211">
        <v>748</v>
      </c>
      <c r="AM107" s="211">
        <v>761</v>
      </c>
      <c r="AN107" s="211">
        <v>777</v>
      </c>
      <c r="AO107" s="211">
        <v>818</v>
      </c>
      <c r="AP107" s="211">
        <v>862</v>
      </c>
      <c r="AQ107" s="211">
        <v>906</v>
      </c>
      <c r="AR107" s="211">
        <v>972</v>
      </c>
      <c r="AS107" s="211">
        <v>1047</v>
      </c>
      <c r="AT107" s="211">
        <v>1130</v>
      </c>
      <c r="AU107" s="211">
        <v>1213</v>
      </c>
      <c r="AV107" s="211">
        <v>1300</v>
      </c>
      <c r="AW107" s="211">
        <v>1407</v>
      </c>
      <c r="AX107" s="211">
        <v>1522</v>
      </c>
      <c r="AY107" s="211">
        <v>1633</v>
      </c>
      <c r="AZ107" s="211">
        <v>1746</v>
      </c>
      <c r="BA107" s="211">
        <v>1856</v>
      </c>
      <c r="BB107" s="211">
        <v>1946</v>
      </c>
      <c r="BC107" s="211">
        <v>2043</v>
      </c>
      <c r="BD107" s="211">
        <v>2121</v>
      </c>
      <c r="BE107" s="211">
        <v>2209</v>
      </c>
      <c r="BF107" s="211">
        <v>2274</v>
      </c>
      <c r="BG107" s="211">
        <v>2387</v>
      </c>
      <c r="BH107" s="211">
        <v>2468</v>
      </c>
      <c r="BI107" s="211">
        <v>2510</v>
      </c>
      <c r="BJ107" s="211">
        <v>2531</v>
      </c>
      <c r="BK107" s="211">
        <v>2578</v>
      </c>
      <c r="BL107" s="211">
        <v>2638</v>
      </c>
      <c r="BM107" s="211">
        <v>2708</v>
      </c>
      <c r="BN107" s="211">
        <v>2825</v>
      </c>
      <c r="BO107" s="211">
        <v>3055</v>
      </c>
      <c r="BP107" s="211">
        <v>3301</v>
      </c>
      <c r="BQ107" s="211">
        <v>3493</v>
      </c>
      <c r="BR107" s="211">
        <v>3645</v>
      </c>
      <c r="BS107" s="211">
        <v>3801</v>
      </c>
      <c r="BT107" s="211">
        <v>3947</v>
      </c>
      <c r="BU107" s="211">
        <v>4164</v>
      </c>
      <c r="BV107" s="211">
        <v>4370</v>
      </c>
      <c r="BW107" s="211">
        <v>4522</v>
      </c>
      <c r="BX107" s="211">
        <v>4775</v>
      </c>
      <c r="BY107" s="211">
        <v>5007</v>
      </c>
      <c r="BZ107" s="211">
        <v>5285</v>
      </c>
      <c r="CA107" s="211">
        <v>5596</v>
      </c>
      <c r="CB107" s="211">
        <v>5797</v>
      </c>
      <c r="CC107" s="211">
        <v>5959</v>
      </c>
      <c r="CD107" s="211">
        <v>6184</v>
      </c>
      <c r="CE107" s="211">
        <v>6351</v>
      </c>
      <c r="CF107" s="211">
        <v>6609</v>
      </c>
      <c r="CG107" s="211">
        <v>6892</v>
      </c>
      <c r="CH107" s="211">
        <v>7121</v>
      </c>
      <c r="CI107" s="211">
        <v>7372</v>
      </c>
      <c r="CJ107" s="211">
        <v>7580</v>
      </c>
      <c r="CK107" s="211">
        <v>7745</v>
      </c>
      <c r="CL107" s="211">
        <v>7889</v>
      </c>
      <c r="CM107" s="211">
        <v>8152</v>
      </c>
      <c r="CN107" s="211">
        <v>8523</v>
      </c>
      <c r="CO107" s="211">
        <v>8936</v>
      </c>
      <c r="CP107" s="211">
        <v>9461</v>
      </c>
      <c r="CQ107" s="211">
        <v>10001</v>
      </c>
      <c r="CR107" s="211">
        <v>10604</v>
      </c>
      <c r="CS107" s="211">
        <v>11070</v>
      </c>
      <c r="CT107" s="211">
        <v>11555</v>
      </c>
      <c r="CU107" s="211">
        <v>12113</v>
      </c>
      <c r="CV107" s="211">
        <v>12703</v>
      </c>
      <c r="CW107" s="211">
        <v>13080</v>
      </c>
      <c r="CX107" s="211">
        <v>13383</v>
      </c>
      <c r="CY107" s="211">
        <v>13734</v>
      </c>
    </row>
    <row r="108" spans="1:103" x14ac:dyDescent="0.2">
      <c r="A108" s="211">
        <v>1</v>
      </c>
      <c r="B108" s="211" t="s">
        <v>1289</v>
      </c>
      <c r="C108" s="211">
        <v>7</v>
      </c>
      <c r="D108" s="211">
        <v>4</v>
      </c>
      <c r="E108" s="211">
        <v>2</v>
      </c>
      <c r="F108" s="211">
        <v>0</v>
      </c>
      <c r="G108" s="211">
        <v>0</v>
      </c>
      <c r="H108" s="211">
        <v>0</v>
      </c>
      <c r="I108" s="211">
        <v>0</v>
      </c>
      <c r="J108" s="211">
        <v>0</v>
      </c>
      <c r="K108" s="211">
        <v>0</v>
      </c>
      <c r="L108" s="211">
        <v>0</v>
      </c>
      <c r="M108" s="211">
        <v>0</v>
      </c>
      <c r="N108" s="211">
        <v>0</v>
      </c>
      <c r="O108" s="211">
        <v>0</v>
      </c>
      <c r="P108" s="211">
        <v>1</v>
      </c>
      <c r="Q108" s="211">
        <v>1</v>
      </c>
      <c r="R108" s="211">
        <v>1</v>
      </c>
      <c r="S108" s="211">
        <v>1</v>
      </c>
      <c r="T108" s="211">
        <v>1</v>
      </c>
      <c r="U108" s="211">
        <v>1</v>
      </c>
      <c r="V108" s="211">
        <v>1</v>
      </c>
      <c r="W108" s="211">
        <v>1</v>
      </c>
      <c r="X108" s="211">
        <v>1</v>
      </c>
      <c r="Y108" s="211">
        <v>1</v>
      </c>
      <c r="Z108" s="211">
        <v>1</v>
      </c>
      <c r="AA108" s="211">
        <v>1</v>
      </c>
      <c r="AB108" s="211">
        <v>1</v>
      </c>
      <c r="AC108" s="211">
        <v>2</v>
      </c>
      <c r="AD108" s="211">
        <v>3</v>
      </c>
      <c r="AE108" s="211">
        <v>3</v>
      </c>
      <c r="AF108" s="211">
        <v>3</v>
      </c>
      <c r="AG108" s="211">
        <v>3</v>
      </c>
      <c r="AH108" s="211">
        <v>3</v>
      </c>
      <c r="AI108" s="211">
        <v>3</v>
      </c>
      <c r="AJ108" s="211">
        <v>4</v>
      </c>
      <c r="AK108" s="211">
        <v>4</v>
      </c>
      <c r="AL108" s="211">
        <v>4</v>
      </c>
      <c r="AM108" s="211">
        <v>4</v>
      </c>
      <c r="AN108" s="211">
        <v>6</v>
      </c>
      <c r="AO108" s="211">
        <v>6</v>
      </c>
      <c r="AP108" s="211">
        <v>6</v>
      </c>
      <c r="AQ108" s="211">
        <v>5</v>
      </c>
      <c r="AR108" s="211">
        <v>5</v>
      </c>
      <c r="AS108" s="211">
        <v>6</v>
      </c>
      <c r="AT108" s="211">
        <v>7</v>
      </c>
      <c r="AU108" s="211">
        <v>8</v>
      </c>
      <c r="AV108" s="211">
        <v>8</v>
      </c>
      <c r="AW108" s="211">
        <v>9</v>
      </c>
      <c r="AX108" s="211">
        <v>10</v>
      </c>
      <c r="AY108" s="211">
        <v>11</v>
      </c>
      <c r="AZ108" s="211">
        <v>12</v>
      </c>
      <c r="BA108" s="211">
        <v>13</v>
      </c>
      <c r="BB108" s="211">
        <v>14</v>
      </c>
      <c r="BC108" s="211">
        <v>15</v>
      </c>
      <c r="BD108" s="211">
        <v>16</v>
      </c>
      <c r="BE108" s="211">
        <v>17</v>
      </c>
      <c r="BF108" s="211">
        <v>19</v>
      </c>
      <c r="BG108" s="211">
        <v>19</v>
      </c>
      <c r="BH108" s="211">
        <v>20</v>
      </c>
      <c r="BI108" s="211">
        <v>20</v>
      </c>
      <c r="BJ108" s="211">
        <v>21</v>
      </c>
      <c r="BK108" s="211">
        <v>21</v>
      </c>
      <c r="BL108" s="211">
        <v>23</v>
      </c>
      <c r="BM108" s="211">
        <v>24</v>
      </c>
      <c r="BN108" s="211">
        <v>24</v>
      </c>
      <c r="BO108" s="211">
        <v>24</v>
      </c>
      <c r="BP108" s="211">
        <v>25</v>
      </c>
      <c r="BQ108" s="211">
        <v>25</v>
      </c>
      <c r="BR108" s="211">
        <v>26</v>
      </c>
      <c r="BS108" s="211">
        <v>29</v>
      </c>
      <c r="BT108" s="211">
        <v>32</v>
      </c>
      <c r="BU108" s="211">
        <v>37</v>
      </c>
      <c r="BV108" s="211">
        <v>39</v>
      </c>
      <c r="BW108" s="211">
        <v>41</v>
      </c>
      <c r="BX108" s="211">
        <v>42</v>
      </c>
      <c r="BY108" s="211">
        <v>43</v>
      </c>
      <c r="BZ108" s="211">
        <v>46</v>
      </c>
      <c r="CA108" s="211">
        <v>48</v>
      </c>
      <c r="CB108" s="211">
        <v>51</v>
      </c>
      <c r="CC108" s="211">
        <v>55</v>
      </c>
      <c r="CD108" s="211">
        <v>58</v>
      </c>
      <c r="CE108" s="211">
        <v>61</v>
      </c>
      <c r="CF108" s="211">
        <v>64</v>
      </c>
      <c r="CG108" s="211">
        <v>66</v>
      </c>
      <c r="CH108" s="211">
        <v>69</v>
      </c>
      <c r="CI108" s="211">
        <v>71</v>
      </c>
      <c r="CJ108" s="211">
        <v>73</v>
      </c>
      <c r="CK108" s="211">
        <v>77</v>
      </c>
      <c r="CL108" s="211">
        <v>80</v>
      </c>
      <c r="CM108" s="211">
        <v>83</v>
      </c>
      <c r="CN108" s="211">
        <v>87</v>
      </c>
      <c r="CO108" s="211">
        <v>88</v>
      </c>
      <c r="CP108" s="211">
        <v>90</v>
      </c>
      <c r="CQ108" s="211">
        <v>92</v>
      </c>
      <c r="CR108" s="211">
        <v>97</v>
      </c>
      <c r="CS108" s="211">
        <v>105</v>
      </c>
      <c r="CT108" s="211">
        <v>113</v>
      </c>
      <c r="CU108" s="211">
        <v>119</v>
      </c>
      <c r="CV108" s="211">
        <v>125</v>
      </c>
      <c r="CW108" s="211">
        <v>133</v>
      </c>
      <c r="CX108" s="211">
        <v>138</v>
      </c>
      <c r="CY108" s="211">
        <v>145</v>
      </c>
    </row>
    <row r="109" spans="1:103" x14ac:dyDescent="0.2">
      <c r="A109" s="211">
        <v>2</v>
      </c>
      <c r="B109" s="211" t="s">
        <v>1183</v>
      </c>
      <c r="C109" s="211">
        <v>341795</v>
      </c>
      <c r="D109" s="211">
        <v>327379</v>
      </c>
      <c r="E109" s="211">
        <v>324344</v>
      </c>
      <c r="F109" s="211">
        <v>323252</v>
      </c>
      <c r="G109" s="211">
        <v>325418</v>
      </c>
      <c r="H109" s="211">
        <v>326087</v>
      </c>
      <c r="I109" s="211">
        <v>325301</v>
      </c>
      <c r="J109" s="211">
        <v>324506</v>
      </c>
      <c r="K109" s="211">
        <v>323845</v>
      </c>
      <c r="L109" s="211">
        <v>323358</v>
      </c>
      <c r="M109" s="211">
        <v>323061</v>
      </c>
      <c r="N109" s="211">
        <v>323076</v>
      </c>
      <c r="O109" s="211">
        <v>323470</v>
      </c>
      <c r="P109" s="211">
        <v>324049</v>
      </c>
      <c r="Q109" s="211">
        <v>324875</v>
      </c>
      <c r="R109" s="211">
        <v>326117</v>
      </c>
      <c r="S109" s="211">
        <v>328296</v>
      </c>
      <c r="T109" s="211">
        <v>331425</v>
      </c>
      <c r="U109" s="211">
        <v>334785</v>
      </c>
      <c r="V109" s="211">
        <v>338176</v>
      </c>
      <c r="W109" s="211">
        <v>341499</v>
      </c>
      <c r="X109" s="211">
        <v>344401</v>
      </c>
      <c r="Y109" s="211">
        <v>346735</v>
      </c>
      <c r="Z109" s="211">
        <v>348689</v>
      </c>
      <c r="AA109" s="211">
        <v>350195</v>
      </c>
      <c r="AB109" s="211">
        <v>350704</v>
      </c>
      <c r="AC109" s="211">
        <v>350265</v>
      </c>
      <c r="AD109" s="211">
        <v>349324</v>
      </c>
      <c r="AE109" s="211">
        <v>347842</v>
      </c>
      <c r="AF109" s="211">
        <v>345814</v>
      </c>
      <c r="AG109" s="211">
        <v>343363</v>
      </c>
      <c r="AH109" s="211">
        <v>340697</v>
      </c>
      <c r="AI109" s="211">
        <v>337940</v>
      </c>
      <c r="AJ109" s="211">
        <v>335097</v>
      </c>
      <c r="AK109" s="211">
        <v>332239</v>
      </c>
      <c r="AL109" s="211">
        <v>329560</v>
      </c>
      <c r="AM109" s="211">
        <v>327176</v>
      </c>
      <c r="AN109" s="211">
        <v>325124</v>
      </c>
      <c r="AO109" s="211">
        <v>323401</v>
      </c>
      <c r="AP109" s="211">
        <v>322006</v>
      </c>
      <c r="AQ109" s="211">
        <v>320945</v>
      </c>
      <c r="AR109" s="211">
        <v>320200</v>
      </c>
      <c r="AS109" s="211">
        <v>319789</v>
      </c>
      <c r="AT109" s="211">
        <v>319726</v>
      </c>
      <c r="AU109" s="211">
        <v>319980</v>
      </c>
      <c r="AV109" s="211">
        <v>320521</v>
      </c>
      <c r="AW109" s="211">
        <v>321269</v>
      </c>
      <c r="AX109" s="211">
        <v>322164</v>
      </c>
      <c r="AY109" s="211">
        <v>323193</v>
      </c>
      <c r="AZ109" s="211">
        <v>324314</v>
      </c>
      <c r="BA109" s="211">
        <v>325480</v>
      </c>
      <c r="BB109" s="211">
        <v>326643</v>
      </c>
      <c r="BC109" s="211">
        <v>327755</v>
      </c>
      <c r="BD109" s="211">
        <v>328780</v>
      </c>
      <c r="BE109" s="211">
        <v>329676</v>
      </c>
      <c r="BF109" s="211">
        <v>330403</v>
      </c>
      <c r="BG109" s="211">
        <v>330931</v>
      </c>
      <c r="BH109" s="211">
        <v>331244</v>
      </c>
      <c r="BI109" s="211">
        <v>331333</v>
      </c>
      <c r="BJ109" s="211">
        <v>331182</v>
      </c>
      <c r="BK109" s="211">
        <v>330805</v>
      </c>
      <c r="BL109" s="211">
        <v>330209</v>
      </c>
      <c r="BM109" s="211">
        <v>329418</v>
      </c>
      <c r="BN109" s="211">
        <v>328470</v>
      </c>
      <c r="BO109" s="211">
        <v>327396</v>
      </c>
      <c r="BP109" s="211">
        <v>326234</v>
      </c>
      <c r="BQ109" s="211">
        <v>325030</v>
      </c>
      <c r="BR109" s="211">
        <v>323813</v>
      </c>
      <c r="BS109" s="211">
        <v>322633</v>
      </c>
      <c r="BT109" s="211">
        <v>321514</v>
      </c>
      <c r="BU109" s="211">
        <v>320497</v>
      </c>
      <c r="BV109" s="211">
        <v>319601</v>
      </c>
      <c r="BW109" s="211">
        <v>318842</v>
      </c>
      <c r="BX109" s="211">
        <v>318239</v>
      </c>
      <c r="BY109" s="211">
        <v>317787</v>
      </c>
      <c r="BZ109" s="211">
        <v>317498</v>
      </c>
      <c r="CA109" s="211">
        <v>317355</v>
      </c>
      <c r="CB109" s="211">
        <v>317357</v>
      </c>
      <c r="CC109" s="211">
        <v>317488</v>
      </c>
      <c r="CD109" s="211">
        <v>317726</v>
      </c>
      <c r="CE109" s="211">
        <v>318050</v>
      </c>
      <c r="CF109" s="211">
        <v>318447</v>
      </c>
      <c r="CG109" s="211">
        <v>318878</v>
      </c>
      <c r="CH109" s="211">
        <v>319336</v>
      </c>
      <c r="CI109" s="211">
        <v>319785</v>
      </c>
      <c r="CJ109" s="211">
        <v>320215</v>
      </c>
      <c r="CK109" s="211">
        <v>320600</v>
      </c>
      <c r="CL109" s="211">
        <v>320924</v>
      </c>
      <c r="CM109" s="211">
        <v>321175</v>
      </c>
      <c r="CN109" s="211">
        <v>321335</v>
      </c>
      <c r="CO109" s="211">
        <v>321411</v>
      </c>
      <c r="CP109" s="211">
        <v>321388</v>
      </c>
      <c r="CQ109" s="211">
        <v>321271</v>
      </c>
      <c r="CR109" s="211">
        <v>321053</v>
      </c>
      <c r="CS109" s="211">
        <v>320753</v>
      </c>
      <c r="CT109" s="211">
        <v>320377</v>
      </c>
      <c r="CU109" s="211">
        <v>319933</v>
      </c>
      <c r="CV109" s="211">
        <v>319442</v>
      </c>
      <c r="CW109" s="211">
        <v>318907</v>
      </c>
      <c r="CX109" s="211">
        <v>318361</v>
      </c>
      <c r="CY109" s="211">
        <v>317799</v>
      </c>
    </row>
    <row r="110" spans="1:103" x14ac:dyDescent="0.2">
      <c r="A110" s="211">
        <v>2</v>
      </c>
      <c r="B110" s="211" t="s">
        <v>1184</v>
      </c>
      <c r="C110" s="211">
        <v>354887</v>
      </c>
      <c r="D110" s="211">
        <v>344032</v>
      </c>
      <c r="E110" s="211">
        <v>331777</v>
      </c>
      <c r="F110" s="211">
        <v>327311</v>
      </c>
      <c r="G110" s="211">
        <v>326067</v>
      </c>
      <c r="H110" s="211">
        <v>328073</v>
      </c>
      <c r="I110" s="211">
        <v>328588</v>
      </c>
      <c r="J110" s="211">
        <v>327647</v>
      </c>
      <c r="K110" s="211">
        <v>326856</v>
      </c>
      <c r="L110" s="211">
        <v>326197</v>
      </c>
      <c r="M110" s="211">
        <v>325715</v>
      </c>
      <c r="N110" s="211">
        <v>325422</v>
      </c>
      <c r="O110" s="211">
        <v>325439</v>
      </c>
      <c r="P110" s="211">
        <v>325835</v>
      </c>
      <c r="Q110" s="211">
        <v>326417</v>
      </c>
      <c r="R110" s="211">
        <v>327244</v>
      </c>
      <c r="S110" s="211">
        <v>328487</v>
      </c>
      <c r="T110" s="211">
        <v>330669</v>
      </c>
      <c r="U110" s="211">
        <v>333797</v>
      </c>
      <c r="V110" s="211">
        <v>337159</v>
      </c>
      <c r="W110" s="211">
        <v>340551</v>
      </c>
      <c r="X110" s="211">
        <v>343873</v>
      </c>
      <c r="Y110" s="211">
        <v>346777</v>
      </c>
      <c r="Z110" s="211">
        <v>349111</v>
      </c>
      <c r="AA110" s="211">
        <v>351066</v>
      </c>
      <c r="AB110" s="211">
        <v>352572</v>
      </c>
      <c r="AC110" s="211">
        <v>353084</v>
      </c>
      <c r="AD110" s="211">
        <v>352648</v>
      </c>
      <c r="AE110" s="211">
        <v>351709</v>
      </c>
      <c r="AF110" s="211">
        <v>350228</v>
      </c>
      <c r="AG110" s="211">
        <v>348202</v>
      </c>
      <c r="AH110" s="211">
        <v>345754</v>
      </c>
      <c r="AI110" s="211">
        <v>343091</v>
      </c>
      <c r="AJ110" s="211">
        <v>340336</v>
      </c>
      <c r="AK110" s="211">
        <v>337497</v>
      </c>
      <c r="AL110" s="211">
        <v>334642</v>
      </c>
      <c r="AM110" s="211">
        <v>331965</v>
      </c>
      <c r="AN110" s="211">
        <v>329584</v>
      </c>
      <c r="AO110" s="211">
        <v>327533</v>
      </c>
      <c r="AP110" s="211">
        <v>325812</v>
      </c>
      <c r="AQ110" s="211">
        <v>324418</v>
      </c>
      <c r="AR110" s="211">
        <v>323361</v>
      </c>
      <c r="AS110" s="211">
        <v>322618</v>
      </c>
      <c r="AT110" s="211">
        <v>322208</v>
      </c>
      <c r="AU110" s="211">
        <v>322145</v>
      </c>
      <c r="AV110" s="211">
        <v>322399</v>
      </c>
      <c r="AW110" s="211">
        <v>322942</v>
      </c>
      <c r="AX110" s="211">
        <v>323691</v>
      </c>
      <c r="AY110" s="211">
        <v>324587</v>
      </c>
      <c r="AZ110" s="211">
        <v>325617</v>
      </c>
      <c r="BA110" s="211">
        <v>326738</v>
      </c>
      <c r="BB110" s="211">
        <v>327905</v>
      </c>
      <c r="BC110" s="211">
        <v>329069</v>
      </c>
      <c r="BD110" s="211">
        <v>330183</v>
      </c>
      <c r="BE110" s="211">
        <v>331208</v>
      </c>
      <c r="BF110" s="211">
        <v>332106</v>
      </c>
      <c r="BG110" s="211">
        <v>332834</v>
      </c>
      <c r="BH110" s="211">
        <v>333362</v>
      </c>
      <c r="BI110" s="211">
        <v>333677</v>
      </c>
      <c r="BJ110" s="211">
        <v>333766</v>
      </c>
      <c r="BK110" s="211">
        <v>333618</v>
      </c>
      <c r="BL110" s="211">
        <v>333243</v>
      </c>
      <c r="BM110" s="211">
        <v>332649</v>
      </c>
      <c r="BN110" s="211">
        <v>331858</v>
      </c>
      <c r="BO110" s="211">
        <v>330911</v>
      </c>
      <c r="BP110" s="211">
        <v>329838</v>
      </c>
      <c r="BQ110" s="211">
        <v>328677</v>
      </c>
      <c r="BR110" s="211">
        <v>327475</v>
      </c>
      <c r="BS110" s="211">
        <v>326259</v>
      </c>
      <c r="BT110" s="211">
        <v>325080</v>
      </c>
      <c r="BU110" s="211">
        <v>323964</v>
      </c>
      <c r="BV110" s="211">
        <v>322946</v>
      </c>
      <c r="BW110" s="211">
        <v>322051</v>
      </c>
      <c r="BX110" s="211">
        <v>321294</v>
      </c>
      <c r="BY110" s="211">
        <v>320691</v>
      </c>
      <c r="BZ110" s="211">
        <v>320241</v>
      </c>
      <c r="CA110" s="211">
        <v>319952</v>
      </c>
      <c r="CB110" s="211">
        <v>319809</v>
      </c>
      <c r="CC110" s="211">
        <v>319812</v>
      </c>
      <c r="CD110" s="211">
        <v>319944</v>
      </c>
      <c r="CE110" s="211">
        <v>320182</v>
      </c>
      <c r="CF110" s="211">
        <v>320507</v>
      </c>
      <c r="CG110" s="211">
        <v>320906</v>
      </c>
      <c r="CH110" s="211">
        <v>321336</v>
      </c>
      <c r="CI110" s="211">
        <v>321795</v>
      </c>
      <c r="CJ110" s="211">
        <v>322245</v>
      </c>
      <c r="CK110" s="211">
        <v>322675</v>
      </c>
      <c r="CL110" s="211">
        <v>323061</v>
      </c>
      <c r="CM110" s="211">
        <v>323387</v>
      </c>
      <c r="CN110" s="211">
        <v>323638</v>
      </c>
      <c r="CO110" s="211">
        <v>323800</v>
      </c>
      <c r="CP110" s="211">
        <v>323875</v>
      </c>
      <c r="CQ110" s="211">
        <v>323854</v>
      </c>
      <c r="CR110" s="211">
        <v>323739</v>
      </c>
      <c r="CS110" s="211">
        <v>323522</v>
      </c>
      <c r="CT110" s="211">
        <v>323223</v>
      </c>
      <c r="CU110" s="211">
        <v>322848</v>
      </c>
      <c r="CV110" s="211">
        <v>322405</v>
      </c>
      <c r="CW110" s="211">
        <v>321914</v>
      </c>
      <c r="CX110" s="211">
        <v>321380</v>
      </c>
      <c r="CY110" s="211">
        <v>320833</v>
      </c>
    </row>
    <row r="111" spans="1:103" x14ac:dyDescent="0.2">
      <c r="A111" s="211">
        <v>2</v>
      </c>
      <c r="B111" s="211" t="s">
        <v>1185</v>
      </c>
      <c r="C111" s="211">
        <v>369889</v>
      </c>
      <c r="D111" s="211">
        <v>358118</v>
      </c>
      <c r="E111" s="211">
        <v>350027</v>
      </c>
      <c r="F111" s="211">
        <v>335912</v>
      </c>
      <c r="G111" s="211">
        <v>331240</v>
      </c>
      <c r="H111" s="211">
        <v>329787</v>
      </c>
      <c r="I111" s="211">
        <v>331583</v>
      </c>
      <c r="J111" s="211">
        <v>331890</v>
      </c>
      <c r="K111" s="211">
        <v>330950</v>
      </c>
      <c r="L111" s="211">
        <v>330159</v>
      </c>
      <c r="M111" s="211">
        <v>329502</v>
      </c>
      <c r="N111" s="211">
        <v>329022</v>
      </c>
      <c r="O111" s="211">
        <v>328731</v>
      </c>
      <c r="P111" s="211">
        <v>328747</v>
      </c>
      <c r="Q111" s="211">
        <v>329144</v>
      </c>
      <c r="R111" s="211">
        <v>329727</v>
      </c>
      <c r="S111" s="211">
        <v>330555</v>
      </c>
      <c r="T111" s="211">
        <v>331799</v>
      </c>
      <c r="U111" s="211">
        <v>333981</v>
      </c>
      <c r="V111" s="211">
        <v>337109</v>
      </c>
      <c r="W111" s="211">
        <v>340470</v>
      </c>
      <c r="X111" s="211">
        <v>343861</v>
      </c>
      <c r="Y111" s="211">
        <v>347185</v>
      </c>
      <c r="Z111" s="211">
        <v>350090</v>
      </c>
      <c r="AA111" s="211">
        <v>352424</v>
      </c>
      <c r="AB111" s="211">
        <v>354379</v>
      </c>
      <c r="AC111" s="211">
        <v>355885</v>
      </c>
      <c r="AD111" s="211">
        <v>356398</v>
      </c>
      <c r="AE111" s="211">
        <v>355962</v>
      </c>
      <c r="AF111" s="211">
        <v>355024</v>
      </c>
      <c r="AG111" s="211">
        <v>353545</v>
      </c>
      <c r="AH111" s="211">
        <v>351520</v>
      </c>
      <c r="AI111" s="211">
        <v>349073</v>
      </c>
      <c r="AJ111" s="211">
        <v>346411</v>
      </c>
      <c r="AK111" s="211">
        <v>343655</v>
      </c>
      <c r="AL111" s="211">
        <v>340817</v>
      </c>
      <c r="AM111" s="211">
        <v>337963</v>
      </c>
      <c r="AN111" s="211">
        <v>335286</v>
      </c>
      <c r="AO111" s="211">
        <v>332907</v>
      </c>
      <c r="AP111" s="211">
        <v>330856</v>
      </c>
      <c r="AQ111" s="211">
        <v>329136</v>
      </c>
      <c r="AR111" s="211">
        <v>327743</v>
      </c>
      <c r="AS111" s="211">
        <v>326685</v>
      </c>
      <c r="AT111" s="211">
        <v>325944</v>
      </c>
      <c r="AU111" s="211">
        <v>325533</v>
      </c>
      <c r="AV111" s="211">
        <v>325471</v>
      </c>
      <c r="AW111" s="211">
        <v>325726</v>
      </c>
      <c r="AX111" s="211">
        <v>326270</v>
      </c>
      <c r="AY111" s="211">
        <v>327019</v>
      </c>
      <c r="AZ111" s="211">
        <v>327916</v>
      </c>
      <c r="BA111" s="211">
        <v>328945</v>
      </c>
      <c r="BB111" s="211">
        <v>330066</v>
      </c>
      <c r="BC111" s="211">
        <v>331233</v>
      </c>
      <c r="BD111" s="211">
        <v>332397</v>
      </c>
      <c r="BE111" s="211">
        <v>333511</v>
      </c>
      <c r="BF111" s="211">
        <v>334537</v>
      </c>
      <c r="BG111" s="211">
        <v>335435</v>
      </c>
      <c r="BH111" s="211">
        <v>336165</v>
      </c>
      <c r="BI111" s="211">
        <v>336692</v>
      </c>
      <c r="BJ111" s="211">
        <v>337008</v>
      </c>
      <c r="BK111" s="211">
        <v>337098</v>
      </c>
      <c r="BL111" s="211">
        <v>336950</v>
      </c>
      <c r="BM111" s="211">
        <v>336575</v>
      </c>
      <c r="BN111" s="211">
        <v>335981</v>
      </c>
      <c r="BO111" s="211">
        <v>335191</v>
      </c>
      <c r="BP111" s="211">
        <v>334244</v>
      </c>
      <c r="BQ111" s="211">
        <v>333172</v>
      </c>
      <c r="BR111" s="211">
        <v>332012</v>
      </c>
      <c r="BS111" s="211">
        <v>330809</v>
      </c>
      <c r="BT111" s="211">
        <v>329594</v>
      </c>
      <c r="BU111" s="211">
        <v>328415</v>
      </c>
      <c r="BV111" s="211">
        <v>327300</v>
      </c>
      <c r="BW111" s="211">
        <v>326283</v>
      </c>
      <c r="BX111" s="211">
        <v>325387</v>
      </c>
      <c r="BY111" s="211">
        <v>324631</v>
      </c>
      <c r="BZ111" s="211">
        <v>324028</v>
      </c>
      <c r="CA111" s="211">
        <v>323578</v>
      </c>
      <c r="CB111" s="211">
        <v>323288</v>
      </c>
      <c r="CC111" s="211">
        <v>323147</v>
      </c>
      <c r="CD111" s="211">
        <v>323152</v>
      </c>
      <c r="CE111" s="211">
        <v>323284</v>
      </c>
      <c r="CF111" s="211">
        <v>323522</v>
      </c>
      <c r="CG111" s="211">
        <v>323846</v>
      </c>
      <c r="CH111" s="211">
        <v>324246</v>
      </c>
      <c r="CI111" s="211">
        <v>324677</v>
      </c>
      <c r="CJ111" s="211">
        <v>325136</v>
      </c>
      <c r="CK111" s="211">
        <v>325586</v>
      </c>
      <c r="CL111" s="211">
        <v>326016</v>
      </c>
      <c r="CM111" s="211">
        <v>326402</v>
      </c>
      <c r="CN111" s="211">
        <v>326728</v>
      </c>
      <c r="CO111" s="211">
        <v>326979</v>
      </c>
      <c r="CP111" s="211">
        <v>327141</v>
      </c>
      <c r="CQ111" s="211">
        <v>327217</v>
      </c>
      <c r="CR111" s="211">
        <v>327198</v>
      </c>
      <c r="CS111" s="211">
        <v>327081</v>
      </c>
      <c r="CT111" s="211">
        <v>326864</v>
      </c>
      <c r="CU111" s="211">
        <v>326565</v>
      </c>
      <c r="CV111" s="211">
        <v>326191</v>
      </c>
      <c r="CW111" s="211">
        <v>325749</v>
      </c>
      <c r="CX111" s="211">
        <v>325257</v>
      </c>
      <c r="CY111" s="211">
        <v>324724</v>
      </c>
    </row>
    <row r="112" spans="1:103" x14ac:dyDescent="0.2">
      <c r="A112" s="211">
        <v>2</v>
      </c>
      <c r="B112" s="211" t="s">
        <v>1186</v>
      </c>
      <c r="C112" s="211">
        <v>381457</v>
      </c>
      <c r="D112" s="211">
        <v>372767</v>
      </c>
      <c r="E112" s="211">
        <v>363474</v>
      </c>
      <c r="F112" s="211">
        <v>353719</v>
      </c>
      <c r="G112" s="211">
        <v>339419</v>
      </c>
      <c r="H112" s="211">
        <v>334561</v>
      </c>
      <c r="I112" s="211">
        <v>332925</v>
      </c>
      <c r="J112" s="211">
        <v>334535</v>
      </c>
      <c r="K112" s="211">
        <v>334844</v>
      </c>
      <c r="L112" s="211">
        <v>333905</v>
      </c>
      <c r="M112" s="211">
        <v>333115</v>
      </c>
      <c r="N112" s="211">
        <v>332458</v>
      </c>
      <c r="O112" s="211">
        <v>331979</v>
      </c>
      <c r="P112" s="211">
        <v>331690</v>
      </c>
      <c r="Q112" s="211">
        <v>331705</v>
      </c>
      <c r="R112" s="211">
        <v>332102</v>
      </c>
      <c r="S112" s="211">
        <v>332686</v>
      </c>
      <c r="T112" s="211">
        <v>333514</v>
      </c>
      <c r="U112" s="211">
        <v>334758</v>
      </c>
      <c r="V112" s="211">
        <v>336939</v>
      </c>
      <c r="W112" s="211">
        <v>340068</v>
      </c>
      <c r="X112" s="211">
        <v>343429</v>
      </c>
      <c r="Y112" s="211">
        <v>346820</v>
      </c>
      <c r="Z112" s="211">
        <v>350144</v>
      </c>
      <c r="AA112" s="211">
        <v>353049</v>
      </c>
      <c r="AB112" s="211">
        <v>355384</v>
      </c>
      <c r="AC112" s="211">
        <v>357340</v>
      </c>
      <c r="AD112" s="211">
        <v>358845</v>
      </c>
      <c r="AE112" s="211">
        <v>359358</v>
      </c>
      <c r="AF112" s="211">
        <v>358922</v>
      </c>
      <c r="AG112" s="211">
        <v>357984</v>
      </c>
      <c r="AH112" s="211">
        <v>356506</v>
      </c>
      <c r="AI112" s="211">
        <v>354482</v>
      </c>
      <c r="AJ112" s="211">
        <v>352035</v>
      </c>
      <c r="AK112" s="211">
        <v>349373</v>
      </c>
      <c r="AL112" s="211">
        <v>346618</v>
      </c>
      <c r="AM112" s="211">
        <v>343780</v>
      </c>
      <c r="AN112" s="211">
        <v>340926</v>
      </c>
      <c r="AO112" s="211">
        <v>338250</v>
      </c>
      <c r="AP112" s="211">
        <v>335871</v>
      </c>
      <c r="AQ112" s="211">
        <v>333820</v>
      </c>
      <c r="AR112" s="211">
        <v>332099</v>
      </c>
      <c r="AS112" s="211">
        <v>330708</v>
      </c>
      <c r="AT112" s="211">
        <v>329649</v>
      </c>
      <c r="AU112" s="211">
        <v>328910</v>
      </c>
      <c r="AV112" s="211">
        <v>328497</v>
      </c>
      <c r="AW112" s="211">
        <v>328436</v>
      </c>
      <c r="AX112" s="211">
        <v>328690</v>
      </c>
      <c r="AY112" s="211">
        <v>329235</v>
      </c>
      <c r="AZ112" s="211">
        <v>329983</v>
      </c>
      <c r="BA112" s="211">
        <v>330882</v>
      </c>
      <c r="BB112" s="211">
        <v>331912</v>
      </c>
      <c r="BC112" s="211">
        <v>333032</v>
      </c>
      <c r="BD112" s="211">
        <v>334199</v>
      </c>
      <c r="BE112" s="211">
        <v>335363</v>
      </c>
      <c r="BF112" s="211">
        <v>336475</v>
      </c>
      <c r="BG112" s="211">
        <v>337502</v>
      </c>
      <c r="BH112" s="211">
        <v>338401</v>
      </c>
      <c r="BI112" s="211">
        <v>339132</v>
      </c>
      <c r="BJ112" s="211">
        <v>339659</v>
      </c>
      <c r="BK112" s="211">
        <v>339975</v>
      </c>
      <c r="BL112" s="211">
        <v>340065</v>
      </c>
      <c r="BM112" s="211">
        <v>339917</v>
      </c>
      <c r="BN112" s="211">
        <v>339543</v>
      </c>
      <c r="BO112" s="211">
        <v>338948</v>
      </c>
      <c r="BP112" s="211">
        <v>338159</v>
      </c>
      <c r="BQ112" s="211">
        <v>337213</v>
      </c>
      <c r="BR112" s="211">
        <v>336140</v>
      </c>
      <c r="BS112" s="211">
        <v>334980</v>
      </c>
      <c r="BT112" s="211">
        <v>333777</v>
      </c>
      <c r="BU112" s="211">
        <v>332562</v>
      </c>
      <c r="BV112" s="211">
        <v>331382</v>
      </c>
      <c r="BW112" s="211">
        <v>330270</v>
      </c>
      <c r="BX112" s="211">
        <v>329253</v>
      </c>
      <c r="BY112" s="211">
        <v>328355</v>
      </c>
      <c r="BZ112" s="211">
        <v>327600</v>
      </c>
      <c r="CA112" s="211">
        <v>326999</v>
      </c>
      <c r="CB112" s="211">
        <v>326549</v>
      </c>
      <c r="CC112" s="211">
        <v>326257</v>
      </c>
      <c r="CD112" s="211">
        <v>326117</v>
      </c>
      <c r="CE112" s="211">
        <v>326124</v>
      </c>
      <c r="CF112" s="211">
        <v>326256</v>
      </c>
      <c r="CG112" s="211">
        <v>326494</v>
      </c>
      <c r="CH112" s="211">
        <v>326819</v>
      </c>
      <c r="CI112" s="211">
        <v>327218</v>
      </c>
      <c r="CJ112" s="211">
        <v>327649</v>
      </c>
      <c r="CK112" s="211">
        <v>328108</v>
      </c>
      <c r="CL112" s="211">
        <v>328559</v>
      </c>
      <c r="CM112" s="211">
        <v>328989</v>
      </c>
      <c r="CN112" s="211">
        <v>329376</v>
      </c>
      <c r="CO112" s="211">
        <v>329702</v>
      </c>
      <c r="CP112" s="211">
        <v>329952</v>
      </c>
      <c r="CQ112" s="211">
        <v>330114</v>
      </c>
      <c r="CR112" s="211">
        <v>330190</v>
      </c>
      <c r="CS112" s="211">
        <v>330171</v>
      </c>
      <c r="CT112" s="211">
        <v>330054</v>
      </c>
      <c r="CU112" s="211">
        <v>329837</v>
      </c>
      <c r="CV112" s="211">
        <v>329537</v>
      </c>
      <c r="CW112" s="211">
        <v>329164</v>
      </c>
      <c r="CX112" s="211">
        <v>328721</v>
      </c>
      <c r="CY112" s="211">
        <v>328230</v>
      </c>
    </row>
    <row r="113" spans="1:103" x14ac:dyDescent="0.2">
      <c r="A113" s="211">
        <v>2</v>
      </c>
      <c r="B113" s="211" t="s">
        <v>1187</v>
      </c>
      <c r="C113" s="211">
        <v>392912</v>
      </c>
      <c r="D113" s="211">
        <v>383954</v>
      </c>
      <c r="E113" s="211">
        <v>377482</v>
      </c>
      <c r="F113" s="211">
        <v>366712</v>
      </c>
      <c r="G113" s="211">
        <v>356794</v>
      </c>
      <c r="H113" s="211">
        <v>342335</v>
      </c>
      <c r="I113" s="211">
        <v>337314</v>
      </c>
      <c r="J113" s="211">
        <v>335517</v>
      </c>
      <c r="K113" s="211">
        <v>337127</v>
      </c>
      <c r="L113" s="211">
        <v>337436</v>
      </c>
      <c r="M113" s="211">
        <v>336497</v>
      </c>
      <c r="N113" s="211">
        <v>335707</v>
      </c>
      <c r="O113" s="211">
        <v>335051</v>
      </c>
      <c r="P113" s="211">
        <v>334573</v>
      </c>
      <c r="Q113" s="211">
        <v>334283</v>
      </c>
      <c r="R113" s="211">
        <v>334299</v>
      </c>
      <c r="S113" s="211">
        <v>334698</v>
      </c>
      <c r="T113" s="211">
        <v>335282</v>
      </c>
      <c r="U113" s="211">
        <v>336110</v>
      </c>
      <c r="V113" s="211">
        <v>337355</v>
      </c>
      <c r="W113" s="211">
        <v>339535</v>
      </c>
      <c r="X113" s="211">
        <v>342664</v>
      </c>
      <c r="Y113" s="211">
        <v>346026</v>
      </c>
      <c r="Z113" s="211">
        <v>349416</v>
      </c>
      <c r="AA113" s="211">
        <v>352741</v>
      </c>
      <c r="AB113" s="211">
        <v>355646</v>
      </c>
      <c r="AC113" s="211">
        <v>357980</v>
      </c>
      <c r="AD113" s="211">
        <v>359937</v>
      </c>
      <c r="AE113" s="211">
        <v>361441</v>
      </c>
      <c r="AF113" s="211">
        <v>361955</v>
      </c>
      <c r="AG113" s="211">
        <v>361518</v>
      </c>
      <c r="AH113" s="211">
        <v>360581</v>
      </c>
      <c r="AI113" s="211">
        <v>359103</v>
      </c>
      <c r="AJ113" s="211">
        <v>357080</v>
      </c>
      <c r="AK113" s="211">
        <v>354632</v>
      </c>
      <c r="AL113" s="211">
        <v>351971</v>
      </c>
      <c r="AM113" s="211">
        <v>349217</v>
      </c>
      <c r="AN113" s="211">
        <v>346379</v>
      </c>
      <c r="AO113" s="211">
        <v>343525</v>
      </c>
      <c r="AP113" s="211">
        <v>340849</v>
      </c>
      <c r="AQ113" s="211">
        <v>338471</v>
      </c>
      <c r="AR113" s="211">
        <v>336419</v>
      </c>
      <c r="AS113" s="211">
        <v>334698</v>
      </c>
      <c r="AT113" s="211">
        <v>333307</v>
      </c>
      <c r="AU113" s="211">
        <v>332247</v>
      </c>
      <c r="AV113" s="211">
        <v>331511</v>
      </c>
      <c r="AW113" s="211">
        <v>331098</v>
      </c>
      <c r="AX113" s="211">
        <v>331037</v>
      </c>
      <c r="AY113" s="211">
        <v>331291</v>
      </c>
      <c r="AZ113" s="211">
        <v>331837</v>
      </c>
      <c r="BA113" s="211">
        <v>332584</v>
      </c>
      <c r="BB113" s="211">
        <v>333482</v>
      </c>
      <c r="BC113" s="211">
        <v>334513</v>
      </c>
      <c r="BD113" s="211">
        <v>335632</v>
      </c>
      <c r="BE113" s="211">
        <v>336799</v>
      </c>
      <c r="BF113" s="211">
        <v>337964</v>
      </c>
      <c r="BG113" s="211">
        <v>339076</v>
      </c>
      <c r="BH113" s="211">
        <v>340104</v>
      </c>
      <c r="BI113" s="211">
        <v>341003</v>
      </c>
      <c r="BJ113" s="211">
        <v>341734</v>
      </c>
      <c r="BK113" s="211">
        <v>342261</v>
      </c>
      <c r="BL113" s="211">
        <v>342577</v>
      </c>
      <c r="BM113" s="211">
        <v>342666</v>
      </c>
      <c r="BN113" s="211">
        <v>342517</v>
      </c>
      <c r="BO113" s="211">
        <v>342145</v>
      </c>
      <c r="BP113" s="211">
        <v>341549</v>
      </c>
      <c r="BQ113" s="211">
        <v>340759</v>
      </c>
      <c r="BR113" s="211">
        <v>339817</v>
      </c>
      <c r="BS113" s="211">
        <v>338744</v>
      </c>
      <c r="BT113" s="211">
        <v>337583</v>
      </c>
      <c r="BU113" s="211">
        <v>336382</v>
      </c>
      <c r="BV113" s="211">
        <v>335166</v>
      </c>
      <c r="BW113" s="211">
        <v>333986</v>
      </c>
      <c r="BX113" s="211">
        <v>332873</v>
      </c>
      <c r="BY113" s="211">
        <v>331858</v>
      </c>
      <c r="BZ113" s="211">
        <v>330960</v>
      </c>
      <c r="CA113" s="211">
        <v>330205</v>
      </c>
      <c r="CB113" s="211">
        <v>329604</v>
      </c>
      <c r="CC113" s="211">
        <v>329154</v>
      </c>
      <c r="CD113" s="211">
        <v>328863</v>
      </c>
      <c r="CE113" s="211">
        <v>328723</v>
      </c>
      <c r="CF113" s="211">
        <v>328729</v>
      </c>
      <c r="CG113" s="211">
        <v>328861</v>
      </c>
      <c r="CH113" s="211">
        <v>329100</v>
      </c>
      <c r="CI113" s="211">
        <v>329425</v>
      </c>
      <c r="CJ113" s="211">
        <v>329823</v>
      </c>
      <c r="CK113" s="211">
        <v>330254</v>
      </c>
      <c r="CL113" s="211">
        <v>330713</v>
      </c>
      <c r="CM113" s="211">
        <v>331164</v>
      </c>
      <c r="CN113" s="211">
        <v>331594</v>
      </c>
      <c r="CO113" s="211">
        <v>331981</v>
      </c>
      <c r="CP113" s="211">
        <v>332308</v>
      </c>
      <c r="CQ113" s="211">
        <v>332558</v>
      </c>
      <c r="CR113" s="211">
        <v>332719</v>
      </c>
      <c r="CS113" s="211">
        <v>332796</v>
      </c>
      <c r="CT113" s="211">
        <v>332778</v>
      </c>
      <c r="CU113" s="211">
        <v>332660</v>
      </c>
      <c r="CV113" s="211">
        <v>332443</v>
      </c>
      <c r="CW113" s="211">
        <v>332143</v>
      </c>
      <c r="CX113" s="211">
        <v>331771</v>
      </c>
      <c r="CY113" s="211">
        <v>331327</v>
      </c>
    </row>
    <row r="114" spans="1:103" x14ac:dyDescent="0.2">
      <c r="A114" s="211">
        <v>2</v>
      </c>
      <c r="B114" s="211" t="s">
        <v>1188</v>
      </c>
      <c r="C114" s="211">
        <v>392808</v>
      </c>
      <c r="D114" s="211">
        <v>395061</v>
      </c>
      <c r="E114" s="211">
        <v>388070</v>
      </c>
      <c r="F114" s="211">
        <v>380298</v>
      </c>
      <c r="G114" s="211">
        <v>369390</v>
      </c>
      <c r="H114" s="211">
        <v>359331</v>
      </c>
      <c r="I114" s="211">
        <v>344734</v>
      </c>
      <c r="J114" s="211">
        <v>339573</v>
      </c>
      <c r="K114" s="211">
        <v>337775</v>
      </c>
      <c r="L114" s="211">
        <v>339386</v>
      </c>
      <c r="M114" s="211">
        <v>339696</v>
      </c>
      <c r="N114" s="211">
        <v>338758</v>
      </c>
      <c r="O114" s="211">
        <v>337968</v>
      </c>
      <c r="P114" s="211">
        <v>337312</v>
      </c>
      <c r="Q114" s="211">
        <v>336834</v>
      </c>
      <c r="R114" s="211">
        <v>336545</v>
      </c>
      <c r="S114" s="211">
        <v>336561</v>
      </c>
      <c r="T114" s="211">
        <v>336961</v>
      </c>
      <c r="U114" s="211">
        <v>337545</v>
      </c>
      <c r="V114" s="211">
        <v>338373</v>
      </c>
      <c r="W114" s="211">
        <v>339618</v>
      </c>
      <c r="X114" s="211">
        <v>341799</v>
      </c>
      <c r="Y114" s="211">
        <v>344926</v>
      </c>
      <c r="Z114" s="211">
        <v>348290</v>
      </c>
      <c r="AA114" s="211">
        <v>351678</v>
      </c>
      <c r="AB114" s="211">
        <v>355003</v>
      </c>
      <c r="AC114" s="211">
        <v>357909</v>
      </c>
      <c r="AD114" s="211">
        <v>360243</v>
      </c>
      <c r="AE114" s="211">
        <v>362201</v>
      </c>
      <c r="AF114" s="211">
        <v>363704</v>
      </c>
      <c r="AG114" s="211">
        <v>364219</v>
      </c>
      <c r="AH114" s="211">
        <v>363781</v>
      </c>
      <c r="AI114" s="211">
        <v>362844</v>
      </c>
      <c r="AJ114" s="211">
        <v>361367</v>
      </c>
      <c r="AK114" s="211">
        <v>359346</v>
      </c>
      <c r="AL114" s="211">
        <v>356896</v>
      </c>
      <c r="AM114" s="211">
        <v>354235</v>
      </c>
      <c r="AN114" s="211">
        <v>351482</v>
      </c>
      <c r="AO114" s="211">
        <v>348644</v>
      </c>
      <c r="AP114" s="211">
        <v>345790</v>
      </c>
      <c r="AQ114" s="211">
        <v>343114</v>
      </c>
      <c r="AR114" s="211">
        <v>340737</v>
      </c>
      <c r="AS114" s="211">
        <v>338685</v>
      </c>
      <c r="AT114" s="211">
        <v>336966</v>
      </c>
      <c r="AU114" s="211">
        <v>335574</v>
      </c>
      <c r="AV114" s="211">
        <v>334513</v>
      </c>
      <c r="AW114" s="211">
        <v>333778</v>
      </c>
      <c r="AX114" s="211">
        <v>333365</v>
      </c>
      <c r="AY114" s="211">
        <v>333304</v>
      </c>
      <c r="AZ114" s="211">
        <v>333558</v>
      </c>
      <c r="BA114" s="211">
        <v>334104</v>
      </c>
      <c r="BB114" s="211">
        <v>334852</v>
      </c>
      <c r="BC114" s="211">
        <v>335750</v>
      </c>
      <c r="BD114" s="211">
        <v>336782</v>
      </c>
      <c r="BE114" s="211">
        <v>337901</v>
      </c>
      <c r="BF114" s="211">
        <v>339068</v>
      </c>
      <c r="BG114" s="211">
        <v>340233</v>
      </c>
      <c r="BH114" s="211">
        <v>341344</v>
      </c>
      <c r="BI114" s="211">
        <v>342372</v>
      </c>
      <c r="BJ114" s="211">
        <v>343271</v>
      </c>
      <c r="BK114" s="211">
        <v>344001</v>
      </c>
      <c r="BL114" s="211">
        <v>344529</v>
      </c>
      <c r="BM114" s="211">
        <v>344845</v>
      </c>
      <c r="BN114" s="211">
        <v>344936</v>
      </c>
      <c r="BO114" s="211">
        <v>344786</v>
      </c>
      <c r="BP114" s="211">
        <v>344415</v>
      </c>
      <c r="BQ114" s="211">
        <v>343820</v>
      </c>
      <c r="BR114" s="211">
        <v>343029</v>
      </c>
      <c r="BS114" s="211">
        <v>342088</v>
      </c>
      <c r="BT114" s="211">
        <v>341015</v>
      </c>
      <c r="BU114" s="211">
        <v>339854</v>
      </c>
      <c r="BV114" s="211">
        <v>338653</v>
      </c>
      <c r="BW114" s="211">
        <v>337437</v>
      </c>
      <c r="BX114" s="211">
        <v>336258</v>
      </c>
      <c r="BY114" s="211">
        <v>335146</v>
      </c>
      <c r="BZ114" s="211">
        <v>334131</v>
      </c>
      <c r="CA114" s="211">
        <v>333233</v>
      </c>
      <c r="CB114" s="211">
        <v>332478</v>
      </c>
      <c r="CC114" s="211">
        <v>331876</v>
      </c>
      <c r="CD114" s="211">
        <v>331426</v>
      </c>
      <c r="CE114" s="211">
        <v>331134</v>
      </c>
      <c r="CF114" s="211">
        <v>330996</v>
      </c>
      <c r="CG114" s="211">
        <v>331002</v>
      </c>
      <c r="CH114" s="211">
        <v>331134</v>
      </c>
      <c r="CI114" s="211">
        <v>331373</v>
      </c>
      <c r="CJ114" s="211">
        <v>331699</v>
      </c>
      <c r="CK114" s="211">
        <v>332097</v>
      </c>
      <c r="CL114" s="211">
        <v>332527</v>
      </c>
      <c r="CM114" s="211">
        <v>332986</v>
      </c>
      <c r="CN114" s="211">
        <v>333437</v>
      </c>
      <c r="CO114" s="211">
        <v>333867</v>
      </c>
      <c r="CP114" s="211">
        <v>334254</v>
      </c>
      <c r="CQ114" s="211">
        <v>334581</v>
      </c>
      <c r="CR114" s="211">
        <v>334832</v>
      </c>
      <c r="CS114" s="211">
        <v>334992</v>
      </c>
      <c r="CT114" s="211">
        <v>335068</v>
      </c>
      <c r="CU114" s="211">
        <v>335051</v>
      </c>
      <c r="CV114" s="211">
        <v>334933</v>
      </c>
      <c r="CW114" s="211">
        <v>334718</v>
      </c>
      <c r="CX114" s="211">
        <v>334417</v>
      </c>
      <c r="CY114" s="211">
        <v>334046</v>
      </c>
    </row>
    <row r="115" spans="1:103" x14ac:dyDescent="0.2">
      <c r="A115" s="211">
        <v>2</v>
      </c>
      <c r="B115" s="211" t="s">
        <v>1189</v>
      </c>
      <c r="C115" s="211">
        <v>396258</v>
      </c>
      <c r="D115" s="211">
        <v>394661</v>
      </c>
      <c r="E115" s="211">
        <v>398650</v>
      </c>
      <c r="F115" s="211">
        <v>390516</v>
      </c>
      <c r="G115" s="211">
        <v>382622</v>
      </c>
      <c r="H115" s="211">
        <v>371590</v>
      </c>
      <c r="I115" s="211">
        <v>361413</v>
      </c>
      <c r="J115" s="211">
        <v>346693</v>
      </c>
      <c r="K115" s="211">
        <v>341533</v>
      </c>
      <c r="L115" s="211">
        <v>339735</v>
      </c>
      <c r="M115" s="211">
        <v>341346</v>
      </c>
      <c r="N115" s="211">
        <v>341655</v>
      </c>
      <c r="O115" s="211">
        <v>340718</v>
      </c>
      <c r="P115" s="211">
        <v>339928</v>
      </c>
      <c r="Q115" s="211">
        <v>339274</v>
      </c>
      <c r="R115" s="211">
        <v>338798</v>
      </c>
      <c r="S115" s="211">
        <v>338508</v>
      </c>
      <c r="T115" s="211">
        <v>338524</v>
      </c>
      <c r="U115" s="211">
        <v>338923</v>
      </c>
      <c r="V115" s="211">
        <v>339508</v>
      </c>
      <c r="W115" s="211">
        <v>340336</v>
      </c>
      <c r="X115" s="211">
        <v>341581</v>
      </c>
      <c r="Y115" s="211">
        <v>343764</v>
      </c>
      <c r="Z115" s="211">
        <v>346890</v>
      </c>
      <c r="AA115" s="211">
        <v>350255</v>
      </c>
      <c r="AB115" s="211">
        <v>353643</v>
      </c>
      <c r="AC115" s="211">
        <v>356967</v>
      </c>
      <c r="AD115" s="211">
        <v>359873</v>
      </c>
      <c r="AE115" s="211">
        <v>362207</v>
      </c>
      <c r="AF115" s="211">
        <v>364165</v>
      </c>
      <c r="AG115" s="211">
        <v>365668</v>
      </c>
      <c r="AH115" s="211">
        <v>366184</v>
      </c>
      <c r="AI115" s="211">
        <v>365747</v>
      </c>
      <c r="AJ115" s="211">
        <v>364809</v>
      </c>
      <c r="AK115" s="211">
        <v>363332</v>
      </c>
      <c r="AL115" s="211">
        <v>361311</v>
      </c>
      <c r="AM115" s="211">
        <v>358861</v>
      </c>
      <c r="AN115" s="211">
        <v>356200</v>
      </c>
      <c r="AO115" s="211">
        <v>353449</v>
      </c>
      <c r="AP115" s="211">
        <v>350610</v>
      </c>
      <c r="AQ115" s="211">
        <v>347757</v>
      </c>
      <c r="AR115" s="211">
        <v>345082</v>
      </c>
      <c r="AS115" s="211">
        <v>342705</v>
      </c>
      <c r="AT115" s="211">
        <v>340652</v>
      </c>
      <c r="AU115" s="211">
        <v>338933</v>
      </c>
      <c r="AV115" s="211">
        <v>337541</v>
      </c>
      <c r="AW115" s="211">
        <v>336479</v>
      </c>
      <c r="AX115" s="211">
        <v>335744</v>
      </c>
      <c r="AY115" s="211">
        <v>335332</v>
      </c>
      <c r="AZ115" s="211">
        <v>335272</v>
      </c>
      <c r="BA115" s="211">
        <v>335526</v>
      </c>
      <c r="BB115" s="211">
        <v>336072</v>
      </c>
      <c r="BC115" s="211">
        <v>336819</v>
      </c>
      <c r="BD115" s="211">
        <v>337717</v>
      </c>
      <c r="BE115" s="211">
        <v>338749</v>
      </c>
      <c r="BF115" s="211">
        <v>339868</v>
      </c>
      <c r="BG115" s="211">
        <v>341035</v>
      </c>
      <c r="BH115" s="211">
        <v>342200</v>
      </c>
      <c r="BI115" s="211">
        <v>343311</v>
      </c>
      <c r="BJ115" s="211">
        <v>344340</v>
      </c>
      <c r="BK115" s="211">
        <v>345240</v>
      </c>
      <c r="BL115" s="211">
        <v>345969</v>
      </c>
      <c r="BM115" s="211">
        <v>346499</v>
      </c>
      <c r="BN115" s="211">
        <v>346814</v>
      </c>
      <c r="BO115" s="211">
        <v>346905</v>
      </c>
      <c r="BP115" s="211">
        <v>346757</v>
      </c>
      <c r="BQ115" s="211">
        <v>346385</v>
      </c>
      <c r="BR115" s="211">
        <v>345791</v>
      </c>
      <c r="BS115" s="211">
        <v>344999</v>
      </c>
      <c r="BT115" s="211">
        <v>344059</v>
      </c>
      <c r="BU115" s="211">
        <v>342986</v>
      </c>
      <c r="BV115" s="211">
        <v>341826</v>
      </c>
      <c r="BW115" s="211">
        <v>340625</v>
      </c>
      <c r="BX115" s="211">
        <v>339410</v>
      </c>
      <c r="BY115" s="211">
        <v>338230</v>
      </c>
      <c r="BZ115" s="211">
        <v>337118</v>
      </c>
      <c r="CA115" s="211">
        <v>336102</v>
      </c>
      <c r="CB115" s="211">
        <v>335204</v>
      </c>
      <c r="CC115" s="211">
        <v>334450</v>
      </c>
      <c r="CD115" s="211">
        <v>333847</v>
      </c>
      <c r="CE115" s="211">
        <v>333400</v>
      </c>
      <c r="CF115" s="211">
        <v>333106</v>
      </c>
      <c r="CG115" s="211">
        <v>332968</v>
      </c>
      <c r="CH115" s="211">
        <v>332974</v>
      </c>
      <c r="CI115" s="211">
        <v>333106</v>
      </c>
      <c r="CJ115" s="211">
        <v>333345</v>
      </c>
      <c r="CK115" s="211">
        <v>333671</v>
      </c>
      <c r="CL115" s="211">
        <v>334070</v>
      </c>
      <c r="CM115" s="211">
        <v>334500</v>
      </c>
      <c r="CN115" s="211">
        <v>334959</v>
      </c>
      <c r="CO115" s="211">
        <v>335410</v>
      </c>
      <c r="CP115" s="211">
        <v>335840</v>
      </c>
      <c r="CQ115" s="211">
        <v>336227</v>
      </c>
      <c r="CR115" s="211">
        <v>336553</v>
      </c>
      <c r="CS115" s="211">
        <v>336807</v>
      </c>
      <c r="CT115" s="211">
        <v>336966</v>
      </c>
      <c r="CU115" s="211">
        <v>337042</v>
      </c>
      <c r="CV115" s="211">
        <v>337025</v>
      </c>
      <c r="CW115" s="211">
        <v>336906</v>
      </c>
      <c r="CX115" s="211">
        <v>336693</v>
      </c>
      <c r="CY115" s="211">
        <v>336390</v>
      </c>
    </row>
    <row r="116" spans="1:103" x14ac:dyDescent="0.2">
      <c r="A116" s="211">
        <v>2</v>
      </c>
      <c r="B116" s="211" t="s">
        <v>1190</v>
      </c>
      <c r="C116" s="211">
        <v>404941</v>
      </c>
      <c r="D116" s="211">
        <v>397858</v>
      </c>
      <c r="E116" s="211">
        <v>397829</v>
      </c>
      <c r="F116" s="211">
        <v>400793</v>
      </c>
      <c r="G116" s="211">
        <v>392553</v>
      </c>
      <c r="H116" s="211">
        <v>384550</v>
      </c>
      <c r="I116" s="211">
        <v>373411</v>
      </c>
      <c r="J116" s="211">
        <v>363126</v>
      </c>
      <c r="K116" s="211">
        <v>348407</v>
      </c>
      <c r="L116" s="211">
        <v>343247</v>
      </c>
      <c r="M116" s="211">
        <v>341450</v>
      </c>
      <c r="N116" s="211">
        <v>343064</v>
      </c>
      <c r="O116" s="211">
        <v>343372</v>
      </c>
      <c r="P116" s="211">
        <v>342435</v>
      </c>
      <c r="Q116" s="211">
        <v>341645</v>
      </c>
      <c r="R116" s="211">
        <v>340992</v>
      </c>
      <c r="S116" s="211">
        <v>340515</v>
      </c>
      <c r="T116" s="211">
        <v>340225</v>
      </c>
      <c r="U116" s="211">
        <v>340243</v>
      </c>
      <c r="V116" s="211">
        <v>340643</v>
      </c>
      <c r="W116" s="211">
        <v>341228</v>
      </c>
      <c r="X116" s="211">
        <v>342056</v>
      </c>
      <c r="Y116" s="211">
        <v>343300</v>
      </c>
      <c r="Z116" s="211">
        <v>345483</v>
      </c>
      <c r="AA116" s="211">
        <v>348610</v>
      </c>
      <c r="AB116" s="211">
        <v>351974</v>
      </c>
      <c r="AC116" s="211">
        <v>355362</v>
      </c>
      <c r="AD116" s="211">
        <v>358687</v>
      </c>
      <c r="AE116" s="211">
        <v>361593</v>
      </c>
      <c r="AF116" s="211">
        <v>363927</v>
      </c>
      <c r="AG116" s="211">
        <v>365885</v>
      </c>
      <c r="AH116" s="211">
        <v>367388</v>
      </c>
      <c r="AI116" s="211">
        <v>367904</v>
      </c>
      <c r="AJ116" s="211">
        <v>367467</v>
      </c>
      <c r="AK116" s="211">
        <v>366529</v>
      </c>
      <c r="AL116" s="211">
        <v>365054</v>
      </c>
      <c r="AM116" s="211">
        <v>363032</v>
      </c>
      <c r="AN116" s="211">
        <v>360582</v>
      </c>
      <c r="AO116" s="211">
        <v>357921</v>
      </c>
      <c r="AP116" s="211">
        <v>355172</v>
      </c>
      <c r="AQ116" s="211">
        <v>352331</v>
      </c>
      <c r="AR116" s="211">
        <v>349477</v>
      </c>
      <c r="AS116" s="211">
        <v>346803</v>
      </c>
      <c r="AT116" s="211">
        <v>344427</v>
      </c>
      <c r="AU116" s="211">
        <v>342375</v>
      </c>
      <c r="AV116" s="211">
        <v>340656</v>
      </c>
      <c r="AW116" s="211">
        <v>339263</v>
      </c>
      <c r="AX116" s="211">
        <v>338202</v>
      </c>
      <c r="AY116" s="211">
        <v>337468</v>
      </c>
      <c r="AZ116" s="211">
        <v>337054</v>
      </c>
      <c r="BA116" s="211">
        <v>336995</v>
      </c>
      <c r="BB116" s="211">
        <v>337250</v>
      </c>
      <c r="BC116" s="211">
        <v>337797</v>
      </c>
      <c r="BD116" s="211">
        <v>338544</v>
      </c>
      <c r="BE116" s="211">
        <v>339442</v>
      </c>
      <c r="BF116" s="211">
        <v>340474</v>
      </c>
      <c r="BG116" s="211">
        <v>341592</v>
      </c>
      <c r="BH116" s="211">
        <v>342760</v>
      </c>
      <c r="BI116" s="211">
        <v>343926</v>
      </c>
      <c r="BJ116" s="211">
        <v>345037</v>
      </c>
      <c r="BK116" s="211">
        <v>346066</v>
      </c>
      <c r="BL116" s="211">
        <v>346966</v>
      </c>
      <c r="BM116" s="211">
        <v>347695</v>
      </c>
      <c r="BN116" s="211">
        <v>348225</v>
      </c>
      <c r="BO116" s="211">
        <v>348541</v>
      </c>
      <c r="BP116" s="211">
        <v>348633</v>
      </c>
      <c r="BQ116" s="211">
        <v>348484</v>
      </c>
      <c r="BR116" s="211">
        <v>348112</v>
      </c>
      <c r="BS116" s="211">
        <v>347519</v>
      </c>
      <c r="BT116" s="211">
        <v>346727</v>
      </c>
      <c r="BU116" s="211">
        <v>345786</v>
      </c>
      <c r="BV116" s="211">
        <v>344713</v>
      </c>
      <c r="BW116" s="211">
        <v>343553</v>
      </c>
      <c r="BX116" s="211">
        <v>342351</v>
      </c>
      <c r="BY116" s="211">
        <v>341136</v>
      </c>
      <c r="BZ116" s="211">
        <v>339957</v>
      </c>
      <c r="CA116" s="211">
        <v>338846</v>
      </c>
      <c r="CB116" s="211">
        <v>337830</v>
      </c>
      <c r="CC116" s="211">
        <v>336932</v>
      </c>
      <c r="CD116" s="211">
        <v>336178</v>
      </c>
      <c r="CE116" s="211">
        <v>335573</v>
      </c>
      <c r="CF116" s="211">
        <v>335128</v>
      </c>
      <c r="CG116" s="211">
        <v>334833</v>
      </c>
      <c r="CH116" s="211">
        <v>334696</v>
      </c>
      <c r="CI116" s="211">
        <v>334702</v>
      </c>
      <c r="CJ116" s="211">
        <v>334834</v>
      </c>
      <c r="CK116" s="211">
        <v>335073</v>
      </c>
      <c r="CL116" s="211">
        <v>335399</v>
      </c>
      <c r="CM116" s="211">
        <v>335799</v>
      </c>
      <c r="CN116" s="211">
        <v>336229</v>
      </c>
      <c r="CO116" s="211">
        <v>336687</v>
      </c>
      <c r="CP116" s="211">
        <v>337138</v>
      </c>
      <c r="CQ116" s="211">
        <v>337568</v>
      </c>
      <c r="CR116" s="211">
        <v>337955</v>
      </c>
      <c r="CS116" s="211">
        <v>338281</v>
      </c>
      <c r="CT116" s="211">
        <v>338536</v>
      </c>
      <c r="CU116" s="211">
        <v>338695</v>
      </c>
      <c r="CV116" s="211">
        <v>338770</v>
      </c>
      <c r="CW116" s="211">
        <v>338753</v>
      </c>
      <c r="CX116" s="211">
        <v>338634</v>
      </c>
      <c r="CY116" s="211">
        <v>338422</v>
      </c>
    </row>
    <row r="117" spans="1:103" x14ac:dyDescent="0.2">
      <c r="A117" s="211">
        <v>2</v>
      </c>
      <c r="B117" s="211" t="s">
        <v>1191</v>
      </c>
      <c r="C117" s="211">
        <v>416995</v>
      </c>
      <c r="D117" s="211">
        <v>406288</v>
      </c>
      <c r="E117" s="211">
        <v>400612</v>
      </c>
      <c r="F117" s="211">
        <v>399680</v>
      </c>
      <c r="G117" s="211">
        <v>402549</v>
      </c>
      <c r="H117" s="211">
        <v>394217</v>
      </c>
      <c r="I117" s="211">
        <v>386123</v>
      </c>
      <c r="J117" s="211">
        <v>374889</v>
      </c>
      <c r="K117" s="211">
        <v>364605</v>
      </c>
      <c r="L117" s="211">
        <v>349887</v>
      </c>
      <c r="M117" s="211">
        <v>344728</v>
      </c>
      <c r="N117" s="211">
        <v>342931</v>
      </c>
      <c r="O117" s="211">
        <v>344546</v>
      </c>
      <c r="P117" s="211">
        <v>344853</v>
      </c>
      <c r="Q117" s="211">
        <v>343918</v>
      </c>
      <c r="R117" s="211">
        <v>343128</v>
      </c>
      <c r="S117" s="211">
        <v>342476</v>
      </c>
      <c r="T117" s="211">
        <v>341999</v>
      </c>
      <c r="U117" s="211">
        <v>341708</v>
      </c>
      <c r="V117" s="211">
        <v>341726</v>
      </c>
      <c r="W117" s="211">
        <v>342126</v>
      </c>
      <c r="X117" s="211">
        <v>342711</v>
      </c>
      <c r="Y117" s="211">
        <v>343539</v>
      </c>
      <c r="Z117" s="211">
        <v>344783</v>
      </c>
      <c r="AA117" s="211">
        <v>346966</v>
      </c>
      <c r="AB117" s="211">
        <v>350094</v>
      </c>
      <c r="AC117" s="211">
        <v>353459</v>
      </c>
      <c r="AD117" s="211">
        <v>356846</v>
      </c>
      <c r="AE117" s="211">
        <v>360171</v>
      </c>
      <c r="AF117" s="211">
        <v>363077</v>
      </c>
      <c r="AG117" s="211">
        <v>365410</v>
      </c>
      <c r="AH117" s="211">
        <v>367370</v>
      </c>
      <c r="AI117" s="211">
        <v>368873</v>
      </c>
      <c r="AJ117" s="211">
        <v>369389</v>
      </c>
      <c r="AK117" s="211">
        <v>368952</v>
      </c>
      <c r="AL117" s="211">
        <v>368014</v>
      </c>
      <c r="AM117" s="211">
        <v>366540</v>
      </c>
      <c r="AN117" s="211">
        <v>364517</v>
      </c>
      <c r="AO117" s="211">
        <v>362068</v>
      </c>
      <c r="AP117" s="211">
        <v>359406</v>
      </c>
      <c r="AQ117" s="211">
        <v>356658</v>
      </c>
      <c r="AR117" s="211">
        <v>353819</v>
      </c>
      <c r="AS117" s="211">
        <v>350964</v>
      </c>
      <c r="AT117" s="211">
        <v>348289</v>
      </c>
      <c r="AU117" s="211">
        <v>345914</v>
      </c>
      <c r="AV117" s="211">
        <v>343862</v>
      </c>
      <c r="AW117" s="211">
        <v>342144</v>
      </c>
      <c r="AX117" s="211">
        <v>340750</v>
      </c>
      <c r="AY117" s="211">
        <v>339689</v>
      </c>
      <c r="AZ117" s="211">
        <v>338955</v>
      </c>
      <c r="BA117" s="211">
        <v>338541</v>
      </c>
      <c r="BB117" s="211">
        <v>338483</v>
      </c>
      <c r="BC117" s="211">
        <v>338738</v>
      </c>
      <c r="BD117" s="211">
        <v>339286</v>
      </c>
      <c r="BE117" s="211">
        <v>340033</v>
      </c>
      <c r="BF117" s="211">
        <v>340932</v>
      </c>
      <c r="BG117" s="211">
        <v>341965</v>
      </c>
      <c r="BH117" s="211">
        <v>343083</v>
      </c>
      <c r="BI117" s="211">
        <v>344250</v>
      </c>
      <c r="BJ117" s="211">
        <v>345416</v>
      </c>
      <c r="BK117" s="211">
        <v>346526</v>
      </c>
      <c r="BL117" s="211">
        <v>347555</v>
      </c>
      <c r="BM117" s="211">
        <v>348455</v>
      </c>
      <c r="BN117" s="211">
        <v>349184</v>
      </c>
      <c r="BO117" s="211">
        <v>349714</v>
      </c>
      <c r="BP117" s="211">
        <v>350030</v>
      </c>
      <c r="BQ117" s="211">
        <v>350123</v>
      </c>
      <c r="BR117" s="211">
        <v>349972</v>
      </c>
      <c r="BS117" s="211">
        <v>349602</v>
      </c>
      <c r="BT117" s="211">
        <v>349009</v>
      </c>
      <c r="BU117" s="211">
        <v>348217</v>
      </c>
      <c r="BV117" s="211">
        <v>347276</v>
      </c>
      <c r="BW117" s="211">
        <v>346203</v>
      </c>
      <c r="BX117" s="211">
        <v>345044</v>
      </c>
      <c r="BY117" s="211">
        <v>343842</v>
      </c>
      <c r="BZ117" s="211">
        <v>342627</v>
      </c>
      <c r="CA117" s="211">
        <v>341448</v>
      </c>
      <c r="CB117" s="211">
        <v>340337</v>
      </c>
      <c r="CC117" s="211">
        <v>339321</v>
      </c>
      <c r="CD117" s="211">
        <v>338423</v>
      </c>
      <c r="CE117" s="211">
        <v>337670</v>
      </c>
      <c r="CF117" s="211">
        <v>337065</v>
      </c>
      <c r="CG117" s="211">
        <v>336621</v>
      </c>
      <c r="CH117" s="211">
        <v>336325</v>
      </c>
      <c r="CI117" s="211">
        <v>336188</v>
      </c>
      <c r="CJ117" s="211">
        <v>336193</v>
      </c>
      <c r="CK117" s="211">
        <v>336325</v>
      </c>
      <c r="CL117" s="211">
        <v>336564</v>
      </c>
      <c r="CM117" s="211">
        <v>336890</v>
      </c>
      <c r="CN117" s="211">
        <v>337291</v>
      </c>
      <c r="CO117" s="211">
        <v>337722</v>
      </c>
      <c r="CP117" s="211">
        <v>338180</v>
      </c>
      <c r="CQ117" s="211">
        <v>338630</v>
      </c>
      <c r="CR117" s="211">
        <v>339060</v>
      </c>
      <c r="CS117" s="211">
        <v>339446</v>
      </c>
      <c r="CT117" s="211">
        <v>339772</v>
      </c>
      <c r="CU117" s="211">
        <v>340027</v>
      </c>
      <c r="CV117" s="211">
        <v>340188</v>
      </c>
      <c r="CW117" s="211">
        <v>340264</v>
      </c>
      <c r="CX117" s="211">
        <v>340246</v>
      </c>
      <c r="CY117" s="211">
        <v>340126</v>
      </c>
    </row>
    <row r="118" spans="1:103" x14ac:dyDescent="0.2">
      <c r="A118" s="211">
        <v>2</v>
      </c>
      <c r="B118" s="211" t="s">
        <v>1192</v>
      </c>
      <c r="C118" s="211">
        <v>410453</v>
      </c>
      <c r="D118" s="211">
        <v>418214</v>
      </c>
      <c r="E118" s="211">
        <v>408835</v>
      </c>
      <c r="F118" s="211">
        <v>402310</v>
      </c>
      <c r="G118" s="211">
        <v>401294</v>
      </c>
      <c r="H118" s="211">
        <v>404073</v>
      </c>
      <c r="I118" s="211">
        <v>395658</v>
      </c>
      <c r="J118" s="211">
        <v>387477</v>
      </c>
      <c r="K118" s="211">
        <v>376244</v>
      </c>
      <c r="L118" s="211">
        <v>365962</v>
      </c>
      <c r="M118" s="211">
        <v>351243</v>
      </c>
      <c r="N118" s="211">
        <v>346086</v>
      </c>
      <c r="O118" s="211">
        <v>344290</v>
      </c>
      <c r="P118" s="211">
        <v>345905</v>
      </c>
      <c r="Q118" s="211">
        <v>346213</v>
      </c>
      <c r="R118" s="211">
        <v>345277</v>
      </c>
      <c r="S118" s="211">
        <v>344487</v>
      </c>
      <c r="T118" s="211">
        <v>343835</v>
      </c>
      <c r="U118" s="211">
        <v>343360</v>
      </c>
      <c r="V118" s="211">
        <v>343069</v>
      </c>
      <c r="W118" s="211">
        <v>343088</v>
      </c>
      <c r="X118" s="211">
        <v>343488</v>
      </c>
      <c r="Y118" s="211">
        <v>344073</v>
      </c>
      <c r="Z118" s="211">
        <v>344901</v>
      </c>
      <c r="AA118" s="211">
        <v>346144</v>
      </c>
      <c r="AB118" s="211">
        <v>348327</v>
      </c>
      <c r="AC118" s="211">
        <v>351455</v>
      </c>
      <c r="AD118" s="211">
        <v>354820</v>
      </c>
      <c r="AE118" s="211">
        <v>358207</v>
      </c>
      <c r="AF118" s="211">
        <v>361532</v>
      </c>
      <c r="AG118" s="211">
        <v>364439</v>
      </c>
      <c r="AH118" s="211">
        <v>366772</v>
      </c>
      <c r="AI118" s="211">
        <v>368732</v>
      </c>
      <c r="AJ118" s="211">
        <v>370235</v>
      </c>
      <c r="AK118" s="211">
        <v>370752</v>
      </c>
      <c r="AL118" s="211">
        <v>370314</v>
      </c>
      <c r="AM118" s="211">
        <v>369376</v>
      </c>
      <c r="AN118" s="211">
        <v>367903</v>
      </c>
      <c r="AO118" s="211">
        <v>365880</v>
      </c>
      <c r="AP118" s="211">
        <v>363432</v>
      </c>
      <c r="AQ118" s="211">
        <v>360770</v>
      </c>
      <c r="AR118" s="211">
        <v>358022</v>
      </c>
      <c r="AS118" s="211">
        <v>355182</v>
      </c>
      <c r="AT118" s="211">
        <v>352329</v>
      </c>
      <c r="AU118" s="211">
        <v>349653</v>
      </c>
      <c r="AV118" s="211">
        <v>347278</v>
      </c>
      <c r="AW118" s="211">
        <v>345227</v>
      </c>
      <c r="AX118" s="211">
        <v>343509</v>
      </c>
      <c r="AY118" s="211">
        <v>342116</v>
      </c>
      <c r="AZ118" s="211">
        <v>341056</v>
      </c>
      <c r="BA118" s="211">
        <v>340322</v>
      </c>
      <c r="BB118" s="211">
        <v>339908</v>
      </c>
      <c r="BC118" s="211">
        <v>339850</v>
      </c>
      <c r="BD118" s="211">
        <v>340104</v>
      </c>
      <c r="BE118" s="211">
        <v>340652</v>
      </c>
      <c r="BF118" s="211">
        <v>341398</v>
      </c>
      <c r="BG118" s="211">
        <v>342298</v>
      </c>
      <c r="BH118" s="211">
        <v>343331</v>
      </c>
      <c r="BI118" s="211">
        <v>344449</v>
      </c>
      <c r="BJ118" s="211">
        <v>345616</v>
      </c>
      <c r="BK118" s="211">
        <v>346783</v>
      </c>
      <c r="BL118" s="211">
        <v>347894</v>
      </c>
      <c r="BM118" s="211">
        <v>348923</v>
      </c>
      <c r="BN118" s="211">
        <v>349823</v>
      </c>
      <c r="BO118" s="211">
        <v>350552</v>
      </c>
      <c r="BP118" s="211">
        <v>351081</v>
      </c>
      <c r="BQ118" s="211">
        <v>351397</v>
      </c>
      <c r="BR118" s="211">
        <v>351491</v>
      </c>
      <c r="BS118" s="211">
        <v>351338</v>
      </c>
      <c r="BT118" s="211">
        <v>350968</v>
      </c>
      <c r="BU118" s="211">
        <v>350376</v>
      </c>
      <c r="BV118" s="211">
        <v>349584</v>
      </c>
      <c r="BW118" s="211">
        <v>348643</v>
      </c>
      <c r="BX118" s="211">
        <v>347569</v>
      </c>
      <c r="BY118" s="211">
        <v>346410</v>
      </c>
      <c r="BZ118" s="211">
        <v>345210</v>
      </c>
      <c r="CA118" s="211">
        <v>343995</v>
      </c>
      <c r="CB118" s="211">
        <v>342816</v>
      </c>
      <c r="CC118" s="211">
        <v>341704</v>
      </c>
      <c r="CD118" s="211">
        <v>340688</v>
      </c>
      <c r="CE118" s="211">
        <v>339791</v>
      </c>
      <c r="CF118" s="211">
        <v>339037</v>
      </c>
      <c r="CG118" s="211">
        <v>338433</v>
      </c>
      <c r="CH118" s="211">
        <v>337988</v>
      </c>
      <c r="CI118" s="211">
        <v>337692</v>
      </c>
      <c r="CJ118" s="211">
        <v>337557</v>
      </c>
      <c r="CK118" s="211">
        <v>337562</v>
      </c>
      <c r="CL118" s="211">
        <v>337693</v>
      </c>
      <c r="CM118" s="211">
        <v>337932</v>
      </c>
      <c r="CN118" s="211">
        <v>338257</v>
      </c>
      <c r="CO118" s="211">
        <v>338660</v>
      </c>
      <c r="CP118" s="211">
        <v>339091</v>
      </c>
      <c r="CQ118" s="211">
        <v>339550</v>
      </c>
      <c r="CR118" s="211">
        <v>340000</v>
      </c>
      <c r="CS118" s="211">
        <v>340430</v>
      </c>
      <c r="CT118" s="211">
        <v>340816</v>
      </c>
      <c r="CU118" s="211">
        <v>341141</v>
      </c>
      <c r="CV118" s="211">
        <v>341397</v>
      </c>
      <c r="CW118" s="211">
        <v>341557</v>
      </c>
      <c r="CX118" s="211">
        <v>341633</v>
      </c>
      <c r="CY118" s="211">
        <v>341616</v>
      </c>
    </row>
    <row r="119" spans="1:103" x14ac:dyDescent="0.2">
      <c r="A119" s="211">
        <v>2</v>
      </c>
      <c r="B119" s="211" t="s">
        <v>1193</v>
      </c>
      <c r="C119" s="211">
        <v>403269</v>
      </c>
      <c r="D119" s="211">
        <v>411741</v>
      </c>
      <c r="E119" s="211">
        <v>420839</v>
      </c>
      <c r="F119" s="211">
        <v>410598</v>
      </c>
      <c r="G119" s="211">
        <v>403984</v>
      </c>
      <c r="H119" s="211">
        <v>402878</v>
      </c>
      <c r="I119" s="211">
        <v>405568</v>
      </c>
      <c r="J119" s="211">
        <v>397063</v>
      </c>
      <c r="K119" s="211">
        <v>388884</v>
      </c>
      <c r="L119" s="211">
        <v>377652</v>
      </c>
      <c r="M119" s="211">
        <v>367371</v>
      </c>
      <c r="N119" s="211">
        <v>352653</v>
      </c>
      <c r="O119" s="211">
        <v>347496</v>
      </c>
      <c r="P119" s="211">
        <v>345702</v>
      </c>
      <c r="Q119" s="211">
        <v>347316</v>
      </c>
      <c r="R119" s="211">
        <v>347626</v>
      </c>
      <c r="S119" s="211">
        <v>346689</v>
      </c>
      <c r="T119" s="211">
        <v>345900</v>
      </c>
      <c r="U119" s="211">
        <v>345248</v>
      </c>
      <c r="V119" s="211">
        <v>344773</v>
      </c>
      <c r="W119" s="211">
        <v>344482</v>
      </c>
      <c r="X119" s="211">
        <v>344502</v>
      </c>
      <c r="Y119" s="211">
        <v>344901</v>
      </c>
      <c r="Z119" s="211">
        <v>345486</v>
      </c>
      <c r="AA119" s="211">
        <v>346314</v>
      </c>
      <c r="AB119" s="211">
        <v>347557</v>
      </c>
      <c r="AC119" s="211">
        <v>349740</v>
      </c>
      <c r="AD119" s="211">
        <v>352869</v>
      </c>
      <c r="AE119" s="211">
        <v>356235</v>
      </c>
      <c r="AF119" s="211">
        <v>359621</v>
      </c>
      <c r="AG119" s="211">
        <v>362946</v>
      </c>
      <c r="AH119" s="211">
        <v>365851</v>
      </c>
      <c r="AI119" s="211">
        <v>368185</v>
      </c>
      <c r="AJ119" s="211">
        <v>370145</v>
      </c>
      <c r="AK119" s="211">
        <v>371648</v>
      </c>
      <c r="AL119" s="211">
        <v>372166</v>
      </c>
      <c r="AM119" s="211">
        <v>371727</v>
      </c>
      <c r="AN119" s="211">
        <v>370790</v>
      </c>
      <c r="AO119" s="211">
        <v>369317</v>
      </c>
      <c r="AP119" s="211">
        <v>367293</v>
      </c>
      <c r="AQ119" s="211">
        <v>364846</v>
      </c>
      <c r="AR119" s="211">
        <v>362184</v>
      </c>
      <c r="AS119" s="211">
        <v>359437</v>
      </c>
      <c r="AT119" s="211">
        <v>356596</v>
      </c>
      <c r="AU119" s="211">
        <v>353745</v>
      </c>
      <c r="AV119" s="211">
        <v>351068</v>
      </c>
      <c r="AW119" s="211">
        <v>348692</v>
      </c>
      <c r="AX119" s="211">
        <v>346643</v>
      </c>
      <c r="AY119" s="211">
        <v>344924</v>
      </c>
      <c r="AZ119" s="211">
        <v>343531</v>
      </c>
      <c r="BA119" s="211">
        <v>342472</v>
      </c>
      <c r="BB119" s="211">
        <v>341738</v>
      </c>
      <c r="BC119" s="211">
        <v>341324</v>
      </c>
      <c r="BD119" s="211">
        <v>341267</v>
      </c>
      <c r="BE119" s="211">
        <v>341521</v>
      </c>
      <c r="BF119" s="211">
        <v>342069</v>
      </c>
      <c r="BG119" s="211">
        <v>342814</v>
      </c>
      <c r="BH119" s="211">
        <v>343714</v>
      </c>
      <c r="BI119" s="211">
        <v>344748</v>
      </c>
      <c r="BJ119" s="211">
        <v>345866</v>
      </c>
      <c r="BK119" s="211">
        <v>347033</v>
      </c>
      <c r="BL119" s="211">
        <v>348200</v>
      </c>
      <c r="BM119" s="211">
        <v>349311</v>
      </c>
      <c r="BN119" s="211">
        <v>350340</v>
      </c>
      <c r="BO119" s="211">
        <v>351240</v>
      </c>
      <c r="BP119" s="211">
        <v>351969</v>
      </c>
      <c r="BQ119" s="211">
        <v>352498</v>
      </c>
      <c r="BR119" s="211">
        <v>352814</v>
      </c>
      <c r="BS119" s="211">
        <v>352909</v>
      </c>
      <c r="BT119" s="211">
        <v>352756</v>
      </c>
      <c r="BU119" s="211">
        <v>352386</v>
      </c>
      <c r="BV119" s="211">
        <v>351794</v>
      </c>
      <c r="BW119" s="211">
        <v>351002</v>
      </c>
      <c r="BX119" s="211">
        <v>350061</v>
      </c>
      <c r="BY119" s="211">
        <v>348988</v>
      </c>
      <c r="BZ119" s="211">
        <v>347828</v>
      </c>
      <c r="CA119" s="211">
        <v>346628</v>
      </c>
      <c r="CB119" s="211">
        <v>345413</v>
      </c>
      <c r="CC119" s="211">
        <v>344235</v>
      </c>
      <c r="CD119" s="211">
        <v>343123</v>
      </c>
      <c r="CE119" s="211">
        <v>342107</v>
      </c>
      <c r="CF119" s="211">
        <v>341210</v>
      </c>
      <c r="CG119" s="211">
        <v>340455</v>
      </c>
      <c r="CH119" s="211">
        <v>339853</v>
      </c>
      <c r="CI119" s="211">
        <v>339408</v>
      </c>
      <c r="CJ119" s="211">
        <v>339111</v>
      </c>
      <c r="CK119" s="211">
        <v>338976</v>
      </c>
      <c r="CL119" s="211">
        <v>338982</v>
      </c>
      <c r="CM119" s="211">
        <v>339112</v>
      </c>
      <c r="CN119" s="211">
        <v>339352</v>
      </c>
      <c r="CO119" s="211">
        <v>339676</v>
      </c>
      <c r="CP119" s="211">
        <v>340079</v>
      </c>
      <c r="CQ119" s="211">
        <v>340510</v>
      </c>
      <c r="CR119" s="211">
        <v>340969</v>
      </c>
      <c r="CS119" s="211">
        <v>341419</v>
      </c>
      <c r="CT119" s="211">
        <v>341849</v>
      </c>
      <c r="CU119" s="211">
        <v>342237</v>
      </c>
      <c r="CV119" s="211">
        <v>342561</v>
      </c>
      <c r="CW119" s="211">
        <v>342817</v>
      </c>
      <c r="CX119" s="211">
        <v>342976</v>
      </c>
      <c r="CY119" s="211">
        <v>343052</v>
      </c>
    </row>
    <row r="120" spans="1:103" x14ac:dyDescent="0.2">
      <c r="A120" s="211">
        <v>2</v>
      </c>
      <c r="B120" s="211" t="s">
        <v>1194</v>
      </c>
      <c r="C120" s="211">
        <v>398348</v>
      </c>
      <c r="D120" s="211">
        <v>404645</v>
      </c>
      <c r="E120" s="211">
        <v>414473</v>
      </c>
      <c r="F120" s="211">
        <v>422689</v>
      </c>
      <c r="G120" s="211">
        <v>412353</v>
      </c>
      <c r="H120" s="211">
        <v>405643</v>
      </c>
      <c r="I120" s="211">
        <v>404445</v>
      </c>
      <c r="J120" s="211">
        <v>407041</v>
      </c>
      <c r="K120" s="211">
        <v>398536</v>
      </c>
      <c r="L120" s="211">
        <v>390358</v>
      </c>
      <c r="M120" s="211">
        <v>379126</v>
      </c>
      <c r="N120" s="211">
        <v>368848</v>
      </c>
      <c r="O120" s="211">
        <v>354131</v>
      </c>
      <c r="P120" s="211">
        <v>348974</v>
      </c>
      <c r="Q120" s="211">
        <v>347180</v>
      </c>
      <c r="R120" s="211">
        <v>348794</v>
      </c>
      <c r="S120" s="211">
        <v>349106</v>
      </c>
      <c r="T120" s="211">
        <v>348168</v>
      </c>
      <c r="U120" s="211">
        <v>347379</v>
      </c>
      <c r="V120" s="211">
        <v>346728</v>
      </c>
      <c r="W120" s="211">
        <v>346253</v>
      </c>
      <c r="X120" s="211">
        <v>345960</v>
      </c>
      <c r="Y120" s="211">
        <v>345983</v>
      </c>
      <c r="Z120" s="211">
        <v>346382</v>
      </c>
      <c r="AA120" s="211">
        <v>346967</v>
      </c>
      <c r="AB120" s="211">
        <v>347795</v>
      </c>
      <c r="AC120" s="211">
        <v>349037</v>
      </c>
      <c r="AD120" s="211">
        <v>351220</v>
      </c>
      <c r="AE120" s="211">
        <v>354348</v>
      </c>
      <c r="AF120" s="211">
        <v>357716</v>
      </c>
      <c r="AG120" s="211">
        <v>361101</v>
      </c>
      <c r="AH120" s="211">
        <v>364427</v>
      </c>
      <c r="AI120" s="211">
        <v>367332</v>
      </c>
      <c r="AJ120" s="211">
        <v>369665</v>
      </c>
      <c r="AK120" s="211">
        <v>371625</v>
      </c>
      <c r="AL120" s="211">
        <v>373128</v>
      </c>
      <c r="AM120" s="211">
        <v>373648</v>
      </c>
      <c r="AN120" s="211">
        <v>373209</v>
      </c>
      <c r="AO120" s="211">
        <v>372271</v>
      </c>
      <c r="AP120" s="211">
        <v>370798</v>
      </c>
      <c r="AQ120" s="211">
        <v>368774</v>
      </c>
      <c r="AR120" s="211">
        <v>366328</v>
      </c>
      <c r="AS120" s="211">
        <v>363666</v>
      </c>
      <c r="AT120" s="211">
        <v>360919</v>
      </c>
      <c r="AU120" s="211">
        <v>358077</v>
      </c>
      <c r="AV120" s="211">
        <v>355228</v>
      </c>
      <c r="AW120" s="211">
        <v>352550</v>
      </c>
      <c r="AX120" s="211">
        <v>350173</v>
      </c>
      <c r="AY120" s="211">
        <v>348126</v>
      </c>
      <c r="AZ120" s="211">
        <v>346407</v>
      </c>
      <c r="BA120" s="211">
        <v>345013</v>
      </c>
      <c r="BB120" s="211">
        <v>343954</v>
      </c>
      <c r="BC120" s="211">
        <v>343222</v>
      </c>
      <c r="BD120" s="211">
        <v>342808</v>
      </c>
      <c r="BE120" s="211">
        <v>342751</v>
      </c>
      <c r="BF120" s="211">
        <v>343004</v>
      </c>
      <c r="BG120" s="211">
        <v>343553</v>
      </c>
      <c r="BH120" s="211">
        <v>344298</v>
      </c>
      <c r="BI120" s="211">
        <v>345198</v>
      </c>
      <c r="BJ120" s="211">
        <v>346232</v>
      </c>
      <c r="BK120" s="211">
        <v>347350</v>
      </c>
      <c r="BL120" s="211">
        <v>348517</v>
      </c>
      <c r="BM120" s="211">
        <v>349684</v>
      </c>
      <c r="BN120" s="211">
        <v>350795</v>
      </c>
      <c r="BO120" s="211">
        <v>351825</v>
      </c>
      <c r="BP120" s="211">
        <v>352726</v>
      </c>
      <c r="BQ120" s="211">
        <v>353454</v>
      </c>
      <c r="BR120" s="211">
        <v>353983</v>
      </c>
      <c r="BS120" s="211">
        <v>354299</v>
      </c>
      <c r="BT120" s="211">
        <v>354394</v>
      </c>
      <c r="BU120" s="211">
        <v>354241</v>
      </c>
      <c r="BV120" s="211">
        <v>353871</v>
      </c>
      <c r="BW120" s="211">
        <v>353280</v>
      </c>
      <c r="BX120" s="211">
        <v>352488</v>
      </c>
      <c r="BY120" s="211">
        <v>351547</v>
      </c>
      <c r="BZ120" s="211">
        <v>350473</v>
      </c>
      <c r="CA120" s="211">
        <v>349313</v>
      </c>
      <c r="CB120" s="211">
        <v>348113</v>
      </c>
      <c r="CC120" s="211">
        <v>346900</v>
      </c>
      <c r="CD120" s="211">
        <v>345722</v>
      </c>
      <c r="CE120" s="211">
        <v>344609</v>
      </c>
      <c r="CF120" s="211">
        <v>343594</v>
      </c>
      <c r="CG120" s="211">
        <v>342696</v>
      </c>
      <c r="CH120" s="211">
        <v>341940</v>
      </c>
      <c r="CI120" s="211">
        <v>341338</v>
      </c>
      <c r="CJ120" s="211">
        <v>340893</v>
      </c>
      <c r="CK120" s="211">
        <v>340596</v>
      </c>
      <c r="CL120" s="211">
        <v>340461</v>
      </c>
      <c r="CM120" s="211">
        <v>340469</v>
      </c>
      <c r="CN120" s="211">
        <v>340598</v>
      </c>
      <c r="CO120" s="211">
        <v>340839</v>
      </c>
      <c r="CP120" s="211">
        <v>341163</v>
      </c>
      <c r="CQ120" s="211">
        <v>341565</v>
      </c>
      <c r="CR120" s="211">
        <v>341997</v>
      </c>
      <c r="CS120" s="211">
        <v>342456</v>
      </c>
      <c r="CT120" s="211">
        <v>342906</v>
      </c>
      <c r="CU120" s="211">
        <v>343335</v>
      </c>
      <c r="CV120" s="211">
        <v>343724</v>
      </c>
      <c r="CW120" s="211">
        <v>344048</v>
      </c>
      <c r="CX120" s="211">
        <v>344305</v>
      </c>
      <c r="CY120" s="211">
        <v>344464</v>
      </c>
    </row>
    <row r="121" spans="1:103" x14ac:dyDescent="0.2">
      <c r="A121" s="211">
        <v>2</v>
      </c>
      <c r="B121" s="211" t="s">
        <v>1195</v>
      </c>
      <c r="C121" s="211">
        <v>401397</v>
      </c>
      <c r="D121" s="211">
        <v>399866</v>
      </c>
      <c r="E121" s="211">
        <v>407596</v>
      </c>
      <c r="F121" s="211">
        <v>416480</v>
      </c>
      <c r="G121" s="211">
        <v>424592</v>
      </c>
      <c r="H121" s="211">
        <v>414153</v>
      </c>
      <c r="I121" s="211">
        <v>407342</v>
      </c>
      <c r="J121" s="211">
        <v>406041</v>
      </c>
      <c r="K121" s="211">
        <v>408639</v>
      </c>
      <c r="L121" s="211">
        <v>400132</v>
      </c>
      <c r="M121" s="211">
        <v>391955</v>
      </c>
      <c r="N121" s="211">
        <v>380724</v>
      </c>
      <c r="O121" s="211">
        <v>370448</v>
      </c>
      <c r="P121" s="211">
        <v>355730</v>
      </c>
      <c r="Q121" s="211">
        <v>350578</v>
      </c>
      <c r="R121" s="211">
        <v>348781</v>
      </c>
      <c r="S121" s="211">
        <v>350396</v>
      </c>
      <c r="T121" s="211">
        <v>350708</v>
      </c>
      <c r="U121" s="211">
        <v>349771</v>
      </c>
      <c r="V121" s="211">
        <v>348982</v>
      </c>
      <c r="W121" s="211">
        <v>348331</v>
      </c>
      <c r="X121" s="211">
        <v>347857</v>
      </c>
      <c r="Y121" s="211">
        <v>347563</v>
      </c>
      <c r="Z121" s="211">
        <v>347587</v>
      </c>
      <c r="AA121" s="211">
        <v>347986</v>
      </c>
      <c r="AB121" s="211">
        <v>348571</v>
      </c>
      <c r="AC121" s="211">
        <v>349399</v>
      </c>
      <c r="AD121" s="211">
        <v>350640</v>
      </c>
      <c r="AE121" s="211">
        <v>352824</v>
      </c>
      <c r="AF121" s="211">
        <v>355952</v>
      </c>
      <c r="AG121" s="211">
        <v>359322</v>
      </c>
      <c r="AH121" s="211">
        <v>362707</v>
      </c>
      <c r="AI121" s="211">
        <v>366032</v>
      </c>
      <c r="AJ121" s="211">
        <v>368938</v>
      </c>
      <c r="AK121" s="211">
        <v>371272</v>
      </c>
      <c r="AL121" s="211">
        <v>373231</v>
      </c>
      <c r="AM121" s="211">
        <v>374733</v>
      </c>
      <c r="AN121" s="211">
        <v>375253</v>
      </c>
      <c r="AO121" s="211">
        <v>374815</v>
      </c>
      <c r="AP121" s="211">
        <v>373877</v>
      </c>
      <c r="AQ121" s="211">
        <v>372405</v>
      </c>
      <c r="AR121" s="211">
        <v>370380</v>
      </c>
      <c r="AS121" s="211">
        <v>367934</v>
      </c>
      <c r="AT121" s="211">
        <v>365272</v>
      </c>
      <c r="AU121" s="211">
        <v>362527</v>
      </c>
      <c r="AV121" s="211">
        <v>359683</v>
      </c>
      <c r="AW121" s="211">
        <v>356835</v>
      </c>
      <c r="AX121" s="211">
        <v>354158</v>
      </c>
      <c r="AY121" s="211">
        <v>351780</v>
      </c>
      <c r="AZ121" s="211">
        <v>349733</v>
      </c>
      <c r="BA121" s="211">
        <v>348015</v>
      </c>
      <c r="BB121" s="211">
        <v>346622</v>
      </c>
      <c r="BC121" s="211">
        <v>345562</v>
      </c>
      <c r="BD121" s="211">
        <v>344829</v>
      </c>
      <c r="BE121" s="211">
        <v>344416</v>
      </c>
      <c r="BF121" s="211">
        <v>344360</v>
      </c>
      <c r="BG121" s="211">
        <v>344612</v>
      </c>
      <c r="BH121" s="211">
        <v>345161</v>
      </c>
      <c r="BI121" s="211">
        <v>345906</v>
      </c>
      <c r="BJ121" s="211">
        <v>346806</v>
      </c>
      <c r="BK121" s="211">
        <v>347841</v>
      </c>
      <c r="BL121" s="211">
        <v>348959</v>
      </c>
      <c r="BM121" s="211">
        <v>350126</v>
      </c>
      <c r="BN121" s="211">
        <v>351293</v>
      </c>
      <c r="BO121" s="211">
        <v>352404</v>
      </c>
      <c r="BP121" s="211">
        <v>353434</v>
      </c>
      <c r="BQ121" s="211">
        <v>354336</v>
      </c>
      <c r="BR121" s="211">
        <v>355064</v>
      </c>
      <c r="BS121" s="211">
        <v>355593</v>
      </c>
      <c r="BT121" s="211">
        <v>355908</v>
      </c>
      <c r="BU121" s="211">
        <v>356003</v>
      </c>
      <c r="BV121" s="211">
        <v>355851</v>
      </c>
      <c r="BW121" s="211">
        <v>355480</v>
      </c>
      <c r="BX121" s="211">
        <v>354889</v>
      </c>
      <c r="BY121" s="211">
        <v>354099</v>
      </c>
      <c r="BZ121" s="211">
        <v>353157</v>
      </c>
      <c r="CA121" s="211">
        <v>352084</v>
      </c>
      <c r="CB121" s="211">
        <v>350923</v>
      </c>
      <c r="CC121" s="211">
        <v>349723</v>
      </c>
      <c r="CD121" s="211">
        <v>348511</v>
      </c>
      <c r="CE121" s="211">
        <v>347334</v>
      </c>
      <c r="CF121" s="211">
        <v>346219</v>
      </c>
      <c r="CG121" s="211">
        <v>345206</v>
      </c>
      <c r="CH121" s="211">
        <v>344308</v>
      </c>
      <c r="CI121" s="211">
        <v>343552</v>
      </c>
      <c r="CJ121" s="211">
        <v>342951</v>
      </c>
      <c r="CK121" s="211">
        <v>342506</v>
      </c>
      <c r="CL121" s="211">
        <v>342209</v>
      </c>
      <c r="CM121" s="211">
        <v>342074</v>
      </c>
      <c r="CN121" s="211">
        <v>342083</v>
      </c>
      <c r="CO121" s="211">
        <v>342210</v>
      </c>
      <c r="CP121" s="211">
        <v>342451</v>
      </c>
      <c r="CQ121" s="211">
        <v>342776</v>
      </c>
      <c r="CR121" s="211">
        <v>343178</v>
      </c>
      <c r="CS121" s="211">
        <v>343610</v>
      </c>
      <c r="CT121" s="211">
        <v>344070</v>
      </c>
      <c r="CU121" s="211">
        <v>344520</v>
      </c>
      <c r="CV121" s="211">
        <v>344948</v>
      </c>
      <c r="CW121" s="211">
        <v>345336</v>
      </c>
      <c r="CX121" s="211">
        <v>345660</v>
      </c>
      <c r="CY121" s="211">
        <v>345917</v>
      </c>
    </row>
    <row r="122" spans="1:103" x14ac:dyDescent="0.2">
      <c r="A122" s="211">
        <v>2</v>
      </c>
      <c r="B122" s="211" t="s">
        <v>1196</v>
      </c>
      <c r="C122" s="211">
        <v>387546</v>
      </c>
      <c r="D122" s="211">
        <v>403052</v>
      </c>
      <c r="E122" s="211">
        <v>402982</v>
      </c>
      <c r="F122" s="211">
        <v>409734</v>
      </c>
      <c r="G122" s="211">
        <v>418509</v>
      </c>
      <c r="H122" s="211">
        <v>426511</v>
      </c>
      <c r="I122" s="211">
        <v>415964</v>
      </c>
      <c r="J122" s="211">
        <v>409043</v>
      </c>
      <c r="K122" s="211">
        <v>407741</v>
      </c>
      <c r="L122" s="211">
        <v>410341</v>
      </c>
      <c r="M122" s="211">
        <v>401836</v>
      </c>
      <c r="N122" s="211">
        <v>393660</v>
      </c>
      <c r="O122" s="211">
        <v>382430</v>
      </c>
      <c r="P122" s="211">
        <v>372154</v>
      </c>
      <c r="Q122" s="211">
        <v>357435</v>
      </c>
      <c r="R122" s="211">
        <v>352286</v>
      </c>
      <c r="S122" s="211">
        <v>350489</v>
      </c>
      <c r="T122" s="211">
        <v>352103</v>
      </c>
      <c r="U122" s="211">
        <v>352416</v>
      </c>
      <c r="V122" s="211">
        <v>351480</v>
      </c>
      <c r="W122" s="211">
        <v>350692</v>
      </c>
      <c r="X122" s="211">
        <v>350040</v>
      </c>
      <c r="Y122" s="211">
        <v>349568</v>
      </c>
      <c r="Z122" s="211">
        <v>349273</v>
      </c>
      <c r="AA122" s="211">
        <v>349297</v>
      </c>
      <c r="AB122" s="211">
        <v>349696</v>
      </c>
      <c r="AC122" s="211">
        <v>350282</v>
      </c>
      <c r="AD122" s="211">
        <v>351111</v>
      </c>
      <c r="AE122" s="211">
        <v>352352</v>
      </c>
      <c r="AF122" s="211">
        <v>354535</v>
      </c>
      <c r="AG122" s="211">
        <v>357663</v>
      </c>
      <c r="AH122" s="211">
        <v>361033</v>
      </c>
      <c r="AI122" s="211">
        <v>364418</v>
      </c>
      <c r="AJ122" s="211">
        <v>367744</v>
      </c>
      <c r="AK122" s="211">
        <v>370649</v>
      </c>
      <c r="AL122" s="211">
        <v>372985</v>
      </c>
      <c r="AM122" s="211">
        <v>374944</v>
      </c>
      <c r="AN122" s="211">
        <v>376446</v>
      </c>
      <c r="AO122" s="211">
        <v>376966</v>
      </c>
      <c r="AP122" s="211">
        <v>376529</v>
      </c>
      <c r="AQ122" s="211">
        <v>375589</v>
      </c>
      <c r="AR122" s="211">
        <v>374118</v>
      </c>
      <c r="AS122" s="211">
        <v>372093</v>
      </c>
      <c r="AT122" s="211">
        <v>369647</v>
      </c>
      <c r="AU122" s="211">
        <v>366985</v>
      </c>
      <c r="AV122" s="211">
        <v>364241</v>
      </c>
      <c r="AW122" s="211">
        <v>361397</v>
      </c>
      <c r="AX122" s="211">
        <v>358551</v>
      </c>
      <c r="AY122" s="211">
        <v>355874</v>
      </c>
      <c r="AZ122" s="211">
        <v>353495</v>
      </c>
      <c r="BA122" s="211">
        <v>351448</v>
      </c>
      <c r="BB122" s="211">
        <v>349730</v>
      </c>
      <c r="BC122" s="211">
        <v>348337</v>
      </c>
      <c r="BD122" s="211">
        <v>347280</v>
      </c>
      <c r="BE122" s="211">
        <v>346546</v>
      </c>
      <c r="BF122" s="211">
        <v>346133</v>
      </c>
      <c r="BG122" s="211">
        <v>346077</v>
      </c>
      <c r="BH122" s="211">
        <v>346329</v>
      </c>
      <c r="BI122" s="211">
        <v>346877</v>
      </c>
      <c r="BJ122" s="211">
        <v>347622</v>
      </c>
      <c r="BK122" s="211">
        <v>348522</v>
      </c>
      <c r="BL122" s="211">
        <v>349557</v>
      </c>
      <c r="BM122" s="211">
        <v>350675</v>
      </c>
      <c r="BN122" s="211">
        <v>351843</v>
      </c>
      <c r="BO122" s="211">
        <v>353010</v>
      </c>
      <c r="BP122" s="211">
        <v>354121</v>
      </c>
      <c r="BQ122" s="211">
        <v>355151</v>
      </c>
      <c r="BR122" s="211">
        <v>356053</v>
      </c>
      <c r="BS122" s="211">
        <v>356781</v>
      </c>
      <c r="BT122" s="211">
        <v>357311</v>
      </c>
      <c r="BU122" s="211">
        <v>357627</v>
      </c>
      <c r="BV122" s="211">
        <v>357721</v>
      </c>
      <c r="BW122" s="211">
        <v>357568</v>
      </c>
      <c r="BX122" s="211">
        <v>357198</v>
      </c>
      <c r="BY122" s="211">
        <v>356606</v>
      </c>
      <c r="BZ122" s="211">
        <v>355819</v>
      </c>
      <c r="CA122" s="211">
        <v>354876</v>
      </c>
      <c r="CB122" s="211">
        <v>353803</v>
      </c>
      <c r="CC122" s="211">
        <v>352641</v>
      </c>
      <c r="CD122" s="211">
        <v>351441</v>
      </c>
      <c r="CE122" s="211">
        <v>350229</v>
      </c>
      <c r="CF122" s="211">
        <v>349053</v>
      </c>
      <c r="CG122" s="211">
        <v>347937</v>
      </c>
      <c r="CH122" s="211">
        <v>346924</v>
      </c>
      <c r="CI122" s="211">
        <v>346027</v>
      </c>
      <c r="CJ122" s="211">
        <v>345272</v>
      </c>
      <c r="CK122" s="211">
        <v>344671</v>
      </c>
      <c r="CL122" s="211">
        <v>344225</v>
      </c>
      <c r="CM122" s="211">
        <v>343928</v>
      </c>
      <c r="CN122" s="211">
        <v>343792</v>
      </c>
      <c r="CO122" s="211">
        <v>343802</v>
      </c>
      <c r="CP122" s="211">
        <v>343930</v>
      </c>
      <c r="CQ122" s="211">
        <v>344171</v>
      </c>
      <c r="CR122" s="211">
        <v>344496</v>
      </c>
      <c r="CS122" s="211">
        <v>344898</v>
      </c>
      <c r="CT122" s="211">
        <v>345330</v>
      </c>
      <c r="CU122" s="211">
        <v>345790</v>
      </c>
      <c r="CV122" s="211">
        <v>346240</v>
      </c>
      <c r="CW122" s="211">
        <v>346669</v>
      </c>
      <c r="CX122" s="211">
        <v>347058</v>
      </c>
      <c r="CY122" s="211">
        <v>347382</v>
      </c>
    </row>
    <row r="123" spans="1:103" x14ac:dyDescent="0.2">
      <c r="A123" s="211">
        <v>2</v>
      </c>
      <c r="B123" s="211" t="s">
        <v>1197</v>
      </c>
      <c r="C123" s="211">
        <v>381039</v>
      </c>
      <c r="D123" s="211">
        <v>389158</v>
      </c>
      <c r="E123" s="211">
        <v>406044</v>
      </c>
      <c r="F123" s="211">
        <v>405044</v>
      </c>
      <c r="G123" s="211">
        <v>411691</v>
      </c>
      <c r="H123" s="211">
        <v>420360</v>
      </c>
      <c r="I123" s="211">
        <v>428260</v>
      </c>
      <c r="J123" s="211">
        <v>417607</v>
      </c>
      <c r="K123" s="211">
        <v>410687</v>
      </c>
      <c r="L123" s="211">
        <v>409387</v>
      </c>
      <c r="M123" s="211">
        <v>411987</v>
      </c>
      <c r="N123" s="211">
        <v>403481</v>
      </c>
      <c r="O123" s="211">
        <v>395306</v>
      </c>
      <c r="P123" s="211">
        <v>384078</v>
      </c>
      <c r="Q123" s="211">
        <v>373804</v>
      </c>
      <c r="R123" s="211">
        <v>359087</v>
      </c>
      <c r="S123" s="211">
        <v>353936</v>
      </c>
      <c r="T123" s="211">
        <v>352141</v>
      </c>
      <c r="U123" s="211">
        <v>353755</v>
      </c>
      <c r="V123" s="211">
        <v>354068</v>
      </c>
      <c r="W123" s="211">
        <v>353132</v>
      </c>
      <c r="X123" s="211">
        <v>352346</v>
      </c>
      <c r="Y123" s="211">
        <v>351693</v>
      </c>
      <c r="Z123" s="211">
        <v>351221</v>
      </c>
      <c r="AA123" s="211">
        <v>350927</v>
      </c>
      <c r="AB123" s="211">
        <v>350951</v>
      </c>
      <c r="AC123" s="211">
        <v>351351</v>
      </c>
      <c r="AD123" s="211">
        <v>351937</v>
      </c>
      <c r="AE123" s="211">
        <v>352765</v>
      </c>
      <c r="AF123" s="211">
        <v>354006</v>
      </c>
      <c r="AG123" s="211">
        <v>356189</v>
      </c>
      <c r="AH123" s="211">
        <v>359318</v>
      </c>
      <c r="AI123" s="211">
        <v>362688</v>
      </c>
      <c r="AJ123" s="211">
        <v>366072</v>
      </c>
      <c r="AK123" s="211">
        <v>369398</v>
      </c>
      <c r="AL123" s="211">
        <v>372302</v>
      </c>
      <c r="AM123" s="211">
        <v>374638</v>
      </c>
      <c r="AN123" s="211">
        <v>376597</v>
      </c>
      <c r="AO123" s="211">
        <v>378101</v>
      </c>
      <c r="AP123" s="211">
        <v>378621</v>
      </c>
      <c r="AQ123" s="211">
        <v>378185</v>
      </c>
      <c r="AR123" s="211">
        <v>377245</v>
      </c>
      <c r="AS123" s="211">
        <v>375775</v>
      </c>
      <c r="AT123" s="211">
        <v>373751</v>
      </c>
      <c r="AU123" s="211">
        <v>371306</v>
      </c>
      <c r="AV123" s="211">
        <v>368644</v>
      </c>
      <c r="AW123" s="211">
        <v>365899</v>
      </c>
      <c r="AX123" s="211">
        <v>363054</v>
      </c>
      <c r="AY123" s="211">
        <v>360210</v>
      </c>
      <c r="AZ123" s="211">
        <v>357534</v>
      </c>
      <c r="BA123" s="211">
        <v>355155</v>
      </c>
      <c r="BB123" s="211">
        <v>353108</v>
      </c>
      <c r="BC123" s="211">
        <v>351390</v>
      </c>
      <c r="BD123" s="211">
        <v>349996</v>
      </c>
      <c r="BE123" s="211">
        <v>348939</v>
      </c>
      <c r="BF123" s="211">
        <v>348205</v>
      </c>
      <c r="BG123" s="211">
        <v>347792</v>
      </c>
      <c r="BH123" s="211">
        <v>347737</v>
      </c>
      <c r="BI123" s="211">
        <v>347989</v>
      </c>
      <c r="BJ123" s="211">
        <v>348538</v>
      </c>
      <c r="BK123" s="211">
        <v>349283</v>
      </c>
      <c r="BL123" s="211">
        <v>350183</v>
      </c>
      <c r="BM123" s="211">
        <v>351218</v>
      </c>
      <c r="BN123" s="211">
        <v>352337</v>
      </c>
      <c r="BO123" s="211">
        <v>353506</v>
      </c>
      <c r="BP123" s="211">
        <v>354673</v>
      </c>
      <c r="BQ123" s="211">
        <v>355784</v>
      </c>
      <c r="BR123" s="211">
        <v>356814</v>
      </c>
      <c r="BS123" s="211">
        <v>357716</v>
      </c>
      <c r="BT123" s="211">
        <v>358444</v>
      </c>
      <c r="BU123" s="211">
        <v>358973</v>
      </c>
      <c r="BV123" s="211">
        <v>359289</v>
      </c>
      <c r="BW123" s="211">
        <v>359385</v>
      </c>
      <c r="BX123" s="211">
        <v>359231</v>
      </c>
      <c r="BY123" s="211">
        <v>358860</v>
      </c>
      <c r="BZ123" s="211">
        <v>358268</v>
      </c>
      <c r="CA123" s="211">
        <v>357481</v>
      </c>
      <c r="CB123" s="211">
        <v>356539</v>
      </c>
      <c r="CC123" s="211">
        <v>355466</v>
      </c>
      <c r="CD123" s="211">
        <v>354305</v>
      </c>
      <c r="CE123" s="211">
        <v>353105</v>
      </c>
      <c r="CF123" s="211">
        <v>351893</v>
      </c>
      <c r="CG123" s="211">
        <v>350718</v>
      </c>
      <c r="CH123" s="211">
        <v>349601</v>
      </c>
      <c r="CI123" s="211">
        <v>348589</v>
      </c>
      <c r="CJ123" s="211">
        <v>347691</v>
      </c>
      <c r="CK123" s="211">
        <v>346936</v>
      </c>
      <c r="CL123" s="211">
        <v>346337</v>
      </c>
      <c r="CM123" s="211">
        <v>345891</v>
      </c>
      <c r="CN123" s="211">
        <v>345594</v>
      </c>
      <c r="CO123" s="211">
        <v>345458</v>
      </c>
      <c r="CP123" s="211">
        <v>345467</v>
      </c>
      <c r="CQ123" s="211">
        <v>345595</v>
      </c>
      <c r="CR123" s="211">
        <v>345836</v>
      </c>
      <c r="CS123" s="211">
        <v>346161</v>
      </c>
      <c r="CT123" s="211">
        <v>346563</v>
      </c>
      <c r="CU123" s="211">
        <v>346995</v>
      </c>
      <c r="CV123" s="211">
        <v>347455</v>
      </c>
      <c r="CW123" s="211">
        <v>347905</v>
      </c>
      <c r="CX123" s="211">
        <v>348334</v>
      </c>
      <c r="CY123" s="211">
        <v>348724</v>
      </c>
    </row>
    <row r="124" spans="1:103" x14ac:dyDescent="0.2">
      <c r="A124" s="211">
        <v>2</v>
      </c>
      <c r="B124" s="211" t="s">
        <v>1198</v>
      </c>
      <c r="C124" s="211">
        <v>366608</v>
      </c>
      <c r="D124" s="211">
        <v>382677</v>
      </c>
      <c r="E124" s="211">
        <v>392213</v>
      </c>
      <c r="F124" s="211">
        <v>408148</v>
      </c>
      <c r="G124" s="211">
        <v>407040</v>
      </c>
      <c r="H124" s="211">
        <v>413580</v>
      </c>
      <c r="I124" s="211">
        <v>422139</v>
      </c>
      <c r="J124" s="211">
        <v>429931</v>
      </c>
      <c r="K124" s="211">
        <v>419281</v>
      </c>
      <c r="L124" s="211">
        <v>412361</v>
      </c>
      <c r="M124" s="211">
        <v>411062</v>
      </c>
      <c r="N124" s="211">
        <v>413664</v>
      </c>
      <c r="O124" s="211">
        <v>405160</v>
      </c>
      <c r="P124" s="211">
        <v>396986</v>
      </c>
      <c r="Q124" s="211">
        <v>385759</v>
      </c>
      <c r="R124" s="211">
        <v>375485</v>
      </c>
      <c r="S124" s="211">
        <v>360770</v>
      </c>
      <c r="T124" s="211">
        <v>355620</v>
      </c>
      <c r="U124" s="211">
        <v>353824</v>
      </c>
      <c r="V124" s="211">
        <v>355439</v>
      </c>
      <c r="W124" s="211">
        <v>355752</v>
      </c>
      <c r="X124" s="211">
        <v>354817</v>
      </c>
      <c r="Y124" s="211">
        <v>354030</v>
      </c>
      <c r="Z124" s="211">
        <v>353380</v>
      </c>
      <c r="AA124" s="211">
        <v>352908</v>
      </c>
      <c r="AB124" s="211">
        <v>352613</v>
      </c>
      <c r="AC124" s="211">
        <v>352638</v>
      </c>
      <c r="AD124" s="211">
        <v>353039</v>
      </c>
      <c r="AE124" s="211">
        <v>353625</v>
      </c>
      <c r="AF124" s="211">
        <v>354453</v>
      </c>
      <c r="AG124" s="211">
        <v>355693</v>
      </c>
      <c r="AH124" s="211">
        <v>357875</v>
      </c>
      <c r="AI124" s="211">
        <v>361004</v>
      </c>
      <c r="AJ124" s="211">
        <v>364376</v>
      </c>
      <c r="AK124" s="211">
        <v>367759</v>
      </c>
      <c r="AL124" s="211">
        <v>371086</v>
      </c>
      <c r="AM124" s="211">
        <v>373989</v>
      </c>
      <c r="AN124" s="211">
        <v>376327</v>
      </c>
      <c r="AO124" s="211">
        <v>378285</v>
      </c>
      <c r="AP124" s="211">
        <v>379790</v>
      </c>
      <c r="AQ124" s="211">
        <v>380310</v>
      </c>
      <c r="AR124" s="211">
        <v>379873</v>
      </c>
      <c r="AS124" s="211">
        <v>378933</v>
      </c>
      <c r="AT124" s="211">
        <v>377464</v>
      </c>
      <c r="AU124" s="211">
        <v>375440</v>
      </c>
      <c r="AV124" s="211">
        <v>372995</v>
      </c>
      <c r="AW124" s="211">
        <v>370334</v>
      </c>
      <c r="AX124" s="211">
        <v>367590</v>
      </c>
      <c r="AY124" s="211">
        <v>364745</v>
      </c>
      <c r="AZ124" s="211">
        <v>361901</v>
      </c>
      <c r="BA124" s="211">
        <v>359226</v>
      </c>
      <c r="BB124" s="211">
        <v>356847</v>
      </c>
      <c r="BC124" s="211">
        <v>354803</v>
      </c>
      <c r="BD124" s="211">
        <v>353083</v>
      </c>
      <c r="BE124" s="211">
        <v>351691</v>
      </c>
      <c r="BF124" s="211">
        <v>350633</v>
      </c>
      <c r="BG124" s="211">
        <v>349900</v>
      </c>
      <c r="BH124" s="211">
        <v>349486</v>
      </c>
      <c r="BI124" s="211">
        <v>349432</v>
      </c>
      <c r="BJ124" s="211">
        <v>349684</v>
      </c>
      <c r="BK124" s="211">
        <v>350234</v>
      </c>
      <c r="BL124" s="211">
        <v>350979</v>
      </c>
      <c r="BM124" s="211">
        <v>351879</v>
      </c>
      <c r="BN124" s="211">
        <v>352913</v>
      </c>
      <c r="BO124" s="211">
        <v>354032</v>
      </c>
      <c r="BP124" s="211">
        <v>355201</v>
      </c>
      <c r="BQ124" s="211">
        <v>356368</v>
      </c>
      <c r="BR124" s="211">
        <v>357479</v>
      </c>
      <c r="BS124" s="211">
        <v>358509</v>
      </c>
      <c r="BT124" s="211">
        <v>359411</v>
      </c>
      <c r="BU124" s="211">
        <v>360142</v>
      </c>
      <c r="BV124" s="211">
        <v>360670</v>
      </c>
      <c r="BW124" s="211">
        <v>360985</v>
      </c>
      <c r="BX124" s="211">
        <v>361081</v>
      </c>
      <c r="BY124" s="211">
        <v>360929</v>
      </c>
      <c r="BZ124" s="211">
        <v>360557</v>
      </c>
      <c r="CA124" s="211">
        <v>359965</v>
      </c>
      <c r="CB124" s="211">
        <v>359181</v>
      </c>
      <c r="CC124" s="211">
        <v>358238</v>
      </c>
      <c r="CD124" s="211">
        <v>357166</v>
      </c>
      <c r="CE124" s="211">
        <v>356004</v>
      </c>
      <c r="CF124" s="211">
        <v>354804</v>
      </c>
      <c r="CG124" s="211">
        <v>353591</v>
      </c>
      <c r="CH124" s="211">
        <v>352417</v>
      </c>
      <c r="CI124" s="211">
        <v>351300</v>
      </c>
      <c r="CJ124" s="211">
        <v>350289</v>
      </c>
      <c r="CK124" s="211">
        <v>349390</v>
      </c>
      <c r="CL124" s="211">
        <v>348635</v>
      </c>
      <c r="CM124" s="211">
        <v>348036</v>
      </c>
      <c r="CN124" s="211">
        <v>347590</v>
      </c>
      <c r="CO124" s="211">
        <v>347294</v>
      </c>
      <c r="CP124" s="211">
        <v>347158</v>
      </c>
      <c r="CQ124" s="211">
        <v>347168</v>
      </c>
      <c r="CR124" s="211">
        <v>347295</v>
      </c>
      <c r="CS124" s="211">
        <v>347537</v>
      </c>
      <c r="CT124" s="211">
        <v>347862</v>
      </c>
      <c r="CU124" s="211">
        <v>348263</v>
      </c>
      <c r="CV124" s="211">
        <v>348695</v>
      </c>
      <c r="CW124" s="211">
        <v>349155</v>
      </c>
      <c r="CX124" s="211">
        <v>349605</v>
      </c>
      <c r="CY124" s="211">
        <v>350034</v>
      </c>
    </row>
    <row r="125" spans="1:103" x14ac:dyDescent="0.2">
      <c r="A125" s="211">
        <v>2</v>
      </c>
      <c r="B125" s="211" t="s">
        <v>1199</v>
      </c>
      <c r="C125" s="211">
        <v>360365</v>
      </c>
      <c r="D125" s="211">
        <v>368290</v>
      </c>
      <c r="E125" s="211">
        <v>385926</v>
      </c>
      <c r="F125" s="211">
        <v>394421</v>
      </c>
      <c r="G125" s="211">
        <v>410242</v>
      </c>
      <c r="H125" s="211">
        <v>409019</v>
      </c>
      <c r="I125" s="211">
        <v>415446</v>
      </c>
      <c r="J125" s="211">
        <v>423889</v>
      </c>
      <c r="K125" s="211">
        <v>431681</v>
      </c>
      <c r="L125" s="211">
        <v>421032</v>
      </c>
      <c r="M125" s="211">
        <v>414113</v>
      </c>
      <c r="N125" s="211">
        <v>412816</v>
      </c>
      <c r="O125" s="211">
        <v>415419</v>
      </c>
      <c r="P125" s="211">
        <v>406916</v>
      </c>
      <c r="Q125" s="211">
        <v>398742</v>
      </c>
      <c r="R125" s="211">
        <v>387517</v>
      </c>
      <c r="S125" s="211">
        <v>377246</v>
      </c>
      <c r="T125" s="211">
        <v>362532</v>
      </c>
      <c r="U125" s="211">
        <v>357385</v>
      </c>
      <c r="V125" s="211">
        <v>355589</v>
      </c>
      <c r="W125" s="211">
        <v>357204</v>
      </c>
      <c r="X125" s="211">
        <v>357517</v>
      </c>
      <c r="Y125" s="211">
        <v>356584</v>
      </c>
      <c r="Z125" s="211">
        <v>355796</v>
      </c>
      <c r="AA125" s="211">
        <v>355144</v>
      </c>
      <c r="AB125" s="211">
        <v>354675</v>
      </c>
      <c r="AC125" s="211">
        <v>354379</v>
      </c>
      <c r="AD125" s="211">
        <v>354403</v>
      </c>
      <c r="AE125" s="211">
        <v>354806</v>
      </c>
      <c r="AF125" s="211">
        <v>355391</v>
      </c>
      <c r="AG125" s="211">
        <v>356221</v>
      </c>
      <c r="AH125" s="211">
        <v>357461</v>
      </c>
      <c r="AI125" s="211">
        <v>359644</v>
      </c>
      <c r="AJ125" s="211">
        <v>362773</v>
      </c>
      <c r="AK125" s="211">
        <v>366146</v>
      </c>
      <c r="AL125" s="211">
        <v>369528</v>
      </c>
      <c r="AM125" s="211">
        <v>372856</v>
      </c>
      <c r="AN125" s="211">
        <v>375757</v>
      </c>
      <c r="AO125" s="211">
        <v>378095</v>
      </c>
      <c r="AP125" s="211">
        <v>380053</v>
      </c>
      <c r="AQ125" s="211">
        <v>381559</v>
      </c>
      <c r="AR125" s="211">
        <v>382079</v>
      </c>
      <c r="AS125" s="211">
        <v>381642</v>
      </c>
      <c r="AT125" s="211">
        <v>380703</v>
      </c>
      <c r="AU125" s="211">
        <v>379234</v>
      </c>
      <c r="AV125" s="211">
        <v>377211</v>
      </c>
      <c r="AW125" s="211">
        <v>374766</v>
      </c>
      <c r="AX125" s="211">
        <v>372106</v>
      </c>
      <c r="AY125" s="211">
        <v>369362</v>
      </c>
      <c r="AZ125" s="211">
        <v>366516</v>
      </c>
      <c r="BA125" s="211">
        <v>363673</v>
      </c>
      <c r="BB125" s="211">
        <v>360999</v>
      </c>
      <c r="BC125" s="211">
        <v>358619</v>
      </c>
      <c r="BD125" s="211">
        <v>356577</v>
      </c>
      <c r="BE125" s="211">
        <v>354857</v>
      </c>
      <c r="BF125" s="211">
        <v>353465</v>
      </c>
      <c r="BG125" s="211">
        <v>352407</v>
      </c>
      <c r="BH125" s="211">
        <v>351675</v>
      </c>
      <c r="BI125" s="211">
        <v>351261</v>
      </c>
      <c r="BJ125" s="211">
        <v>351207</v>
      </c>
      <c r="BK125" s="211">
        <v>351459</v>
      </c>
      <c r="BL125" s="211">
        <v>352010</v>
      </c>
      <c r="BM125" s="211">
        <v>352756</v>
      </c>
      <c r="BN125" s="211">
        <v>353656</v>
      </c>
      <c r="BO125" s="211">
        <v>354690</v>
      </c>
      <c r="BP125" s="211">
        <v>355809</v>
      </c>
      <c r="BQ125" s="211">
        <v>356978</v>
      </c>
      <c r="BR125" s="211">
        <v>358146</v>
      </c>
      <c r="BS125" s="211">
        <v>359257</v>
      </c>
      <c r="BT125" s="211">
        <v>360287</v>
      </c>
      <c r="BU125" s="211">
        <v>361188</v>
      </c>
      <c r="BV125" s="211">
        <v>361921</v>
      </c>
      <c r="BW125" s="211">
        <v>362449</v>
      </c>
      <c r="BX125" s="211">
        <v>362764</v>
      </c>
      <c r="BY125" s="211">
        <v>362859</v>
      </c>
      <c r="BZ125" s="211">
        <v>362708</v>
      </c>
      <c r="CA125" s="211">
        <v>362336</v>
      </c>
      <c r="CB125" s="211">
        <v>361743</v>
      </c>
      <c r="CC125" s="211">
        <v>360960</v>
      </c>
      <c r="CD125" s="211">
        <v>360017</v>
      </c>
      <c r="CE125" s="211">
        <v>358946</v>
      </c>
      <c r="CF125" s="211">
        <v>357783</v>
      </c>
      <c r="CG125" s="211">
        <v>356583</v>
      </c>
      <c r="CH125" s="211">
        <v>355372</v>
      </c>
      <c r="CI125" s="211">
        <v>354198</v>
      </c>
      <c r="CJ125" s="211">
        <v>353080</v>
      </c>
      <c r="CK125" s="211">
        <v>352070</v>
      </c>
      <c r="CL125" s="211">
        <v>351170</v>
      </c>
      <c r="CM125" s="211">
        <v>350417</v>
      </c>
      <c r="CN125" s="211">
        <v>349818</v>
      </c>
      <c r="CO125" s="211">
        <v>349371</v>
      </c>
      <c r="CP125" s="211">
        <v>349075</v>
      </c>
      <c r="CQ125" s="211">
        <v>348940</v>
      </c>
      <c r="CR125" s="211">
        <v>348951</v>
      </c>
      <c r="CS125" s="211">
        <v>349077</v>
      </c>
      <c r="CT125" s="211">
        <v>349319</v>
      </c>
      <c r="CU125" s="211">
        <v>349645</v>
      </c>
      <c r="CV125" s="211">
        <v>350046</v>
      </c>
      <c r="CW125" s="211">
        <v>350477</v>
      </c>
      <c r="CX125" s="211">
        <v>350939</v>
      </c>
      <c r="CY125" s="211">
        <v>351389</v>
      </c>
    </row>
    <row r="126" spans="1:103" x14ac:dyDescent="0.2">
      <c r="A126" s="211">
        <v>2</v>
      </c>
      <c r="B126" s="211" t="s">
        <v>1200</v>
      </c>
      <c r="C126" s="211">
        <v>350993</v>
      </c>
      <c r="D126" s="211">
        <v>362399</v>
      </c>
      <c r="E126" s="211">
        <v>372298</v>
      </c>
      <c r="F126" s="211">
        <v>388634</v>
      </c>
      <c r="G126" s="211">
        <v>396985</v>
      </c>
      <c r="H126" s="211">
        <v>412665</v>
      </c>
      <c r="I126" s="211">
        <v>411298</v>
      </c>
      <c r="J126" s="211">
        <v>417582</v>
      </c>
      <c r="K126" s="211">
        <v>426026</v>
      </c>
      <c r="L126" s="211">
        <v>433819</v>
      </c>
      <c r="M126" s="211">
        <v>423171</v>
      </c>
      <c r="N126" s="211">
        <v>416252</v>
      </c>
      <c r="O126" s="211">
        <v>414957</v>
      </c>
      <c r="P126" s="211">
        <v>417560</v>
      </c>
      <c r="Q126" s="211">
        <v>409062</v>
      </c>
      <c r="R126" s="211">
        <v>400888</v>
      </c>
      <c r="S126" s="211">
        <v>389665</v>
      </c>
      <c r="T126" s="211">
        <v>379396</v>
      </c>
      <c r="U126" s="211">
        <v>364682</v>
      </c>
      <c r="V126" s="211">
        <v>359537</v>
      </c>
      <c r="W126" s="211">
        <v>357742</v>
      </c>
      <c r="X126" s="211">
        <v>359358</v>
      </c>
      <c r="Y126" s="211">
        <v>359670</v>
      </c>
      <c r="Z126" s="211">
        <v>358739</v>
      </c>
      <c r="AA126" s="211">
        <v>357952</v>
      </c>
      <c r="AB126" s="211">
        <v>357299</v>
      </c>
      <c r="AC126" s="211">
        <v>356831</v>
      </c>
      <c r="AD126" s="211">
        <v>356536</v>
      </c>
      <c r="AE126" s="211">
        <v>356559</v>
      </c>
      <c r="AF126" s="211">
        <v>356964</v>
      </c>
      <c r="AG126" s="211">
        <v>357549</v>
      </c>
      <c r="AH126" s="211">
        <v>358379</v>
      </c>
      <c r="AI126" s="211">
        <v>359619</v>
      </c>
      <c r="AJ126" s="211">
        <v>361802</v>
      </c>
      <c r="AK126" s="211">
        <v>364931</v>
      </c>
      <c r="AL126" s="211">
        <v>368304</v>
      </c>
      <c r="AM126" s="211">
        <v>371685</v>
      </c>
      <c r="AN126" s="211">
        <v>375015</v>
      </c>
      <c r="AO126" s="211">
        <v>377916</v>
      </c>
      <c r="AP126" s="211">
        <v>380254</v>
      </c>
      <c r="AQ126" s="211">
        <v>382212</v>
      </c>
      <c r="AR126" s="211">
        <v>383719</v>
      </c>
      <c r="AS126" s="211">
        <v>384240</v>
      </c>
      <c r="AT126" s="211">
        <v>383802</v>
      </c>
      <c r="AU126" s="211">
        <v>382864</v>
      </c>
      <c r="AV126" s="211">
        <v>381395</v>
      </c>
      <c r="AW126" s="211">
        <v>379372</v>
      </c>
      <c r="AX126" s="211">
        <v>376926</v>
      </c>
      <c r="AY126" s="211">
        <v>374268</v>
      </c>
      <c r="AZ126" s="211">
        <v>371525</v>
      </c>
      <c r="BA126" s="211">
        <v>368679</v>
      </c>
      <c r="BB126" s="211">
        <v>365836</v>
      </c>
      <c r="BC126" s="211">
        <v>363162</v>
      </c>
      <c r="BD126" s="211">
        <v>360784</v>
      </c>
      <c r="BE126" s="211">
        <v>358741</v>
      </c>
      <c r="BF126" s="211">
        <v>357022</v>
      </c>
      <c r="BG126" s="211">
        <v>355632</v>
      </c>
      <c r="BH126" s="211">
        <v>354574</v>
      </c>
      <c r="BI126" s="211">
        <v>353842</v>
      </c>
      <c r="BJ126" s="211">
        <v>353427</v>
      </c>
      <c r="BK126" s="211">
        <v>353373</v>
      </c>
      <c r="BL126" s="211">
        <v>353624</v>
      </c>
      <c r="BM126" s="211">
        <v>354176</v>
      </c>
      <c r="BN126" s="211">
        <v>354924</v>
      </c>
      <c r="BO126" s="211">
        <v>355824</v>
      </c>
      <c r="BP126" s="211">
        <v>356858</v>
      </c>
      <c r="BQ126" s="211">
        <v>357976</v>
      </c>
      <c r="BR126" s="211">
        <v>359145</v>
      </c>
      <c r="BS126" s="211">
        <v>360313</v>
      </c>
      <c r="BT126" s="211">
        <v>361425</v>
      </c>
      <c r="BU126" s="211">
        <v>362456</v>
      </c>
      <c r="BV126" s="211">
        <v>363357</v>
      </c>
      <c r="BW126" s="211">
        <v>364090</v>
      </c>
      <c r="BX126" s="211">
        <v>364618</v>
      </c>
      <c r="BY126" s="211">
        <v>364934</v>
      </c>
      <c r="BZ126" s="211">
        <v>365029</v>
      </c>
      <c r="CA126" s="211">
        <v>364879</v>
      </c>
      <c r="CB126" s="211">
        <v>364506</v>
      </c>
      <c r="CC126" s="211">
        <v>363914</v>
      </c>
      <c r="CD126" s="211">
        <v>363131</v>
      </c>
      <c r="CE126" s="211">
        <v>362188</v>
      </c>
      <c r="CF126" s="211">
        <v>361118</v>
      </c>
      <c r="CG126" s="211">
        <v>359954</v>
      </c>
      <c r="CH126" s="211">
        <v>358754</v>
      </c>
      <c r="CI126" s="211">
        <v>357543</v>
      </c>
      <c r="CJ126" s="211">
        <v>356369</v>
      </c>
      <c r="CK126" s="211">
        <v>355251</v>
      </c>
      <c r="CL126" s="211">
        <v>354242</v>
      </c>
      <c r="CM126" s="211">
        <v>353342</v>
      </c>
      <c r="CN126" s="211">
        <v>352589</v>
      </c>
      <c r="CO126" s="211">
        <v>351992</v>
      </c>
      <c r="CP126" s="211">
        <v>351544</v>
      </c>
      <c r="CQ126" s="211">
        <v>351248</v>
      </c>
      <c r="CR126" s="211">
        <v>351113</v>
      </c>
      <c r="CS126" s="211">
        <v>351123</v>
      </c>
      <c r="CT126" s="211">
        <v>351250</v>
      </c>
      <c r="CU126" s="211">
        <v>351493</v>
      </c>
      <c r="CV126" s="211">
        <v>351819</v>
      </c>
      <c r="CW126" s="211">
        <v>352221</v>
      </c>
      <c r="CX126" s="211">
        <v>352652</v>
      </c>
      <c r="CY126" s="211">
        <v>353114</v>
      </c>
    </row>
    <row r="127" spans="1:103" x14ac:dyDescent="0.2">
      <c r="A127" s="211">
        <v>2</v>
      </c>
      <c r="B127" s="211" t="s">
        <v>1201</v>
      </c>
      <c r="C127" s="211">
        <v>347648</v>
      </c>
      <c r="D127" s="211">
        <v>353895</v>
      </c>
      <c r="E127" s="211">
        <v>368199</v>
      </c>
      <c r="F127" s="211">
        <v>376210</v>
      </c>
      <c r="G127" s="211">
        <v>392341</v>
      </c>
      <c r="H127" s="211">
        <v>400483</v>
      </c>
      <c r="I127" s="211">
        <v>415960</v>
      </c>
      <c r="J127" s="211">
        <v>414392</v>
      </c>
      <c r="K127" s="211">
        <v>420676</v>
      </c>
      <c r="L127" s="211">
        <v>429120</v>
      </c>
      <c r="M127" s="211">
        <v>436914</v>
      </c>
      <c r="N127" s="211">
        <v>426268</v>
      </c>
      <c r="O127" s="211">
        <v>419350</v>
      </c>
      <c r="P127" s="211">
        <v>418057</v>
      </c>
      <c r="Q127" s="211">
        <v>420659</v>
      </c>
      <c r="R127" s="211">
        <v>412164</v>
      </c>
      <c r="S127" s="211">
        <v>403991</v>
      </c>
      <c r="T127" s="211">
        <v>392770</v>
      </c>
      <c r="U127" s="211">
        <v>382504</v>
      </c>
      <c r="V127" s="211">
        <v>367791</v>
      </c>
      <c r="W127" s="211">
        <v>362648</v>
      </c>
      <c r="X127" s="211">
        <v>360854</v>
      </c>
      <c r="Y127" s="211">
        <v>362471</v>
      </c>
      <c r="Z127" s="211">
        <v>362781</v>
      </c>
      <c r="AA127" s="211">
        <v>361852</v>
      </c>
      <c r="AB127" s="211">
        <v>361066</v>
      </c>
      <c r="AC127" s="211">
        <v>360414</v>
      </c>
      <c r="AD127" s="211">
        <v>359945</v>
      </c>
      <c r="AE127" s="211">
        <v>359651</v>
      </c>
      <c r="AF127" s="211">
        <v>359674</v>
      </c>
      <c r="AG127" s="211">
        <v>360079</v>
      </c>
      <c r="AH127" s="211">
        <v>360664</v>
      </c>
      <c r="AI127" s="211">
        <v>361496</v>
      </c>
      <c r="AJ127" s="211">
        <v>362736</v>
      </c>
      <c r="AK127" s="211">
        <v>364919</v>
      </c>
      <c r="AL127" s="211">
        <v>368048</v>
      </c>
      <c r="AM127" s="211">
        <v>371421</v>
      </c>
      <c r="AN127" s="211">
        <v>374802</v>
      </c>
      <c r="AO127" s="211">
        <v>378131</v>
      </c>
      <c r="AP127" s="211">
        <v>381033</v>
      </c>
      <c r="AQ127" s="211">
        <v>383372</v>
      </c>
      <c r="AR127" s="211">
        <v>385330</v>
      </c>
      <c r="AS127" s="211">
        <v>386837</v>
      </c>
      <c r="AT127" s="211">
        <v>387358</v>
      </c>
      <c r="AU127" s="211">
        <v>386921</v>
      </c>
      <c r="AV127" s="211">
        <v>385984</v>
      </c>
      <c r="AW127" s="211">
        <v>384515</v>
      </c>
      <c r="AX127" s="211">
        <v>382494</v>
      </c>
      <c r="AY127" s="211">
        <v>380047</v>
      </c>
      <c r="AZ127" s="211">
        <v>377390</v>
      </c>
      <c r="BA127" s="211">
        <v>374647</v>
      </c>
      <c r="BB127" s="211">
        <v>371802</v>
      </c>
      <c r="BC127" s="211">
        <v>368958</v>
      </c>
      <c r="BD127" s="211">
        <v>366286</v>
      </c>
      <c r="BE127" s="211">
        <v>363909</v>
      </c>
      <c r="BF127" s="211">
        <v>361865</v>
      </c>
      <c r="BG127" s="211">
        <v>360147</v>
      </c>
      <c r="BH127" s="211">
        <v>358756</v>
      </c>
      <c r="BI127" s="211">
        <v>357698</v>
      </c>
      <c r="BJ127" s="211">
        <v>356967</v>
      </c>
      <c r="BK127" s="211">
        <v>356553</v>
      </c>
      <c r="BL127" s="211">
        <v>356500</v>
      </c>
      <c r="BM127" s="211">
        <v>356750</v>
      </c>
      <c r="BN127" s="211">
        <v>357301</v>
      </c>
      <c r="BO127" s="211">
        <v>358051</v>
      </c>
      <c r="BP127" s="211">
        <v>358951</v>
      </c>
      <c r="BQ127" s="211">
        <v>359986</v>
      </c>
      <c r="BR127" s="211">
        <v>361104</v>
      </c>
      <c r="BS127" s="211">
        <v>362273</v>
      </c>
      <c r="BT127" s="211">
        <v>363440</v>
      </c>
      <c r="BU127" s="211">
        <v>364554</v>
      </c>
      <c r="BV127" s="211">
        <v>365585</v>
      </c>
      <c r="BW127" s="211">
        <v>366486</v>
      </c>
      <c r="BX127" s="211">
        <v>367219</v>
      </c>
      <c r="BY127" s="211">
        <v>367747</v>
      </c>
      <c r="BZ127" s="211">
        <v>368064</v>
      </c>
      <c r="CA127" s="211">
        <v>368159</v>
      </c>
      <c r="CB127" s="211">
        <v>368010</v>
      </c>
      <c r="CC127" s="211">
        <v>367636</v>
      </c>
      <c r="CD127" s="211">
        <v>367044</v>
      </c>
      <c r="CE127" s="211">
        <v>366262</v>
      </c>
      <c r="CF127" s="211">
        <v>365320</v>
      </c>
      <c r="CG127" s="211">
        <v>364252</v>
      </c>
      <c r="CH127" s="211">
        <v>363086</v>
      </c>
      <c r="CI127" s="211">
        <v>361888</v>
      </c>
      <c r="CJ127" s="211">
        <v>360677</v>
      </c>
      <c r="CK127" s="211">
        <v>359504</v>
      </c>
      <c r="CL127" s="211">
        <v>358386</v>
      </c>
      <c r="CM127" s="211">
        <v>357375</v>
      </c>
      <c r="CN127" s="211">
        <v>356477</v>
      </c>
      <c r="CO127" s="211">
        <v>355724</v>
      </c>
      <c r="CP127" s="211">
        <v>355127</v>
      </c>
      <c r="CQ127" s="211">
        <v>354679</v>
      </c>
      <c r="CR127" s="211">
        <v>354382</v>
      </c>
      <c r="CS127" s="211">
        <v>354248</v>
      </c>
      <c r="CT127" s="211">
        <v>354258</v>
      </c>
      <c r="CU127" s="211">
        <v>354386</v>
      </c>
      <c r="CV127" s="211">
        <v>354628</v>
      </c>
      <c r="CW127" s="211">
        <v>354954</v>
      </c>
      <c r="CX127" s="211">
        <v>355356</v>
      </c>
      <c r="CY127" s="211">
        <v>355788</v>
      </c>
    </row>
    <row r="128" spans="1:103" x14ac:dyDescent="0.2">
      <c r="A128" s="211">
        <v>2</v>
      </c>
      <c r="B128" s="211" t="s">
        <v>1202</v>
      </c>
      <c r="C128" s="211">
        <v>364798</v>
      </c>
      <c r="D128" s="211">
        <v>352657</v>
      </c>
      <c r="E128" s="211">
        <v>363882</v>
      </c>
      <c r="F128" s="211">
        <v>374965</v>
      </c>
      <c r="G128" s="211">
        <v>382628</v>
      </c>
      <c r="H128" s="211">
        <v>398401</v>
      </c>
      <c r="I128" s="211">
        <v>406199</v>
      </c>
      <c r="J128" s="211">
        <v>421329</v>
      </c>
      <c r="K128" s="211">
        <v>419763</v>
      </c>
      <c r="L128" s="211">
        <v>426047</v>
      </c>
      <c r="M128" s="211">
        <v>434491</v>
      </c>
      <c r="N128" s="211">
        <v>442286</v>
      </c>
      <c r="O128" s="211">
        <v>431643</v>
      </c>
      <c r="P128" s="211">
        <v>424726</v>
      </c>
      <c r="Q128" s="211">
        <v>423434</v>
      </c>
      <c r="R128" s="211">
        <v>426037</v>
      </c>
      <c r="S128" s="211">
        <v>417544</v>
      </c>
      <c r="T128" s="211">
        <v>409373</v>
      </c>
      <c r="U128" s="211">
        <v>398154</v>
      </c>
      <c r="V128" s="211">
        <v>387890</v>
      </c>
      <c r="W128" s="211">
        <v>373179</v>
      </c>
      <c r="X128" s="211">
        <v>368037</v>
      </c>
      <c r="Y128" s="211">
        <v>366244</v>
      </c>
      <c r="Z128" s="211">
        <v>367863</v>
      </c>
      <c r="AA128" s="211">
        <v>368172</v>
      </c>
      <c r="AB128" s="211">
        <v>367242</v>
      </c>
      <c r="AC128" s="211">
        <v>366457</v>
      </c>
      <c r="AD128" s="211">
        <v>365806</v>
      </c>
      <c r="AE128" s="211">
        <v>365338</v>
      </c>
      <c r="AF128" s="211">
        <v>365045</v>
      </c>
      <c r="AG128" s="211">
        <v>365069</v>
      </c>
      <c r="AH128" s="211">
        <v>365474</v>
      </c>
      <c r="AI128" s="211">
        <v>366059</v>
      </c>
      <c r="AJ128" s="211">
        <v>366891</v>
      </c>
      <c r="AK128" s="211">
        <v>368133</v>
      </c>
      <c r="AL128" s="211">
        <v>370315</v>
      </c>
      <c r="AM128" s="211">
        <v>373445</v>
      </c>
      <c r="AN128" s="211">
        <v>376817</v>
      </c>
      <c r="AO128" s="211">
        <v>380199</v>
      </c>
      <c r="AP128" s="211">
        <v>383528</v>
      </c>
      <c r="AQ128" s="211">
        <v>386429</v>
      </c>
      <c r="AR128" s="211">
        <v>388769</v>
      </c>
      <c r="AS128" s="211">
        <v>390727</v>
      </c>
      <c r="AT128" s="211">
        <v>392234</v>
      </c>
      <c r="AU128" s="211">
        <v>392755</v>
      </c>
      <c r="AV128" s="211">
        <v>392319</v>
      </c>
      <c r="AW128" s="211">
        <v>391383</v>
      </c>
      <c r="AX128" s="211">
        <v>389914</v>
      </c>
      <c r="AY128" s="211">
        <v>387894</v>
      </c>
      <c r="AZ128" s="211">
        <v>385447</v>
      </c>
      <c r="BA128" s="211">
        <v>382792</v>
      </c>
      <c r="BB128" s="211">
        <v>380049</v>
      </c>
      <c r="BC128" s="211">
        <v>377207</v>
      </c>
      <c r="BD128" s="211">
        <v>374360</v>
      </c>
      <c r="BE128" s="211">
        <v>371689</v>
      </c>
      <c r="BF128" s="211">
        <v>369313</v>
      </c>
      <c r="BG128" s="211">
        <v>367268</v>
      </c>
      <c r="BH128" s="211">
        <v>365552</v>
      </c>
      <c r="BI128" s="211">
        <v>364162</v>
      </c>
      <c r="BJ128" s="211">
        <v>363105</v>
      </c>
      <c r="BK128" s="211">
        <v>362373</v>
      </c>
      <c r="BL128" s="211">
        <v>361960</v>
      </c>
      <c r="BM128" s="211">
        <v>361908</v>
      </c>
      <c r="BN128" s="211">
        <v>362157</v>
      </c>
      <c r="BO128" s="211">
        <v>362706</v>
      </c>
      <c r="BP128" s="211">
        <v>363458</v>
      </c>
      <c r="BQ128" s="211">
        <v>364358</v>
      </c>
      <c r="BR128" s="211">
        <v>365393</v>
      </c>
      <c r="BS128" s="211">
        <v>366511</v>
      </c>
      <c r="BT128" s="211">
        <v>367681</v>
      </c>
      <c r="BU128" s="211">
        <v>368846</v>
      </c>
      <c r="BV128" s="211">
        <v>369962</v>
      </c>
      <c r="BW128" s="211">
        <v>370992</v>
      </c>
      <c r="BX128" s="211">
        <v>371894</v>
      </c>
      <c r="BY128" s="211">
        <v>372628</v>
      </c>
      <c r="BZ128" s="211">
        <v>373155</v>
      </c>
      <c r="CA128" s="211">
        <v>373473</v>
      </c>
      <c r="CB128" s="211">
        <v>373568</v>
      </c>
      <c r="CC128" s="211">
        <v>373420</v>
      </c>
      <c r="CD128" s="211">
        <v>373046</v>
      </c>
      <c r="CE128" s="211">
        <v>372454</v>
      </c>
      <c r="CF128" s="211">
        <v>371673</v>
      </c>
      <c r="CG128" s="211">
        <v>370732</v>
      </c>
      <c r="CH128" s="211">
        <v>369664</v>
      </c>
      <c r="CI128" s="211">
        <v>368497</v>
      </c>
      <c r="CJ128" s="211">
        <v>367301</v>
      </c>
      <c r="CK128" s="211">
        <v>366089</v>
      </c>
      <c r="CL128" s="211">
        <v>364916</v>
      </c>
      <c r="CM128" s="211">
        <v>363800</v>
      </c>
      <c r="CN128" s="211">
        <v>362790</v>
      </c>
      <c r="CO128" s="211">
        <v>361891</v>
      </c>
      <c r="CP128" s="211">
        <v>361139</v>
      </c>
      <c r="CQ128" s="211">
        <v>360541</v>
      </c>
      <c r="CR128" s="211">
        <v>360095</v>
      </c>
      <c r="CS128" s="211">
        <v>359798</v>
      </c>
      <c r="CT128" s="211">
        <v>359663</v>
      </c>
      <c r="CU128" s="211">
        <v>359673</v>
      </c>
      <c r="CV128" s="211">
        <v>359802</v>
      </c>
      <c r="CW128" s="211">
        <v>360044</v>
      </c>
      <c r="CX128" s="211">
        <v>360370</v>
      </c>
      <c r="CY128" s="211">
        <v>360772</v>
      </c>
    </row>
    <row r="129" spans="1:103" x14ac:dyDescent="0.2">
      <c r="A129" s="211">
        <v>2</v>
      </c>
      <c r="B129" s="211" t="s">
        <v>1203</v>
      </c>
      <c r="C129" s="211">
        <v>376139</v>
      </c>
      <c r="D129" s="211">
        <v>371160</v>
      </c>
      <c r="E129" s="211">
        <v>365814</v>
      </c>
      <c r="F129" s="211">
        <v>372710</v>
      </c>
      <c r="G129" s="211">
        <v>383337</v>
      </c>
      <c r="H129" s="211">
        <v>390534</v>
      </c>
      <c r="I129" s="211">
        <v>405855</v>
      </c>
      <c r="J129" s="211">
        <v>413204</v>
      </c>
      <c r="K129" s="211">
        <v>428333</v>
      </c>
      <c r="L129" s="211">
        <v>426769</v>
      </c>
      <c r="M129" s="211">
        <v>433053</v>
      </c>
      <c r="N129" s="211">
        <v>441497</v>
      </c>
      <c r="O129" s="211">
        <v>449291</v>
      </c>
      <c r="P129" s="211">
        <v>438652</v>
      </c>
      <c r="Q129" s="211">
        <v>431737</v>
      </c>
      <c r="R129" s="211">
        <v>430446</v>
      </c>
      <c r="S129" s="211">
        <v>433049</v>
      </c>
      <c r="T129" s="211">
        <v>424558</v>
      </c>
      <c r="U129" s="211">
        <v>416390</v>
      </c>
      <c r="V129" s="211">
        <v>405173</v>
      </c>
      <c r="W129" s="211">
        <v>394910</v>
      </c>
      <c r="X129" s="211">
        <v>380202</v>
      </c>
      <c r="Y129" s="211">
        <v>375062</v>
      </c>
      <c r="Z129" s="211">
        <v>373269</v>
      </c>
      <c r="AA129" s="211">
        <v>374890</v>
      </c>
      <c r="AB129" s="211">
        <v>375198</v>
      </c>
      <c r="AC129" s="211">
        <v>374271</v>
      </c>
      <c r="AD129" s="211">
        <v>373486</v>
      </c>
      <c r="AE129" s="211">
        <v>372835</v>
      </c>
      <c r="AF129" s="211">
        <v>372368</v>
      </c>
      <c r="AG129" s="211">
        <v>372074</v>
      </c>
      <c r="AH129" s="211">
        <v>372100</v>
      </c>
      <c r="AI129" s="211">
        <v>372504</v>
      </c>
      <c r="AJ129" s="211">
        <v>373090</v>
      </c>
      <c r="AK129" s="211">
        <v>373922</v>
      </c>
      <c r="AL129" s="211">
        <v>375164</v>
      </c>
      <c r="AM129" s="211">
        <v>377346</v>
      </c>
      <c r="AN129" s="211">
        <v>380477</v>
      </c>
      <c r="AO129" s="211">
        <v>383850</v>
      </c>
      <c r="AP129" s="211">
        <v>387231</v>
      </c>
      <c r="AQ129" s="211">
        <v>390561</v>
      </c>
      <c r="AR129" s="211">
        <v>393463</v>
      </c>
      <c r="AS129" s="211">
        <v>395803</v>
      </c>
      <c r="AT129" s="211">
        <v>397760</v>
      </c>
      <c r="AU129" s="211">
        <v>399268</v>
      </c>
      <c r="AV129" s="211">
        <v>399790</v>
      </c>
      <c r="AW129" s="211">
        <v>399354</v>
      </c>
      <c r="AX129" s="211">
        <v>398418</v>
      </c>
      <c r="AY129" s="211">
        <v>396950</v>
      </c>
      <c r="AZ129" s="211">
        <v>394931</v>
      </c>
      <c r="BA129" s="211">
        <v>392483</v>
      </c>
      <c r="BB129" s="211">
        <v>389829</v>
      </c>
      <c r="BC129" s="211">
        <v>387086</v>
      </c>
      <c r="BD129" s="211">
        <v>384246</v>
      </c>
      <c r="BE129" s="211">
        <v>381398</v>
      </c>
      <c r="BF129" s="211">
        <v>378728</v>
      </c>
      <c r="BG129" s="211">
        <v>376353</v>
      </c>
      <c r="BH129" s="211">
        <v>374310</v>
      </c>
      <c r="BI129" s="211">
        <v>372594</v>
      </c>
      <c r="BJ129" s="211">
        <v>371204</v>
      </c>
      <c r="BK129" s="211">
        <v>370148</v>
      </c>
      <c r="BL129" s="211">
        <v>369415</v>
      </c>
      <c r="BM129" s="211">
        <v>369003</v>
      </c>
      <c r="BN129" s="211">
        <v>368952</v>
      </c>
      <c r="BO129" s="211">
        <v>369202</v>
      </c>
      <c r="BP129" s="211">
        <v>369749</v>
      </c>
      <c r="BQ129" s="211">
        <v>370503</v>
      </c>
      <c r="BR129" s="211">
        <v>371403</v>
      </c>
      <c r="BS129" s="211">
        <v>372438</v>
      </c>
      <c r="BT129" s="211">
        <v>373556</v>
      </c>
      <c r="BU129" s="211">
        <v>374728</v>
      </c>
      <c r="BV129" s="211">
        <v>375893</v>
      </c>
      <c r="BW129" s="211">
        <v>377010</v>
      </c>
      <c r="BX129" s="211">
        <v>378038</v>
      </c>
      <c r="BY129" s="211">
        <v>378940</v>
      </c>
      <c r="BZ129" s="211">
        <v>379674</v>
      </c>
      <c r="CA129" s="211">
        <v>380202</v>
      </c>
      <c r="CB129" s="211">
        <v>380521</v>
      </c>
      <c r="CC129" s="211">
        <v>380616</v>
      </c>
      <c r="CD129" s="211">
        <v>380467</v>
      </c>
      <c r="CE129" s="211">
        <v>380095</v>
      </c>
      <c r="CF129" s="211">
        <v>379503</v>
      </c>
      <c r="CG129" s="211">
        <v>378720</v>
      </c>
      <c r="CH129" s="211">
        <v>377782</v>
      </c>
      <c r="CI129" s="211">
        <v>376714</v>
      </c>
      <c r="CJ129" s="211">
        <v>375546</v>
      </c>
      <c r="CK129" s="211">
        <v>374351</v>
      </c>
      <c r="CL129" s="211">
        <v>373140</v>
      </c>
      <c r="CM129" s="211">
        <v>371966</v>
      </c>
      <c r="CN129" s="211">
        <v>370851</v>
      </c>
      <c r="CO129" s="211">
        <v>369842</v>
      </c>
      <c r="CP129" s="211">
        <v>368944</v>
      </c>
      <c r="CQ129" s="211">
        <v>368193</v>
      </c>
      <c r="CR129" s="211">
        <v>367594</v>
      </c>
      <c r="CS129" s="211">
        <v>367148</v>
      </c>
      <c r="CT129" s="211">
        <v>366854</v>
      </c>
      <c r="CU129" s="211">
        <v>366718</v>
      </c>
      <c r="CV129" s="211">
        <v>366728</v>
      </c>
      <c r="CW129" s="211">
        <v>366857</v>
      </c>
      <c r="CX129" s="211">
        <v>367099</v>
      </c>
      <c r="CY129" s="211">
        <v>367424</v>
      </c>
    </row>
    <row r="130" spans="1:103" x14ac:dyDescent="0.2">
      <c r="A130" s="211">
        <v>2</v>
      </c>
      <c r="B130" s="211" t="s">
        <v>1204</v>
      </c>
      <c r="C130" s="211">
        <v>392006</v>
      </c>
      <c r="D130" s="211">
        <v>380636</v>
      </c>
      <c r="E130" s="211">
        <v>382355</v>
      </c>
      <c r="F130" s="211">
        <v>372980</v>
      </c>
      <c r="G130" s="211">
        <v>379500</v>
      </c>
      <c r="H130" s="211">
        <v>389739</v>
      </c>
      <c r="I130" s="211">
        <v>396569</v>
      </c>
      <c r="J130" s="211">
        <v>411518</v>
      </c>
      <c r="K130" s="211">
        <v>418866</v>
      </c>
      <c r="L130" s="211">
        <v>433992</v>
      </c>
      <c r="M130" s="211">
        <v>432431</v>
      </c>
      <c r="N130" s="211">
        <v>438715</v>
      </c>
      <c r="O130" s="211">
        <v>447159</v>
      </c>
      <c r="P130" s="211">
        <v>454952</v>
      </c>
      <c r="Q130" s="211">
        <v>444315</v>
      </c>
      <c r="R130" s="211">
        <v>437404</v>
      </c>
      <c r="S130" s="211">
        <v>436114</v>
      </c>
      <c r="T130" s="211">
        <v>438717</v>
      </c>
      <c r="U130" s="211">
        <v>430227</v>
      </c>
      <c r="V130" s="211">
        <v>422060</v>
      </c>
      <c r="W130" s="211">
        <v>410846</v>
      </c>
      <c r="X130" s="211">
        <v>400587</v>
      </c>
      <c r="Y130" s="211">
        <v>385879</v>
      </c>
      <c r="Z130" s="211">
        <v>380741</v>
      </c>
      <c r="AA130" s="211">
        <v>378949</v>
      </c>
      <c r="AB130" s="211">
        <v>380571</v>
      </c>
      <c r="AC130" s="211">
        <v>380879</v>
      </c>
      <c r="AD130" s="211">
        <v>379955</v>
      </c>
      <c r="AE130" s="211">
        <v>379171</v>
      </c>
      <c r="AF130" s="211">
        <v>378520</v>
      </c>
      <c r="AG130" s="211">
        <v>378054</v>
      </c>
      <c r="AH130" s="211">
        <v>377759</v>
      </c>
      <c r="AI130" s="211">
        <v>377787</v>
      </c>
      <c r="AJ130" s="211">
        <v>378191</v>
      </c>
      <c r="AK130" s="211">
        <v>378776</v>
      </c>
      <c r="AL130" s="211">
        <v>379610</v>
      </c>
      <c r="AM130" s="211">
        <v>380853</v>
      </c>
      <c r="AN130" s="211">
        <v>383035</v>
      </c>
      <c r="AO130" s="211">
        <v>386166</v>
      </c>
      <c r="AP130" s="211">
        <v>389539</v>
      </c>
      <c r="AQ130" s="211">
        <v>392920</v>
      </c>
      <c r="AR130" s="211">
        <v>396249</v>
      </c>
      <c r="AS130" s="211">
        <v>399152</v>
      </c>
      <c r="AT130" s="211">
        <v>401494</v>
      </c>
      <c r="AU130" s="211">
        <v>403451</v>
      </c>
      <c r="AV130" s="211">
        <v>404958</v>
      </c>
      <c r="AW130" s="211">
        <v>405482</v>
      </c>
      <c r="AX130" s="211">
        <v>405045</v>
      </c>
      <c r="AY130" s="211">
        <v>404110</v>
      </c>
      <c r="AZ130" s="211">
        <v>402642</v>
      </c>
      <c r="BA130" s="211">
        <v>400624</v>
      </c>
      <c r="BB130" s="211">
        <v>398178</v>
      </c>
      <c r="BC130" s="211">
        <v>395522</v>
      </c>
      <c r="BD130" s="211">
        <v>392781</v>
      </c>
      <c r="BE130" s="211">
        <v>389942</v>
      </c>
      <c r="BF130" s="211">
        <v>387095</v>
      </c>
      <c r="BG130" s="211">
        <v>384424</v>
      </c>
      <c r="BH130" s="211">
        <v>382050</v>
      </c>
      <c r="BI130" s="211">
        <v>380006</v>
      </c>
      <c r="BJ130" s="211">
        <v>378292</v>
      </c>
      <c r="BK130" s="211">
        <v>376902</v>
      </c>
      <c r="BL130" s="211">
        <v>375848</v>
      </c>
      <c r="BM130" s="211">
        <v>375115</v>
      </c>
      <c r="BN130" s="211">
        <v>374704</v>
      </c>
      <c r="BO130" s="211">
        <v>374654</v>
      </c>
      <c r="BP130" s="211">
        <v>374905</v>
      </c>
      <c r="BQ130" s="211">
        <v>375452</v>
      </c>
      <c r="BR130" s="211">
        <v>376205</v>
      </c>
      <c r="BS130" s="211">
        <v>377105</v>
      </c>
      <c r="BT130" s="211">
        <v>378141</v>
      </c>
      <c r="BU130" s="211">
        <v>379258</v>
      </c>
      <c r="BV130" s="211">
        <v>380430</v>
      </c>
      <c r="BW130" s="211">
        <v>381595</v>
      </c>
      <c r="BX130" s="211">
        <v>382715</v>
      </c>
      <c r="BY130" s="211">
        <v>383742</v>
      </c>
      <c r="BZ130" s="211">
        <v>384644</v>
      </c>
      <c r="CA130" s="211">
        <v>385380</v>
      </c>
      <c r="CB130" s="211">
        <v>385906</v>
      </c>
      <c r="CC130" s="211">
        <v>386226</v>
      </c>
      <c r="CD130" s="211">
        <v>386322</v>
      </c>
      <c r="CE130" s="211">
        <v>386172</v>
      </c>
      <c r="CF130" s="211">
        <v>385801</v>
      </c>
      <c r="CG130" s="211">
        <v>385210</v>
      </c>
      <c r="CH130" s="211">
        <v>384426</v>
      </c>
      <c r="CI130" s="211">
        <v>383488</v>
      </c>
      <c r="CJ130" s="211">
        <v>382423</v>
      </c>
      <c r="CK130" s="211">
        <v>381253</v>
      </c>
      <c r="CL130" s="211">
        <v>380058</v>
      </c>
      <c r="CM130" s="211">
        <v>378849</v>
      </c>
      <c r="CN130" s="211">
        <v>377675</v>
      </c>
      <c r="CO130" s="211">
        <v>376559</v>
      </c>
      <c r="CP130" s="211">
        <v>375551</v>
      </c>
      <c r="CQ130" s="211">
        <v>374653</v>
      </c>
      <c r="CR130" s="211">
        <v>373903</v>
      </c>
      <c r="CS130" s="211">
        <v>373305</v>
      </c>
      <c r="CT130" s="211">
        <v>372858</v>
      </c>
      <c r="CU130" s="211">
        <v>372566</v>
      </c>
      <c r="CV130" s="211">
        <v>372430</v>
      </c>
      <c r="CW130" s="211">
        <v>372439</v>
      </c>
      <c r="CX130" s="211">
        <v>372570</v>
      </c>
      <c r="CY130" s="211">
        <v>372811</v>
      </c>
    </row>
    <row r="131" spans="1:103" x14ac:dyDescent="0.2">
      <c r="A131" s="211">
        <v>2</v>
      </c>
      <c r="B131" s="211" t="s">
        <v>1205</v>
      </c>
      <c r="C131" s="211">
        <v>400414</v>
      </c>
      <c r="D131" s="211">
        <v>395738</v>
      </c>
      <c r="E131" s="211">
        <v>391707</v>
      </c>
      <c r="F131" s="211">
        <v>389169</v>
      </c>
      <c r="G131" s="211">
        <v>379434</v>
      </c>
      <c r="H131" s="211">
        <v>385578</v>
      </c>
      <c r="I131" s="211">
        <v>395465</v>
      </c>
      <c r="J131" s="211">
        <v>401935</v>
      </c>
      <c r="K131" s="211">
        <v>416882</v>
      </c>
      <c r="L131" s="211">
        <v>424229</v>
      </c>
      <c r="M131" s="211">
        <v>439352</v>
      </c>
      <c r="N131" s="211">
        <v>437794</v>
      </c>
      <c r="O131" s="211">
        <v>444080</v>
      </c>
      <c r="P131" s="211">
        <v>452522</v>
      </c>
      <c r="Q131" s="211">
        <v>460316</v>
      </c>
      <c r="R131" s="211">
        <v>449680</v>
      </c>
      <c r="S131" s="211">
        <v>442772</v>
      </c>
      <c r="T131" s="211">
        <v>441483</v>
      </c>
      <c r="U131" s="211">
        <v>444087</v>
      </c>
      <c r="V131" s="211">
        <v>435600</v>
      </c>
      <c r="W131" s="211">
        <v>427435</v>
      </c>
      <c r="X131" s="211">
        <v>416223</v>
      </c>
      <c r="Y131" s="211">
        <v>405968</v>
      </c>
      <c r="Z131" s="211">
        <v>391261</v>
      </c>
      <c r="AA131" s="211">
        <v>386123</v>
      </c>
      <c r="AB131" s="211">
        <v>384333</v>
      </c>
      <c r="AC131" s="211">
        <v>385956</v>
      </c>
      <c r="AD131" s="211">
        <v>386264</v>
      </c>
      <c r="AE131" s="211">
        <v>385341</v>
      </c>
      <c r="AF131" s="211">
        <v>384557</v>
      </c>
      <c r="AG131" s="211">
        <v>383908</v>
      </c>
      <c r="AH131" s="211">
        <v>383442</v>
      </c>
      <c r="AI131" s="211">
        <v>383148</v>
      </c>
      <c r="AJ131" s="211">
        <v>383177</v>
      </c>
      <c r="AK131" s="211">
        <v>383582</v>
      </c>
      <c r="AL131" s="211">
        <v>384167</v>
      </c>
      <c r="AM131" s="211">
        <v>385000</v>
      </c>
      <c r="AN131" s="211">
        <v>386243</v>
      </c>
      <c r="AO131" s="211">
        <v>388427</v>
      </c>
      <c r="AP131" s="211">
        <v>391557</v>
      </c>
      <c r="AQ131" s="211">
        <v>394931</v>
      </c>
      <c r="AR131" s="211">
        <v>398311</v>
      </c>
      <c r="AS131" s="211">
        <v>401641</v>
      </c>
      <c r="AT131" s="211">
        <v>404542</v>
      </c>
      <c r="AU131" s="211">
        <v>406886</v>
      </c>
      <c r="AV131" s="211">
        <v>408844</v>
      </c>
      <c r="AW131" s="211">
        <v>410350</v>
      </c>
      <c r="AX131" s="211">
        <v>410878</v>
      </c>
      <c r="AY131" s="211">
        <v>410440</v>
      </c>
      <c r="AZ131" s="211">
        <v>409504</v>
      </c>
      <c r="BA131" s="211">
        <v>408039</v>
      </c>
      <c r="BB131" s="211">
        <v>406021</v>
      </c>
      <c r="BC131" s="211">
        <v>403577</v>
      </c>
      <c r="BD131" s="211">
        <v>400920</v>
      </c>
      <c r="BE131" s="211">
        <v>398179</v>
      </c>
      <c r="BF131" s="211">
        <v>395342</v>
      </c>
      <c r="BG131" s="211">
        <v>392495</v>
      </c>
      <c r="BH131" s="211">
        <v>389824</v>
      </c>
      <c r="BI131" s="211">
        <v>387453</v>
      </c>
      <c r="BJ131" s="211">
        <v>385408</v>
      </c>
      <c r="BK131" s="211">
        <v>383694</v>
      </c>
      <c r="BL131" s="211">
        <v>382304</v>
      </c>
      <c r="BM131" s="211">
        <v>381250</v>
      </c>
      <c r="BN131" s="211">
        <v>380518</v>
      </c>
      <c r="BO131" s="211">
        <v>380108</v>
      </c>
      <c r="BP131" s="211">
        <v>380057</v>
      </c>
      <c r="BQ131" s="211">
        <v>380308</v>
      </c>
      <c r="BR131" s="211">
        <v>380858</v>
      </c>
      <c r="BS131" s="211">
        <v>381612</v>
      </c>
      <c r="BT131" s="211">
        <v>382511</v>
      </c>
      <c r="BU131" s="211">
        <v>383548</v>
      </c>
      <c r="BV131" s="211">
        <v>384664</v>
      </c>
      <c r="BW131" s="211">
        <v>385836</v>
      </c>
      <c r="BX131" s="211">
        <v>387001</v>
      </c>
      <c r="BY131" s="211">
        <v>388123</v>
      </c>
      <c r="BZ131" s="211">
        <v>389150</v>
      </c>
      <c r="CA131" s="211">
        <v>390051</v>
      </c>
      <c r="CB131" s="211">
        <v>390788</v>
      </c>
      <c r="CC131" s="211">
        <v>391314</v>
      </c>
      <c r="CD131" s="211">
        <v>391635</v>
      </c>
      <c r="CE131" s="211">
        <v>391732</v>
      </c>
      <c r="CF131" s="211">
        <v>391580</v>
      </c>
      <c r="CG131" s="211">
        <v>391212</v>
      </c>
      <c r="CH131" s="211">
        <v>390621</v>
      </c>
      <c r="CI131" s="211">
        <v>389837</v>
      </c>
      <c r="CJ131" s="211">
        <v>388897</v>
      </c>
      <c r="CK131" s="211">
        <v>387834</v>
      </c>
      <c r="CL131" s="211">
        <v>386665</v>
      </c>
      <c r="CM131" s="211">
        <v>385469</v>
      </c>
      <c r="CN131" s="211">
        <v>384261</v>
      </c>
      <c r="CO131" s="211">
        <v>383087</v>
      </c>
      <c r="CP131" s="211">
        <v>381972</v>
      </c>
      <c r="CQ131" s="211">
        <v>380964</v>
      </c>
      <c r="CR131" s="211">
        <v>380067</v>
      </c>
      <c r="CS131" s="211">
        <v>379316</v>
      </c>
      <c r="CT131" s="211">
        <v>378719</v>
      </c>
      <c r="CU131" s="211">
        <v>378273</v>
      </c>
      <c r="CV131" s="211">
        <v>377981</v>
      </c>
      <c r="CW131" s="211">
        <v>377847</v>
      </c>
      <c r="CX131" s="211">
        <v>377855</v>
      </c>
      <c r="CY131" s="211">
        <v>377987</v>
      </c>
    </row>
    <row r="132" spans="1:103" x14ac:dyDescent="0.2">
      <c r="A132" s="211">
        <v>2</v>
      </c>
      <c r="B132" s="211" t="s">
        <v>1206</v>
      </c>
      <c r="C132" s="211">
        <v>416001</v>
      </c>
      <c r="D132" s="211">
        <v>404719</v>
      </c>
      <c r="E132" s="211">
        <v>408489</v>
      </c>
      <c r="F132" s="211">
        <v>399558</v>
      </c>
      <c r="G132" s="211">
        <v>396601</v>
      </c>
      <c r="H132" s="211">
        <v>386438</v>
      </c>
      <c r="I132" s="211">
        <v>392178</v>
      </c>
      <c r="J132" s="211">
        <v>401647</v>
      </c>
      <c r="K132" s="211">
        <v>408116</v>
      </c>
      <c r="L132" s="211">
        <v>423063</v>
      </c>
      <c r="M132" s="211">
        <v>430410</v>
      </c>
      <c r="N132" s="211">
        <v>445530</v>
      </c>
      <c r="O132" s="211">
        <v>443974</v>
      </c>
      <c r="P132" s="211">
        <v>450262</v>
      </c>
      <c r="Q132" s="211">
        <v>458703</v>
      </c>
      <c r="R132" s="211">
        <v>466498</v>
      </c>
      <c r="S132" s="211">
        <v>455865</v>
      </c>
      <c r="T132" s="211">
        <v>448957</v>
      </c>
      <c r="U132" s="211">
        <v>447669</v>
      </c>
      <c r="V132" s="211">
        <v>450274</v>
      </c>
      <c r="W132" s="211">
        <v>441789</v>
      </c>
      <c r="X132" s="211">
        <v>433626</v>
      </c>
      <c r="Y132" s="211">
        <v>422417</v>
      </c>
      <c r="Z132" s="211">
        <v>412164</v>
      </c>
      <c r="AA132" s="211">
        <v>397460</v>
      </c>
      <c r="AB132" s="211">
        <v>392323</v>
      </c>
      <c r="AC132" s="211">
        <v>390534</v>
      </c>
      <c r="AD132" s="211">
        <v>392156</v>
      </c>
      <c r="AE132" s="211">
        <v>392466</v>
      </c>
      <c r="AF132" s="211">
        <v>391543</v>
      </c>
      <c r="AG132" s="211">
        <v>390759</v>
      </c>
      <c r="AH132" s="211">
        <v>390113</v>
      </c>
      <c r="AI132" s="211">
        <v>389647</v>
      </c>
      <c r="AJ132" s="211">
        <v>389353</v>
      </c>
      <c r="AK132" s="211">
        <v>389384</v>
      </c>
      <c r="AL132" s="211">
        <v>389789</v>
      </c>
      <c r="AM132" s="211">
        <v>390375</v>
      </c>
      <c r="AN132" s="211">
        <v>391209</v>
      </c>
      <c r="AO132" s="211">
        <v>392452</v>
      </c>
      <c r="AP132" s="211">
        <v>394637</v>
      </c>
      <c r="AQ132" s="211">
        <v>397765</v>
      </c>
      <c r="AR132" s="211">
        <v>401140</v>
      </c>
      <c r="AS132" s="211">
        <v>404519</v>
      </c>
      <c r="AT132" s="211">
        <v>407851</v>
      </c>
      <c r="AU132" s="211">
        <v>410752</v>
      </c>
      <c r="AV132" s="211">
        <v>413095</v>
      </c>
      <c r="AW132" s="211">
        <v>415056</v>
      </c>
      <c r="AX132" s="211">
        <v>416560</v>
      </c>
      <c r="AY132" s="211">
        <v>417090</v>
      </c>
      <c r="AZ132" s="211">
        <v>416652</v>
      </c>
      <c r="BA132" s="211">
        <v>415717</v>
      </c>
      <c r="BB132" s="211">
        <v>414251</v>
      </c>
      <c r="BC132" s="211">
        <v>412234</v>
      </c>
      <c r="BD132" s="211">
        <v>409794</v>
      </c>
      <c r="BE132" s="211">
        <v>407136</v>
      </c>
      <c r="BF132" s="211">
        <v>404396</v>
      </c>
      <c r="BG132" s="211">
        <v>401560</v>
      </c>
      <c r="BH132" s="211">
        <v>398714</v>
      </c>
      <c r="BI132" s="211">
        <v>396043</v>
      </c>
      <c r="BJ132" s="211">
        <v>393671</v>
      </c>
      <c r="BK132" s="211">
        <v>391629</v>
      </c>
      <c r="BL132" s="211">
        <v>389914</v>
      </c>
      <c r="BM132" s="211">
        <v>388526</v>
      </c>
      <c r="BN132" s="211">
        <v>387472</v>
      </c>
      <c r="BO132" s="211">
        <v>386738</v>
      </c>
      <c r="BP132" s="211">
        <v>386330</v>
      </c>
      <c r="BQ132" s="211">
        <v>386280</v>
      </c>
      <c r="BR132" s="211">
        <v>386529</v>
      </c>
      <c r="BS132" s="211">
        <v>387080</v>
      </c>
      <c r="BT132" s="211">
        <v>387835</v>
      </c>
      <c r="BU132" s="211">
        <v>388733</v>
      </c>
      <c r="BV132" s="211">
        <v>389773</v>
      </c>
      <c r="BW132" s="211">
        <v>390889</v>
      </c>
      <c r="BX132" s="211">
        <v>392060</v>
      </c>
      <c r="BY132" s="211">
        <v>393226</v>
      </c>
      <c r="BZ132" s="211">
        <v>394348</v>
      </c>
      <c r="CA132" s="211">
        <v>395376</v>
      </c>
      <c r="CB132" s="211">
        <v>396277</v>
      </c>
      <c r="CC132" s="211">
        <v>397013</v>
      </c>
      <c r="CD132" s="211">
        <v>397541</v>
      </c>
      <c r="CE132" s="211">
        <v>397862</v>
      </c>
      <c r="CF132" s="211">
        <v>397961</v>
      </c>
      <c r="CG132" s="211">
        <v>397808</v>
      </c>
      <c r="CH132" s="211">
        <v>397439</v>
      </c>
      <c r="CI132" s="211">
        <v>396849</v>
      </c>
      <c r="CJ132" s="211">
        <v>396066</v>
      </c>
      <c r="CK132" s="211">
        <v>395127</v>
      </c>
      <c r="CL132" s="211">
        <v>394064</v>
      </c>
      <c r="CM132" s="211">
        <v>392896</v>
      </c>
      <c r="CN132" s="211">
        <v>391699</v>
      </c>
      <c r="CO132" s="211">
        <v>390492</v>
      </c>
      <c r="CP132" s="211">
        <v>389317</v>
      </c>
      <c r="CQ132" s="211">
        <v>388204</v>
      </c>
      <c r="CR132" s="211">
        <v>387195</v>
      </c>
      <c r="CS132" s="211">
        <v>386300</v>
      </c>
      <c r="CT132" s="211">
        <v>385548</v>
      </c>
      <c r="CU132" s="211">
        <v>384950</v>
      </c>
      <c r="CV132" s="211">
        <v>384506</v>
      </c>
      <c r="CW132" s="211">
        <v>384214</v>
      </c>
      <c r="CX132" s="211">
        <v>384080</v>
      </c>
      <c r="CY132" s="211">
        <v>384087</v>
      </c>
    </row>
    <row r="133" spans="1:103" x14ac:dyDescent="0.2">
      <c r="A133" s="211">
        <v>2</v>
      </c>
      <c r="B133" s="211" t="s">
        <v>1207</v>
      </c>
      <c r="C133" s="211">
        <v>416566</v>
      </c>
      <c r="D133" s="211">
        <v>418887</v>
      </c>
      <c r="E133" s="211">
        <v>415415</v>
      </c>
      <c r="F133" s="211">
        <v>414793</v>
      </c>
      <c r="G133" s="211">
        <v>405526</v>
      </c>
      <c r="H133" s="211">
        <v>402215</v>
      </c>
      <c r="I133" s="211">
        <v>391726</v>
      </c>
      <c r="J133" s="211">
        <v>397126</v>
      </c>
      <c r="K133" s="211">
        <v>406597</v>
      </c>
      <c r="L133" s="211">
        <v>413065</v>
      </c>
      <c r="M133" s="211">
        <v>428011</v>
      </c>
      <c r="N133" s="211">
        <v>435356</v>
      </c>
      <c r="O133" s="211">
        <v>450473</v>
      </c>
      <c r="P133" s="211">
        <v>448920</v>
      </c>
      <c r="Q133" s="211">
        <v>455208</v>
      </c>
      <c r="R133" s="211">
        <v>463649</v>
      </c>
      <c r="S133" s="211">
        <v>471444</v>
      </c>
      <c r="T133" s="211">
        <v>460815</v>
      </c>
      <c r="U133" s="211">
        <v>453909</v>
      </c>
      <c r="V133" s="211">
        <v>452623</v>
      </c>
      <c r="W133" s="211">
        <v>455226</v>
      </c>
      <c r="X133" s="211">
        <v>446745</v>
      </c>
      <c r="Y133" s="211">
        <v>438583</v>
      </c>
      <c r="Z133" s="211">
        <v>427376</v>
      </c>
      <c r="AA133" s="211">
        <v>417126</v>
      </c>
      <c r="AB133" s="211">
        <v>402425</v>
      </c>
      <c r="AC133" s="211">
        <v>397290</v>
      </c>
      <c r="AD133" s="211">
        <v>395502</v>
      </c>
      <c r="AE133" s="211">
        <v>397124</v>
      </c>
      <c r="AF133" s="211">
        <v>397436</v>
      </c>
      <c r="AG133" s="211">
        <v>396512</v>
      </c>
      <c r="AH133" s="211">
        <v>395730</v>
      </c>
      <c r="AI133" s="211">
        <v>395084</v>
      </c>
      <c r="AJ133" s="211">
        <v>394620</v>
      </c>
      <c r="AK133" s="211">
        <v>394326</v>
      </c>
      <c r="AL133" s="211">
        <v>394357</v>
      </c>
      <c r="AM133" s="211">
        <v>394762</v>
      </c>
      <c r="AN133" s="211">
        <v>395349</v>
      </c>
      <c r="AO133" s="211">
        <v>396182</v>
      </c>
      <c r="AP133" s="211">
        <v>397427</v>
      </c>
      <c r="AQ133" s="211">
        <v>399613</v>
      </c>
      <c r="AR133" s="211">
        <v>402741</v>
      </c>
      <c r="AS133" s="211">
        <v>406117</v>
      </c>
      <c r="AT133" s="211">
        <v>409496</v>
      </c>
      <c r="AU133" s="211">
        <v>412827</v>
      </c>
      <c r="AV133" s="211">
        <v>415729</v>
      </c>
      <c r="AW133" s="211">
        <v>418071</v>
      </c>
      <c r="AX133" s="211">
        <v>420034</v>
      </c>
      <c r="AY133" s="211">
        <v>421538</v>
      </c>
      <c r="AZ133" s="211">
        <v>422069</v>
      </c>
      <c r="BA133" s="211">
        <v>421631</v>
      </c>
      <c r="BB133" s="211">
        <v>420697</v>
      </c>
      <c r="BC133" s="211">
        <v>419232</v>
      </c>
      <c r="BD133" s="211">
        <v>417214</v>
      </c>
      <c r="BE133" s="211">
        <v>414776</v>
      </c>
      <c r="BF133" s="211">
        <v>412118</v>
      </c>
      <c r="BG133" s="211">
        <v>409379</v>
      </c>
      <c r="BH133" s="211">
        <v>406544</v>
      </c>
      <c r="BI133" s="211">
        <v>403699</v>
      </c>
      <c r="BJ133" s="211">
        <v>401030</v>
      </c>
      <c r="BK133" s="211">
        <v>398658</v>
      </c>
      <c r="BL133" s="211">
        <v>396616</v>
      </c>
      <c r="BM133" s="211">
        <v>394902</v>
      </c>
      <c r="BN133" s="211">
        <v>393514</v>
      </c>
      <c r="BO133" s="211">
        <v>392461</v>
      </c>
      <c r="BP133" s="211">
        <v>391727</v>
      </c>
      <c r="BQ133" s="211">
        <v>391318</v>
      </c>
      <c r="BR133" s="211">
        <v>391271</v>
      </c>
      <c r="BS133" s="211">
        <v>391520</v>
      </c>
      <c r="BT133" s="211">
        <v>392070</v>
      </c>
      <c r="BU133" s="211">
        <v>392827</v>
      </c>
      <c r="BV133" s="211">
        <v>393723</v>
      </c>
      <c r="BW133" s="211">
        <v>394764</v>
      </c>
      <c r="BX133" s="211">
        <v>395881</v>
      </c>
      <c r="BY133" s="211">
        <v>397052</v>
      </c>
      <c r="BZ133" s="211">
        <v>398218</v>
      </c>
      <c r="CA133" s="211">
        <v>399341</v>
      </c>
      <c r="CB133" s="211">
        <v>400368</v>
      </c>
      <c r="CC133" s="211">
        <v>401271</v>
      </c>
      <c r="CD133" s="211">
        <v>402006</v>
      </c>
      <c r="CE133" s="211">
        <v>402535</v>
      </c>
      <c r="CF133" s="211">
        <v>402855</v>
      </c>
      <c r="CG133" s="211">
        <v>402956</v>
      </c>
      <c r="CH133" s="211">
        <v>402804</v>
      </c>
      <c r="CI133" s="211">
        <v>402435</v>
      </c>
      <c r="CJ133" s="211">
        <v>401847</v>
      </c>
      <c r="CK133" s="211">
        <v>401063</v>
      </c>
      <c r="CL133" s="211">
        <v>400123</v>
      </c>
      <c r="CM133" s="211">
        <v>399061</v>
      </c>
      <c r="CN133" s="211">
        <v>397893</v>
      </c>
      <c r="CO133" s="211">
        <v>396697</v>
      </c>
      <c r="CP133" s="211">
        <v>395491</v>
      </c>
      <c r="CQ133" s="211">
        <v>394316</v>
      </c>
      <c r="CR133" s="211">
        <v>393204</v>
      </c>
      <c r="CS133" s="211">
        <v>392194</v>
      </c>
      <c r="CT133" s="211">
        <v>391300</v>
      </c>
      <c r="CU133" s="211">
        <v>390548</v>
      </c>
      <c r="CV133" s="211">
        <v>389949</v>
      </c>
      <c r="CW133" s="211">
        <v>389506</v>
      </c>
      <c r="CX133" s="211">
        <v>389214</v>
      </c>
      <c r="CY133" s="211">
        <v>389081</v>
      </c>
    </row>
    <row r="134" spans="1:103" x14ac:dyDescent="0.2">
      <c r="A134" s="211">
        <v>2</v>
      </c>
      <c r="B134" s="211" t="s">
        <v>1208</v>
      </c>
      <c r="C134" s="211">
        <v>418173</v>
      </c>
      <c r="D134" s="211">
        <v>417756</v>
      </c>
      <c r="E134" s="211">
        <v>426693</v>
      </c>
      <c r="F134" s="211">
        <v>419660</v>
      </c>
      <c r="G134" s="211">
        <v>418802</v>
      </c>
      <c r="H134" s="211">
        <v>409290</v>
      </c>
      <c r="I134" s="211">
        <v>405755</v>
      </c>
      <c r="J134" s="211">
        <v>395032</v>
      </c>
      <c r="K134" s="211">
        <v>400432</v>
      </c>
      <c r="L134" s="211">
        <v>409903</v>
      </c>
      <c r="M134" s="211">
        <v>416371</v>
      </c>
      <c r="N134" s="211">
        <v>431316</v>
      </c>
      <c r="O134" s="211">
        <v>438659</v>
      </c>
      <c r="P134" s="211">
        <v>453775</v>
      </c>
      <c r="Q134" s="211">
        <v>452222</v>
      </c>
      <c r="R134" s="211">
        <v>458510</v>
      </c>
      <c r="S134" s="211">
        <v>466950</v>
      </c>
      <c r="T134" s="211">
        <v>474747</v>
      </c>
      <c r="U134" s="211">
        <v>464121</v>
      </c>
      <c r="V134" s="211">
        <v>457217</v>
      </c>
      <c r="W134" s="211">
        <v>455933</v>
      </c>
      <c r="X134" s="211">
        <v>458535</v>
      </c>
      <c r="Y134" s="211">
        <v>450056</v>
      </c>
      <c r="Z134" s="211">
        <v>441896</v>
      </c>
      <c r="AA134" s="211">
        <v>430693</v>
      </c>
      <c r="AB134" s="211">
        <v>420445</v>
      </c>
      <c r="AC134" s="211">
        <v>405748</v>
      </c>
      <c r="AD134" s="211">
        <v>400614</v>
      </c>
      <c r="AE134" s="211">
        <v>398826</v>
      </c>
      <c r="AF134" s="211">
        <v>400447</v>
      </c>
      <c r="AG134" s="211">
        <v>400763</v>
      </c>
      <c r="AH134" s="211">
        <v>399838</v>
      </c>
      <c r="AI134" s="211">
        <v>399058</v>
      </c>
      <c r="AJ134" s="211">
        <v>398412</v>
      </c>
      <c r="AK134" s="211">
        <v>397948</v>
      </c>
      <c r="AL134" s="211">
        <v>397657</v>
      </c>
      <c r="AM134" s="211">
        <v>397688</v>
      </c>
      <c r="AN134" s="211">
        <v>398093</v>
      </c>
      <c r="AO134" s="211">
        <v>398681</v>
      </c>
      <c r="AP134" s="211">
        <v>399516</v>
      </c>
      <c r="AQ134" s="211">
        <v>400759</v>
      </c>
      <c r="AR134" s="211">
        <v>402946</v>
      </c>
      <c r="AS134" s="211">
        <v>406074</v>
      </c>
      <c r="AT134" s="211">
        <v>409451</v>
      </c>
      <c r="AU134" s="211">
        <v>412830</v>
      </c>
      <c r="AV134" s="211">
        <v>416162</v>
      </c>
      <c r="AW134" s="211">
        <v>419064</v>
      </c>
      <c r="AX134" s="211">
        <v>421406</v>
      </c>
      <c r="AY134" s="211">
        <v>423370</v>
      </c>
      <c r="AZ134" s="211">
        <v>424874</v>
      </c>
      <c r="BA134" s="211">
        <v>425407</v>
      </c>
      <c r="BB134" s="211">
        <v>424970</v>
      </c>
      <c r="BC134" s="211">
        <v>424037</v>
      </c>
      <c r="BD134" s="211">
        <v>422571</v>
      </c>
      <c r="BE134" s="211">
        <v>420553</v>
      </c>
      <c r="BF134" s="211">
        <v>418116</v>
      </c>
      <c r="BG134" s="211">
        <v>415458</v>
      </c>
      <c r="BH134" s="211">
        <v>412721</v>
      </c>
      <c r="BI134" s="211">
        <v>409886</v>
      </c>
      <c r="BJ134" s="211">
        <v>407043</v>
      </c>
      <c r="BK134" s="211">
        <v>404375</v>
      </c>
      <c r="BL134" s="211">
        <v>402004</v>
      </c>
      <c r="BM134" s="211">
        <v>399962</v>
      </c>
      <c r="BN134" s="211">
        <v>398248</v>
      </c>
      <c r="BO134" s="211">
        <v>396861</v>
      </c>
      <c r="BP134" s="211">
        <v>395808</v>
      </c>
      <c r="BQ134" s="211">
        <v>395075</v>
      </c>
      <c r="BR134" s="211">
        <v>394665</v>
      </c>
      <c r="BS134" s="211">
        <v>394619</v>
      </c>
      <c r="BT134" s="211">
        <v>394868</v>
      </c>
      <c r="BU134" s="211">
        <v>395418</v>
      </c>
      <c r="BV134" s="211">
        <v>396177</v>
      </c>
      <c r="BW134" s="211">
        <v>397074</v>
      </c>
      <c r="BX134" s="211">
        <v>398113</v>
      </c>
      <c r="BY134" s="211">
        <v>399231</v>
      </c>
      <c r="BZ134" s="211">
        <v>400402</v>
      </c>
      <c r="CA134" s="211">
        <v>401568</v>
      </c>
      <c r="CB134" s="211">
        <v>402692</v>
      </c>
      <c r="CC134" s="211">
        <v>403721</v>
      </c>
      <c r="CD134" s="211">
        <v>404623</v>
      </c>
      <c r="CE134" s="211">
        <v>405358</v>
      </c>
      <c r="CF134" s="211">
        <v>405888</v>
      </c>
      <c r="CG134" s="211">
        <v>406209</v>
      </c>
      <c r="CH134" s="211">
        <v>406310</v>
      </c>
      <c r="CI134" s="211">
        <v>406158</v>
      </c>
      <c r="CJ134" s="211">
        <v>405790</v>
      </c>
      <c r="CK134" s="211">
        <v>405201</v>
      </c>
      <c r="CL134" s="211">
        <v>404419</v>
      </c>
      <c r="CM134" s="211">
        <v>403480</v>
      </c>
      <c r="CN134" s="211">
        <v>402418</v>
      </c>
      <c r="CO134" s="211">
        <v>401249</v>
      </c>
      <c r="CP134" s="211">
        <v>400055</v>
      </c>
      <c r="CQ134" s="211">
        <v>398848</v>
      </c>
      <c r="CR134" s="211">
        <v>397673</v>
      </c>
      <c r="CS134" s="211">
        <v>396563</v>
      </c>
      <c r="CT134" s="211">
        <v>395552</v>
      </c>
      <c r="CU134" s="211">
        <v>394660</v>
      </c>
      <c r="CV134" s="211">
        <v>393909</v>
      </c>
      <c r="CW134" s="211">
        <v>393310</v>
      </c>
      <c r="CX134" s="211">
        <v>392867</v>
      </c>
      <c r="CY134" s="211">
        <v>392576</v>
      </c>
    </row>
    <row r="135" spans="1:103" x14ac:dyDescent="0.2">
      <c r="A135" s="211">
        <v>2</v>
      </c>
      <c r="B135" s="211" t="s">
        <v>1209</v>
      </c>
      <c r="C135" s="211">
        <v>431224</v>
      </c>
      <c r="D135" s="211">
        <v>418896</v>
      </c>
      <c r="E135" s="211">
        <v>424313</v>
      </c>
      <c r="F135" s="211">
        <v>430147</v>
      </c>
      <c r="G135" s="211">
        <v>422917</v>
      </c>
      <c r="H135" s="211">
        <v>421856</v>
      </c>
      <c r="I135" s="211">
        <v>412162</v>
      </c>
      <c r="J135" s="211">
        <v>408430</v>
      </c>
      <c r="K135" s="211">
        <v>397710</v>
      </c>
      <c r="L135" s="211">
        <v>403111</v>
      </c>
      <c r="M135" s="211">
        <v>412581</v>
      </c>
      <c r="N135" s="211">
        <v>419047</v>
      </c>
      <c r="O135" s="211">
        <v>433991</v>
      </c>
      <c r="P135" s="211">
        <v>441333</v>
      </c>
      <c r="Q135" s="211">
        <v>456448</v>
      </c>
      <c r="R135" s="211">
        <v>454896</v>
      </c>
      <c r="S135" s="211">
        <v>461185</v>
      </c>
      <c r="T135" s="211">
        <v>469623</v>
      </c>
      <c r="U135" s="211">
        <v>477421</v>
      </c>
      <c r="V135" s="211">
        <v>466798</v>
      </c>
      <c r="W135" s="211">
        <v>459898</v>
      </c>
      <c r="X135" s="211">
        <v>458614</v>
      </c>
      <c r="Y135" s="211">
        <v>461215</v>
      </c>
      <c r="Z135" s="211">
        <v>452740</v>
      </c>
      <c r="AA135" s="211">
        <v>444582</v>
      </c>
      <c r="AB135" s="211">
        <v>433382</v>
      </c>
      <c r="AC135" s="211">
        <v>423136</v>
      </c>
      <c r="AD135" s="211">
        <v>408443</v>
      </c>
      <c r="AE135" s="211">
        <v>403310</v>
      </c>
      <c r="AF135" s="211">
        <v>401525</v>
      </c>
      <c r="AG135" s="211">
        <v>403145</v>
      </c>
      <c r="AH135" s="211">
        <v>403463</v>
      </c>
      <c r="AI135" s="211">
        <v>402538</v>
      </c>
      <c r="AJ135" s="211">
        <v>401757</v>
      </c>
      <c r="AK135" s="211">
        <v>401114</v>
      </c>
      <c r="AL135" s="211">
        <v>400651</v>
      </c>
      <c r="AM135" s="211">
        <v>400361</v>
      </c>
      <c r="AN135" s="211">
        <v>400393</v>
      </c>
      <c r="AO135" s="211">
        <v>400798</v>
      </c>
      <c r="AP135" s="211">
        <v>401386</v>
      </c>
      <c r="AQ135" s="211">
        <v>402223</v>
      </c>
      <c r="AR135" s="211">
        <v>403466</v>
      </c>
      <c r="AS135" s="211">
        <v>405653</v>
      </c>
      <c r="AT135" s="211">
        <v>408781</v>
      </c>
      <c r="AU135" s="211">
        <v>412159</v>
      </c>
      <c r="AV135" s="211">
        <v>415537</v>
      </c>
      <c r="AW135" s="211">
        <v>418870</v>
      </c>
      <c r="AX135" s="211">
        <v>421771</v>
      </c>
      <c r="AY135" s="211">
        <v>424113</v>
      </c>
      <c r="AZ135" s="211">
        <v>426078</v>
      </c>
      <c r="BA135" s="211">
        <v>427582</v>
      </c>
      <c r="BB135" s="211">
        <v>428116</v>
      </c>
      <c r="BC135" s="211">
        <v>427681</v>
      </c>
      <c r="BD135" s="211">
        <v>426748</v>
      </c>
      <c r="BE135" s="211">
        <v>425285</v>
      </c>
      <c r="BF135" s="211">
        <v>423266</v>
      </c>
      <c r="BG135" s="211">
        <v>420832</v>
      </c>
      <c r="BH135" s="211">
        <v>418174</v>
      </c>
      <c r="BI135" s="211">
        <v>415437</v>
      </c>
      <c r="BJ135" s="211">
        <v>412603</v>
      </c>
      <c r="BK135" s="211">
        <v>409758</v>
      </c>
      <c r="BL135" s="211">
        <v>407093</v>
      </c>
      <c r="BM135" s="211">
        <v>404723</v>
      </c>
      <c r="BN135" s="211">
        <v>402681</v>
      </c>
      <c r="BO135" s="211">
        <v>400969</v>
      </c>
      <c r="BP135" s="211">
        <v>399582</v>
      </c>
      <c r="BQ135" s="211">
        <v>398530</v>
      </c>
      <c r="BR135" s="211">
        <v>397797</v>
      </c>
      <c r="BS135" s="211">
        <v>397388</v>
      </c>
      <c r="BT135" s="211">
        <v>397342</v>
      </c>
      <c r="BU135" s="211">
        <v>397592</v>
      </c>
      <c r="BV135" s="211">
        <v>398141</v>
      </c>
      <c r="BW135" s="211">
        <v>398899</v>
      </c>
      <c r="BX135" s="211">
        <v>399798</v>
      </c>
      <c r="BY135" s="211">
        <v>400837</v>
      </c>
      <c r="BZ135" s="211">
        <v>401956</v>
      </c>
      <c r="CA135" s="211">
        <v>403127</v>
      </c>
      <c r="CB135" s="211">
        <v>404293</v>
      </c>
      <c r="CC135" s="211">
        <v>405417</v>
      </c>
      <c r="CD135" s="211">
        <v>406446</v>
      </c>
      <c r="CE135" s="211">
        <v>407349</v>
      </c>
      <c r="CF135" s="211">
        <v>408085</v>
      </c>
      <c r="CG135" s="211">
        <v>408614</v>
      </c>
      <c r="CH135" s="211">
        <v>408936</v>
      </c>
      <c r="CI135" s="211">
        <v>409038</v>
      </c>
      <c r="CJ135" s="211">
        <v>408886</v>
      </c>
      <c r="CK135" s="211">
        <v>408520</v>
      </c>
      <c r="CL135" s="211">
        <v>407931</v>
      </c>
      <c r="CM135" s="211">
        <v>407149</v>
      </c>
      <c r="CN135" s="211">
        <v>406211</v>
      </c>
      <c r="CO135" s="211">
        <v>405151</v>
      </c>
      <c r="CP135" s="211">
        <v>403982</v>
      </c>
      <c r="CQ135" s="211">
        <v>402788</v>
      </c>
      <c r="CR135" s="211">
        <v>401583</v>
      </c>
      <c r="CS135" s="211">
        <v>400407</v>
      </c>
      <c r="CT135" s="211">
        <v>399297</v>
      </c>
      <c r="CU135" s="211">
        <v>398286</v>
      </c>
      <c r="CV135" s="211">
        <v>397394</v>
      </c>
      <c r="CW135" s="211">
        <v>396642</v>
      </c>
      <c r="CX135" s="211">
        <v>396044</v>
      </c>
      <c r="CY135" s="211">
        <v>395602</v>
      </c>
    </row>
    <row r="136" spans="1:103" x14ac:dyDescent="0.2">
      <c r="A136" s="211">
        <v>2</v>
      </c>
      <c r="B136" s="211" t="s">
        <v>1210</v>
      </c>
      <c r="C136" s="211">
        <v>435214</v>
      </c>
      <c r="D136" s="211">
        <v>431811</v>
      </c>
      <c r="E136" s="211">
        <v>424713</v>
      </c>
      <c r="F136" s="211">
        <v>427353</v>
      </c>
      <c r="G136" s="211">
        <v>433008</v>
      </c>
      <c r="H136" s="211">
        <v>425594</v>
      </c>
      <c r="I136" s="211">
        <v>424368</v>
      </c>
      <c r="J136" s="211">
        <v>414499</v>
      </c>
      <c r="K136" s="211">
        <v>410768</v>
      </c>
      <c r="L136" s="211">
        <v>400052</v>
      </c>
      <c r="M136" s="211">
        <v>405452</v>
      </c>
      <c r="N136" s="211">
        <v>414923</v>
      </c>
      <c r="O136" s="211">
        <v>421387</v>
      </c>
      <c r="P136" s="211">
        <v>436330</v>
      </c>
      <c r="Q136" s="211">
        <v>443670</v>
      </c>
      <c r="R136" s="211">
        <v>458784</v>
      </c>
      <c r="S136" s="211">
        <v>457233</v>
      </c>
      <c r="T136" s="211">
        <v>463524</v>
      </c>
      <c r="U136" s="211">
        <v>471959</v>
      </c>
      <c r="V136" s="211">
        <v>479757</v>
      </c>
      <c r="W136" s="211">
        <v>469136</v>
      </c>
      <c r="X136" s="211">
        <v>462240</v>
      </c>
      <c r="Y136" s="211">
        <v>460957</v>
      </c>
      <c r="Z136" s="211">
        <v>463560</v>
      </c>
      <c r="AA136" s="211">
        <v>455088</v>
      </c>
      <c r="AB136" s="211">
        <v>446932</v>
      </c>
      <c r="AC136" s="211">
        <v>435736</v>
      </c>
      <c r="AD136" s="211">
        <v>425492</v>
      </c>
      <c r="AE136" s="211">
        <v>410804</v>
      </c>
      <c r="AF136" s="211">
        <v>405670</v>
      </c>
      <c r="AG136" s="211">
        <v>403887</v>
      </c>
      <c r="AH136" s="211">
        <v>405506</v>
      </c>
      <c r="AI136" s="211">
        <v>405826</v>
      </c>
      <c r="AJ136" s="211">
        <v>404904</v>
      </c>
      <c r="AK136" s="211">
        <v>404122</v>
      </c>
      <c r="AL136" s="211">
        <v>403480</v>
      </c>
      <c r="AM136" s="211">
        <v>403019</v>
      </c>
      <c r="AN136" s="211">
        <v>402729</v>
      </c>
      <c r="AO136" s="211">
        <v>402763</v>
      </c>
      <c r="AP136" s="211">
        <v>403168</v>
      </c>
      <c r="AQ136" s="211">
        <v>403757</v>
      </c>
      <c r="AR136" s="211">
        <v>404594</v>
      </c>
      <c r="AS136" s="211">
        <v>405839</v>
      </c>
      <c r="AT136" s="211">
        <v>408025</v>
      </c>
      <c r="AU136" s="211">
        <v>411155</v>
      </c>
      <c r="AV136" s="211">
        <v>414533</v>
      </c>
      <c r="AW136" s="211">
        <v>417911</v>
      </c>
      <c r="AX136" s="211">
        <v>421245</v>
      </c>
      <c r="AY136" s="211">
        <v>424146</v>
      </c>
      <c r="AZ136" s="211">
        <v>426487</v>
      </c>
      <c r="BA136" s="211">
        <v>428453</v>
      </c>
      <c r="BB136" s="211">
        <v>429957</v>
      </c>
      <c r="BC136" s="211">
        <v>430491</v>
      </c>
      <c r="BD136" s="211">
        <v>430058</v>
      </c>
      <c r="BE136" s="211">
        <v>429124</v>
      </c>
      <c r="BF136" s="211">
        <v>427663</v>
      </c>
      <c r="BG136" s="211">
        <v>425644</v>
      </c>
      <c r="BH136" s="211">
        <v>423210</v>
      </c>
      <c r="BI136" s="211">
        <v>420555</v>
      </c>
      <c r="BJ136" s="211">
        <v>417818</v>
      </c>
      <c r="BK136" s="211">
        <v>414988</v>
      </c>
      <c r="BL136" s="211">
        <v>412143</v>
      </c>
      <c r="BM136" s="211">
        <v>409477</v>
      </c>
      <c r="BN136" s="211">
        <v>407109</v>
      </c>
      <c r="BO136" s="211">
        <v>405068</v>
      </c>
      <c r="BP136" s="211">
        <v>403356</v>
      </c>
      <c r="BQ136" s="211">
        <v>401970</v>
      </c>
      <c r="BR136" s="211">
        <v>400918</v>
      </c>
      <c r="BS136" s="211">
        <v>400186</v>
      </c>
      <c r="BT136" s="211">
        <v>399778</v>
      </c>
      <c r="BU136" s="211">
        <v>399732</v>
      </c>
      <c r="BV136" s="211">
        <v>399984</v>
      </c>
      <c r="BW136" s="211">
        <v>400534</v>
      </c>
      <c r="BX136" s="211">
        <v>401292</v>
      </c>
      <c r="BY136" s="211">
        <v>402191</v>
      </c>
      <c r="BZ136" s="211">
        <v>403230</v>
      </c>
      <c r="CA136" s="211">
        <v>404349</v>
      </c>
      <c r="CB136" s="211">
        <v>405522</v>
      </c>
      <c r="CC136" s="211">
        <v>406687</v>
      </c>
      <c r="CD136" s="211">
        <v>407812</v>
      </c>
      <c r="CE136" s="211">
        <v>408842</v>
      </c>
      <c r="CF136" s="211">
        <v>409744</v>
      </c>
      <c r="CG136" s="211">
        <v>410481</v>
      </c>
      <c r="CH136" s="211">
        <v>411011</v>
      </c>
      <c r="CI136" s="211">
        <v>411333</v>
      </c>
      <c r="CJ136" s="211">
        <v>411435</v>
      </c>
      <c r="CK136" s="211">
        <v>411283</v>
      </c>
      <c r="CL136" s="211">
        <v>410917</v>
      </c>
      <c r="CM136" s="211">
        <v>410329</v>
      </c>
      <c r="CN136" s="211">
        <v>409548</v>
      </c>
      <c r="CO136" s="211">
        <v>408609</v>
      </c>
      <c r="CP136" s="211">
        <v>407549</v>
      </c>
      <c r="CQ136" s="211">
        <v>406381</v>
      </c>
      <c r="CR136" s="211">
        <v>405186</v>
      </c>
      <c r="CS136" s="211">
        <v>403984</v>
      </c>
      <c r="CT136" s="211">
        <v>402808</v>
      </c>
      <c r="CU136" s="211">
        <v>401701</v>
      </c>
      <c r="CV136" s="211">
        <v>400689</v>
      </c>
      <c r="CW136" s="211">
        <v>399798</v>
      </c>
      <c r="CX136" s="211">
        <v>399046</v>
      </c>
      <c r="CY136" s="211">
        <v>398448</v>
      </c>
    </row>
    <row r="137" spans="1:103" x14ac:dyDescent="0.2">
      <c r="A137" s="211">
        <v>2</v>
      </c>
      <c r="B137" s="211" t="s">
        <v>1211</v>
      </c>
      <c r="C137" s="211">
        <v>453049</v>
      </c>
      <c r="D137" s="211">
        <v>435511</v>
      </c>
      <c r="E137" s="211">
        <v>436753</v>
      </c>
      <c r="F137" s="211">
        <v>427224</v>
      </c>
      <c r="G137" s="211">
        <v>429713</v>
      </c>
      <c r="H137" s="211">
        <v>435211</v>
      </c>
      <c r="I137" s="211">
        <v>427659</v>
      </c>
      <c r="J137" s="211">
        <v>426284</v>
      </c>
      <c r="K137" s="211">
        <v>416420</v>
      </c>
      <c r="L137" s="211">
        <v>412691</v>
      </c>
      <c r="M137" s="211">
        <v>401978</v>
      </c>
      <c r="N137" s="211">
        <v>407380</v>
      </c>
      <c r="O137" s="211">
        <v>416848</v>
      </c>
      <c r="P137" s="211">
        <v>423310</v>
      </c>
      <c r="Q137" s="211">
        <v>438252</v>
      </c>
      <c r="R137" s="211">
        <v>445592</v>
      </c>
      <c r="S137" s="211">
        <v>460703</v>
      </c>
      <c r="T137" s="211">
        <v>459153</v>
      </c>
      <c r="U137" s="211">
        <v>465444</v>
      </c>
      <c r="V137" s="211">
        <v>473880</v>
      </c>
      <c r="W137" s="211">
        <v>481678</v>
      </c>
      <c r="X137" s="211">
        <v>471061</v>
      </c>
      <c r="Y137" s="211">
        <v>464167</v>
      </c>
      <c r="Z137" s="211">
        <v>462885</v>
      </c>
      <c r="AA137" s="211">
        <v>465489</v>
      </c>
      <c r="AB137" s="211">
        <v>457020</v>
      </c>
      <c r="AC137" s="211">
        <v>448865</v>
      </c>
      <c r="AD137" s="211">
        <v>437675</v>
      </c>
      <c r="AE137" s="211">
        <v>427434</v>
      </c>
      <c r="AF137" s="211">
        <v>412750</v>
      </c>
      <c r="AG137" s="211">
        <v>407617</v>
      </c>
      <c r="AH137" s="211">
        <v>405836</v>
      </c>
      <c r="AI137" s="211">
        <v>407456</v>
      </c>
      <c r="AJ137" s="211">
        <v>407776</v>
      </c>
      <c r="AK137" s="211">
        <v>406856</v>
      </c>
      <c r="AL137" s="211">
        <v>406075</v>
      </c>
      <c r="AM137" s="211">
        <v>405433</v>
      </c>
      <c r="AN137" s="211">
        <v>404973</v>
      </c>
      <c r="AO137" s="211">
        <v>404683</v>
      </c>
      <c r="AP137" s="211">
        <v>404718</v>
      </c>
      <c r="AQ137" s="211">
        <v>405122</v>
      </c>
      <c r="AR137" s="211">
        <v>405714</v>
      </c>
      <c r="AS137" s="211">
        <v>406553</v>
      </c>
      <c r="AT137" s="211">
        <v>407798</v>
      </c>
      <c r="AU137" s="211">
        <v>409983</v>
      </c>
      <c r="AV137" s="211">
        <v>413116</v>
      </c>
      <c r="AW137" s="211">
        <v>416494</v>
      </c>
      <c r="AX137" s="211">
        <v>419871</v>
      </c>
      <c r="AY137" s="211">
        <v>423206</v>
      </c>
      <c r="AZ137" s="211">
        <v>426108</v>
      </c>
      <c r="BA137" s="211">
        <v>428449</v>
      </c>
      <c r="BB137" s="211">
        <v>430414</v>
      </c>
      <c r="BC137" s="211">
        <v>431920</v>
      </c>
      <c r="BD137" s="211">
        <v>432453</v>
      </c>
      <c r="BE137" s="211">
        <v>432024</v>
      </c>
      <c r="BF137" s="211">
        <v>431090</v>
      </c>
      <c r="BG137" s="211">
        <v>429631</v>
      </c>
      <c r="BH137" s="211">
        <v>427612</v>
      </c>
      <c r="BI137" s="211">
        <v>425179</v>
      </c>
      <c r="BJ137" s="211">
        <v>422524</v>
      </c>
      <c r="BK137" s="211">
        <v>419789</v>
      </c>
      <c r="BL137" s="211">
        <v>416961</v>
      </c>
      <c r="BM137" s="211">
        <v>414115</v>
      </c>
      <c r="BN137" s="211">
        <v>411450</v>
      </c>
      <c r="BO137" s="211">
        <v>409084</v>
      </c>
      <c r="BP137" s="211">
        <v>407043</v>
      </c>
      <c r="BQ137" s="211">
        <v>405333</v>
      </c>
      <c r="BR137" s="211">
        <v>403949</v>
      </c>
      <c r="BS137" s="211">
        <v>402897</v>
      </c>
      <c r="BT137" s="211">
        <v>402165</v>
      </c>
      <c r="BU137" s="211">
        <v>401758</v>
      </c>
      <c r="BV137" s="211">
        <v>401713</v>
      </c>
      <c r="BW137" s="211">
        <v>401965</v>
      </c>
      <c r="BX137" s="211">
        <v>402516</v>
      </c>
      <c r="BY137" s="211">
        <v>403275</v>
      </c>
      <c r="BZ137" s="211">
        <v>404174</v>
      </c>
      <c r="CA137" s="211">
        <v>405213</v>
      </c>
      <c r="CB137" s="211">
        <v>406332</v>
      </c>
      <c r="CC137" s="211">
        <v>407506</v>
      </c>
      <c r="CD137" s="211">
        <v>408670</v>
      </c>
      <c r="CE137" s="211">
        <v>409795</v>
      </c>
      <c r="CF137" s="211">
        <v>410828</v>
      </c>
      <c r="CG137" s="211">
        <v>411729</v>
      </c>
      <c r="CH137" s="211">
        <v>412466</v>
      </c>
      <c r="CI137" s="211">
        <v>412996</v>
      </c>
      <c r="CJ137" s="211">
        <v>413319</v>
      </c>
      <c r="CK137" s="211">
        <v>413421</v>
      </c>
      <c r="CL137" s="211">
        <v>413272</v>
      </c>
      <c r="CM137" s="211">
        <v>412904</v>
      </c>
      <c r="CN137" s="211">
        <v>412317</v>
      </c>
      <c r="CO137" s="211">
        <v>411537</v>
      </c>
      <c r="CP137" s="211">
        <v>410599</v>
      </c>
      <c r="CQ137" s="211">
        <v>409539</v>
      </c>
      <c r="CR137" s="211">
        <v>408372</v>
      </c>
      <c r="CS137" s="211">
        <v>407176</v>
      </c>
      <c r="CT137" s="211">
        <v>405975</v>
      </c>
      <c r="CU137" s="211">
        <v>404799</v>
      </c>
      <c r="CV137" s="211">
        <v>403693</v>
      </c>
      <c r="CW137" s="211">
        <v>402682</v>
      </c>
      <c r="CX137" s="211">
        <v>401792</v>
      </c>
      <c r="CY137" s="211">
        <v>401040</v>
      </c>
    </row>
    <row r="138" spans="1:103" x14ac:dyDescent="0.2">
      <c r="A138" s="211">
        <v>2</v>
      </c>
      <c r="B138" s="211" t="s">
        <v>1212</v>
      </c>
      <c r="C138" s="211">
        <v>458161</v>
      </c>
      <c r="D138" s="211">
        <v>453276</v>
      </c>
      <c r="E138" s="211">
        <v>439930</v>
      </c>
      <c r="F138" s="211">
        <v>438978</v>
      </c>
      <c r="G138" s="211">
        <v>429322</v>
      </c>
      <c r="H138" s="211">
        <v>431671</v>
      </c>
      <c r="I138" s="211">
        <v>437044</v>
      </c>
      <c r="J138" s="211">
        <v>429362</v>
      </c>
      <c r="K138" s="211">
        <v>427989</v>
      </c>
      <c r="L138" s="211">
        <v>418129</v>
      </c>
      <c r="M138" s="211">
        <v>414401</v>
      </c>
      <c r="N138" s="211">
        <v>403693</v>
      </c>
      <c r="O138" s="211">
        <v>409096</v>
      </c>
      <c r="P138" s="211">
        <v>418561</v>
      </c>
      <c r="Q138" s="211">
        <v>425024</v>
      </c>
      <c r="R138" s="211">
        <v>439963</v>
      </c>
      <c r="S138" s="211">
        <v>447303</v>
      </c>
      <c r="T138" s="211">
        <v>462412</v>
      </c>
      <c r="U138" s="211">
        <v>460864</v>
      </c>
      <c r="V138" s="211">
        <v>467154</v>
      </c>
      <c r="W138" s="211">
        <v>475589</v>
      </c>
      <c r="X138" s="211">
        <v>483385</v>
      </c>
      <c r="Y138" s="211">
        <v>472774</v>
      </c>
      <c r="Z138" s="211">
        <v>465882</v>
      </c>
      <c r="AA138" s="211">
        <v>464603</v>
      </c>
      <c r="AB138" s="211">
        <v>467206</v>
      </c>
      <c r="AC138" s="211">
        <v>458742</v>
      </c>
      <c r="AD138" s="211">
        <v>450590</v>
      </c>
      <c r="AE138" s="211">
        <v>439401</v>
      </c>
      <c r="AF138" s="211">
        <v>429165</v>
      </c>
      <c r="AG138" s="211">
        <v>414486</v>
      </c>
      <c r="AH138" s="211">
        <v>409357</v>
      </c>
      <c r="AI138" s="211">
        <v>407577</v>
      </c>
      <c r="AJ138" s="211">
        <v>409198</v>
      </c>
      <c r="AK138" s="211">
        <v>409518</v>
      </c>
      <c r="AL138" s="211">
        <v>408600</v>
      </c>
      <c r="AM138" s="211">
        <v>407820</v>
      </c>
      <c r="AN138" s="211">
        <v>407177</v>
      </c>
      <c r="AO138" s="211">
        <v>406719</v>
      </c>
      <c r="AP138" s="211">
        <v>406430</v>
      </c>
      <c r="AQ138" s="211">
        <v>406468</v>
      </c>
      <c r="AR138" s="211">
        <v>406873</v>
      </c>
      <c r="AS138" s="211">
        <v>407463</v>
      </c>
      <c r="AT138" s="211">
        <v>408304</v>
      </c>
      <c r="AU138" s="211">
        <v>409549</v>
      </c>
      <c r="AV138" s="211">
        <v>411735</v>
      </c>
      <c r="AW138" s="211">
        <v>414868</v>
      </c>
      <c r="AX138" s="211">
        <v>418246</v>
      </c>
      <c r="AY138" s="211">
        <v>421624</v>
      </c>
      <c r="AZ138" s="211">
        <v>424960</v>
      </c>
      <c r="BA138" s="211">
        <v>427861</v>
      </c>
      <c r="BB138" s="211">
        <v>430202</v>
      </c>
      <c r="BC138" s="211">
        <v>432169</v>
      </c>
      <c r="BD138" s="211">
        <v>433675</v>
      </c>
      <c r="BE138" s="211">
        <v>434208</v>
      </c>
      <c r="BF138" s="211">
        <v>433782</v>
      </c>
      <c r="BG138" s="211">
        <v>432848</v>
      </c>
      <c r="BH138" s="211">
        <v>431390</v>
      </c>
      <c r="BI138" s="211">
        <v>429373</v>
      </c>
      <c r="BJ138" s="211">
        <v>426941</v>
      </c>
      <c r="BK138" s="211">
        <v>424286</v>
      </c>
      <c r="BL138" s="211">
        <v>421553</v>
      </c>
      <c r="BM138" s="211">
        <v>418728</v>
      </c>
      <c r="BN138" s="211">
        <v>415883</v>
      </c>
      <c r="BO138" s="211">
        <v>413218</v>
      </c>
      <c r="BP138" s="211">
        <v>410855</v>
      </c>
      <c r="BQ138" s="211">
        <v>408814</v>
      </c>
      <c r="BR138" s="211">
        <v>407105</v>
      </c>
      <c r="BS138" s="211">
        <v>405720</v>
      </c>
      <c r="BT138" s="211">
        <v>404669</v>
      </c>
      <c r="BU138" s="211">
        <v>403938</v>
      </c>
      <c r="BV138" s="211">
        <v>403531</v>
      </c>
      <c r="BW138" s="211">
        <v>403488</v>
      </c>
      <c r="BX138" s="211">
        <v>403741</v>
      </c>
      <c r="BY138" s="211">
        <v>404291</v>
      </c>
      <c r="BZ138" s="211">
        <v>405050</v>
      </c>
      <c r="CA138" s="211">
        <v>405952</v>
      </c>
      <c r="CB138" s="211">
        <v>406989</v>
      </c>
      <c r="CC138" s="211">
        <v>408110</v>
      </c>
      <c r="CD138" s="211">
        <v>409286</v>
      </c>
      <c r="CE138" s="211">
        <v>410449</v>
      </c>
      <c r="CF138" s="211">
        <v>411574</v>
      </c>
      <c r="CG138" s="211">
        <v>412610</v>
      </c>
      <c r="CH138" s="211">
        <v>413510</v>
      </c>
      <c r="CI138" s="211">
        <v>414248</v>
      </c>
      <c r="CJ138" s="211">
        <v>414777</v>
      </c>
      <c r="CK138" s="211">
        <v>415101</v>
      </c>
      <c r="CL138" s="211">
        <v>415202</v>
      </c>
      <c r="CM138" s="211">
        <v>415055</v>
      </c>
      <c r="CN138" s="211">
        <v>414687</v>
      </c>
      <c r="CO138" s="211">
        <v>414103</v>
      </c>
      <c r="CP138" s="211">
        <v>413322</v>
      </c>
      <c r="CQ138" s="211">
        <v>412385</v>
      </c>
      <c r="CR138" s="211">
        <v>411325</v>
      </c>
      <c r="CS138" s="211">
        <v>410160</v>
      </c>
      <c r="CT138" s="211">
        <v>408964</v>
      </c>
      <c r="CU138" s="211">
        <v>407763</v>
      </c>
      <c r="CV138" s="211">
        <v>406586</v>
      </c>
      <c r="CW138" s="211">
        <v>405482</v>
      </c>
      <c r="CX138" s="211">
        <v>404470</v>
      </c>
      <c r="CY138" s="211">
        <v>403583</v>
      </c>
    </row>
    <row r="139" spans="1:103" x14ac:dyDescent="0.2">
      <c r="A139" s="211">
        <v>2</v>
      </c>
      <c r="B139" s="211" t="s">
        <v>1213</v>
      </c>
      <c r="C139" s="211">
        <v>449797</v>
      </c>
      <c r="D139" s="211">
        <v>458185</v>
      </c>
      <c r="E139" s="211">
        <v>456996</v>
      </c>
      <c r="F139" s="211">
        <v>441743</v>
      </c>
      <c r="G139" s="211">
        <v>440680</v>
      </c>
      <c r="H139" s="211">
        <v>430911</v>
      </c>
      <c r="I139" s="211">
        <v>433159</v>
      </c>
      <c r="J139" s="211">
        <v>438418</v>
      </c>
      <c r="K139" s="211">
        <v>430739</v>
      </c>
      <c r="L139" s="211">
        <v>429367</v>
      </c>
      <c r="M139" s="211">
        <v>419513</v>
      </c>
      <c r="N139" s="211">
        <v>415789</v>
      </c>
      <c r="O139" s="211">
        <v>405084</v>
      </c>
      <c r="P139" s="211">
        <v>410488</v>
      </c>
      <c r="Q139" s="211">
        <v>419951</v>
      </c>
      <c r="R139" s="211">
        <v>426413</v>
      </c>
      <c r="S139" s="211">
        <v>441349</v>
      </c>
      <c r="T139" s="211">
        <v>448688</v>
      </c>
      <c r="U139" s="211">
        <v>463793</v>
      </c>
      <c r="V139" s="211">
        <v>462247</v>
      </c>
      <c r="W139" s="211">
        <v>468538</v>
      </c>
      <c r="X139" s="211">
        <v>476971</v>
      </c>
      <c r="Y139" s="211">
        <v>484768</v>
      </c>
      <c r="Z139" s="211">
        <v>474161</v>
      </c>
      <c r="AA139" s="211">
        <v>467271</v>
      </c>
      <c r="AB139" s="211">
        <v>465996</v>
      </c>
      <c r="AC139" s="211">
        <v>468599</v>
      </c>
      <c r="AD139" s="211">
        <v>460138</v>
      </c>
      <c r="AE139" s="211">
        <v>451992</v>
      </c>
      <c r="AF139" s="211">
        <v>440806</v>
      </c>
      <c r="AG139" s="211">
        <v>430575</v>
      </c>
      <c r="AH139" s="211">
        <v>415900</v>
      </c>
      <c r="AI139" s="211">
        <v>410771</v>
      </c>
      <c r="AJ139" s="211">
        <v>408994</v>
      </c>
      <c r="AK139" s="211">
        <v>410617</v>
      </c>
      <c r="AL139" s="211">
        <v>410937</v>
      </c>
      <c r="AM139" s="211">
        <v>410021</v>
      </c>
      <c r="AN139" s="211">
        <v>409244</v>
      </c>
      <c r="AO139" s="211">
        <v>408600</v>
      </c>
      <c r="AP139" s="211">
        <v>408143</v>
      </c>
      <c r="AQ139" s="211">
        <v>407855</v>
      </c>
      <c r="AR139" s="211">
        <v>407894</v>
      </c>
      <c r="AS139" s="211">
        <v>408301</v>
      </c>
      <c r="AT139" s="211">
        <v>408892</v>
      </c>
      <c r="AU139" s="211">
        <v>409734</v>
      </c>
      <c r="AV139" s="211">
        <v>410980</v>
      </c>
      <c r="AW139" s="211">
        <v>413166</v>
      </c>
      <c r="AX139" s="211">
        <v>416300</v>
      </c>
      <c r="AY139" s="211">
        <v>419679</v>
      </c>
      <c r="AZ139" s="211">
        <v>423055</v>
      </c>
      <c r="BA139" s="211">
        <v>426393</v>
      </c>
      <c r="BB139" s="211">
        <v>429294</v>
      </c>
      <c r="BC139" s="211">
        <v>431637</v>
      </c>
      <c r="BD139" s="211">
        <v>433605</v>
      </c>
      <c r="BE139" s="211">
        <v>435110</v>
      </c>
      <c r="BF139" s="211">
        <v>435644</v>
      </c>
      <c r="BG139" s="211">
        <v>435221</v>
      </c>
      <c r="BH139" s="211">
        <v>434287</v>
      </c>
      <c r="BI139" s="211">
        <v>432829</v>
      </c>
      <c r="BJ139" s="211">
        <v>430814</v>
      </c>
      <c r="BK139" s="211">
        <v>428384</v>
      </c>
      <c r="BL139" s="211">
        <v>425730</v>
      </c>
      <c r="BM139" s="211">
        <v>422999</v>
      </c>
      <c r="BN139" s="211">
        <v>420175</v>
      </c>
      <c r="BO139" s="211">
        <v>417330</v>
      </c>
      <c r="BP139" s="211">
        <v>414666</v>
      </c>
      <c r="BQ139" s="211">
        <v>412304</v>
      </c>
      <c r="BR139" s="211">
        <v>410265</v>
      </c>
      <c r="BS139" s="211">
        <v>408559</v>
      </c>
      <c r="BT139" s="211">
        <v>407174</v>
      </c>
      <c r="BU139" s="211">
        <v>406124</v>
      </c>
      <c r="BV139" s="211">
        <v>405393</v>
      </c>
      <c r="BW139" s="211">
        <v>404987</v>
      </c>
      <c r="BX139" s="211">
        <v>404946</v>
      </c>
      <c r="BY139" s="211">
        <v>405198</v>
      </c>
      <c r="BZ139" s="211">
        <v>405750</v>
      </c>
      <c r="CA139" s="211">
        <v>406509</v>
      </c>
      <c r="CB139" s="211">
        <v>407413</v>
      </c>
      <c r="CC139" s="211">
        <v>408450</v>
      </c>
      <c r="CD139" s="211">
        <v>409570</v>
      </c>
      <c r="CE139" s="211">
        <v>410747</v>
      </c>
      <c r="CF139" s="211">
        <v>411911</v>
      </c>
      <c r="CG139" s="211">
        <v>413036</v>
      </c>
      <c r="CH139" s="211">
        <v>414073</v>
      </c>
      <c r="CI139" s="211">
        <v>414974</v>
      </c>
      <c r="CJ139" s="211">
        <v>415711</v>
      </c>
      <c r="CK139" s="211">
        <v>416242</v>
      </c>
      <c r="CL139" s="211">
        <v>416566</v>
      </c>
      <c r="CM139" s="211">
        <v>416668</v>
      </c>
      <c r="CN139" s="211">
        <v>416521</v>
      </c>
      <c r="CO139" s="211">
        <v>416153</v>
      </c>
      <c r="CP139" s="211">
        <v>415571</v>
      </c>
      <c r="CQ139" s="211">
        <v>414791</v>
      </c>
      <c r="CR139" s="211">
        <v>413853</v>
      </c>
      <c r="CS139" s="211">
        <v>412794</v>
      </c>
      <c r="CT139" s="211">
        <v>411630</v>
      </c>
      <c r="CU139" s="211">
        <v>410435</v>
      </c>
      <c r="CV139" s="211">
        <v>409236</v>
      </c>
      <c r="CW139" s="211">
        <v>408058</v>
      </c>
      <c r="CX139" s="211">
        <v>406956</v>
      </c>
      <c r="CY139" s="211">
        <v>405943</v>
      </c>
    </row>
    <row r="140" spans="1:103" x14ac:dyDescent="0.2">
      <c r="A140" s="211">
        <v>2</v>
      </c>
      <c r="B140" s="211" t="s">
        <v>1214</v>
      </c>
      <c r="C140" s="211">
        <v>450682</v>
      </c>
      <c r="D140" s="211">
        <v>449658</v>
      </c>
      <c r="E140" s="211">
        <v>461275</v>
      </c>
      <c r="F140" s="211">
        <v>458433</v>
      </c>
      <c r="G140" s="211">
        <v>443101</v>
      </c>
      <c r="H140" s="211">
        <v>441938</v>
      </c>
      <c r="I140" s="211">
        <v>432092</v>
      </c>
      <c r="J140" s="211">
        <v>434248</v>
      </c>
      <c r="K140" s="211">
        <v>439506</v>
      </c>
      <c r="L140" s="211">
        <v>431830</v>
      </c>
      <c r="M140" s="211">
        <v>430458</v>
      </c>
      <c r="N140" s="211">
        <v>420611</v>
      </c>
      <c r="O140" s="211">
        <v>416888</v>
      </c>
      <c r="P140" s="211">
        <v>406190</v>
      </c>
      <c r="Q140" s="211">
        <v>411593</v>
      </c>
      <c r="R140" s="211">
        <v>421054</v>
      </c>
      <c r="S140" s="211">
        <v>427515</v>
      </c>
      <c r="T140" s="211">
        <v>442449</v>
      </c>
      <c r="U140" s="211">
        <v>449787</v>
      </c>
      <c r="V140" s="211">
        <v>464889</v>
      </c>
      <c r="W140" s="211">
        <v>463343</v>
      </c>
      <c r="X140" s="211">
        <v>469636</v>
      </c>
      <c r="Y140" s="211">
        <v>478066</v>
      </c>
      <c r="Z140" s="211">
        <v>485862</v>
      </c>
      <c r="AA140" s="211">
        <v>475262</v>
      </c>
      <c r="AB140" s="211">
        <v>468376</v>
      </c>
      <c r="AC140" s="211">
        <v>467103</v>
      </c>
      <c r="AD140" s="211">
        <v>469705</v>
      </c>
      <c r="AE140" s="211">
        <v>461249</v>
      </c>
      <c r="AF140" s="211">
        <v>453105</v>
      </c>
      <c r="AG140" s="211">
        <v>441927</v>
      </c>
      <c r="AH140" s="211">
        <v>431699</v>
      </c>
      <c r="AI140" s="211">
        <v>417031</v>
      </c>
      <c r="AJ140" s="211">
        <v>411904</v>
      </c>
      <c r="AK140" s="211">
        <v>410127</v>
      </c>
      <c r="AL140" s="211">
        <v>411752</v>
      </c>
      <c r="AM140" s="211">
        <v>412073</v>
      </c>
      <c r="AN140" s="211">
        <v>411159</v>
      </c>
      <c r="AO140" s="211">
        <v>410385</v>
      </c>
      <c r="AP140" s="211">
        <v>409742</v>
      </c>
      <c r="AQ140" s="211">
        <v>409286</v>
      </c>
      <c r="AR140" s="211">
        <v>408999</v>
      </c>
      <c r="AS140" s="211">
        <v>409040</v>
      </c>
      <c r="AT140" s="211">
        <v>409449</v>
      </c>
      <c r="AU140" s="211">
        <v>410041</v>
      </c>
      <c r="AV140" s="211">
        <v>410883</v>
      </c>
      <c r="AW140" s="211">
        <v>412131</v>
      </c>
      <c r="AX140" s="211">
        <v>414317</v>
      </c>
      <c r="AY140" s="211">
        <v>417449</v>
      </c>
      <c r="AZ140" s="211">
        <v>420830</v>
      </c>
      <c r="BA140" s="211">
        <v>424205</v>
      </c>
      <c r="BB140" s="211">
        <v>427546</v>
      </c>
      <c r="BC140" s="211">
        <v>430446</v>
      </c>
      <c r="BD140" s="211">
        <v>432790</v>
      </c>
      <c r="BE140" s="211">
        <v>434759</v>
      </c>
      <c r="BF140" s="211">
        <v>436266</v>
      </c>
      <c r="BG140" s="211">
        <v>436800</v>
      </c>
      <c r="BH140" s="211">
        <v>436377</v>
      </c>
      <c r="BI140" s="211">
        <v>435444</v>
      </c>
      <c r="BJ140" s="211">
        <v>433988</v>
      </c>
      <c r="BK140" s="211">
        <v>431975</v>
      </c>
      <c r="BL140" s="211">
        <v>429547</v>
      </c>
      <c r="BM140" s="211">
        <v>426893</v>
      </c>
      <c r="BN140" s="211">
        <v>424162</v>
      </c>
      <c r="BO140" s="211">
        <v>421342</v>
      </c>
      <c r="BP140" s="211">
        <v>418496</v>
      </c>
      <c r="BQ140" s="211">
        <v>415834</v>
      </c>
      <c r="BR140" s="211">
        <v>413474</v>
      </c>
      <c r="BS140" s="211">
        <v>411437</v>
      </c>
      <c r="BT140" s="211">
        <v>409733</v>
      </c>
      <c r="BU140" s="211">
        <v>408349</v>
      </c>
      <c r="BV140" s="211">
        <v>407300</v>
      </c>
      <c r="BW140" s="211">
        <v>406570</v>
      </c>
      <c r="BX140" s="211">
        <v>406163</v>
      </c>
      <c r="BY140" s="211">
        <v>406125</v>
      </c>
      <c r="BZ140" s="211">
        <v>406377</v>
      </c>
      <c r="CA140" s="211">
        <v>406929</v>
      </c>
      <c r="CB140" s="211">
        <v>407690</v>
      </c>
      <c r="CC140" s="211">
        <v>408594</v>
      </c>
      <c r="CD140" s="211">
        <v>409633</v>
      </c>
      <c r="CE140" s="211">
        <v>410753</v>
      </c>
      <c r="CF140" s="211">
        <v>411930</v>
      </c>
      <c r="CG140" s="211">
        <v>413093</v>
      </c>
      <c r="CH140" s="211">
        <v>414220</v>
      </c>
      <c r="CI140" s="211">
        <v>415257</v>
      </c>
      <c r="CJ140" s="211">
        <v>416160</v>
      </c>
      <c r="CK140" s="211">
        <v>416897</v>
      </c>
      <c r="CL140" s="211">
        <v>417429</v>
      </c>
      <c r="CM140" s="211">
        <v>417753</v>
      </c>
      <c r="CN140" s="211">
        <v>417856</v>
      </c>
      <c r="CO140" s="211">
        <v>417709</v>
      </c>
      <c r="CP140" s="211">
        <v>417342</v>
      </c>
      <c r="CQ140" s="211">
        <v>416761</v>
      </c>
      <c r="CR140" s="211">
        <v>415982</v>
      </c>
      <c r="CS140" s="211">
        <v>415046</v>
      </c>
      <c r="CT140" s="211">
        <v>413988</v>
      </c>
      <c r="CU140" s="211">
        <v>412823</v>
      </c>
      <c r="CV140" s="211">
        <v>411629</v>
      </c>
      <c r="CW140" s="211">
        <v>410431</v>
      </c>
      <c r="CX140" s="211">
        <v>409253</v>
      </c>
      <c r="CY140" s="211">
        <v>408151</v>
      </c>
    </row>
    <row r="141" spans="1:103" x14ac:dyDescent="0.2">
      <c r="A141" s="211">
        <v>2</v>
      </c>
      <c r="B141" s="211" t="s">
        <v>1215</v>
      </c>
      <c r="C141" s="211">
        <v>457966</v>
      </c>
      <c r="D141" s="211">
        <v>450727</v>
      </c>
      <c r="E141" s="211">
        <v>452612</v>
      </c>
      <c r="F141" s="211">
        <v>462712</v>
      </c>
      <c r="G141" s="211">
        <v>459783</v>
      </c>
      <c r="H141" s="211">
        <v>444359</v>
      </c>
      <c r="I141" s="211">
        <v>443118</v>
      </c>
      <c r="J141" s="211">
        <v>433184</v>
      </c>
      <c r="K141" s="211">
        <v>435342</v>
      </c>
      <c r="L141" s="211">
        <v>440598</v>
      </c>
      <c r="M141" s="211">
        <v>432928</v>
      </c>
      <c r="N141" s="211">
        <v>431556</v>
      </c>
      <c r="O141" s="211">
        <v>421717</v>
      </c>
      <c r="P141" s="211">
        <v>417995</v>
      </c>
      <c r="Q141" s="211">
        <v>407302</v>
      </c>
      <c r="R141" s="211">
        <v>412705</v>
      </c>
      <c r="S141" s="211">
        <v>422164</v>
      </c>
      <c r="T141" s="211">
        <v>428624</v>
      </c>
      <c r="U141" s="211">
        <v>443553</v>
      </c>
      <c r="V141" s="211">
        <v>450891</v>
      </c>
      <c r="W141" s="211">
        <v>465990</v>
      </c>
      <c r="X141" s="211">
        <v>464446</v>
      </c>
      <c r="Y141" s="211">
        <v>470738</v>
      </c>
      <c r="Z141" s="211">
        <v>479167</v>
      </c>
      <c r="AA141" s="211">
        <v>486963</v>
      </c>
      <c r="AB141" s="211">
        <v>476369</v>
      </c>
      <c r="AC141" s="211">
        <v>469487</v>
      </c>
      <c r="AD141" s="211">
        <v>468218</v>
      </c>
      <c r="AE141" s="211">
        <v>470820</v>
      </c>
      <c r="AF141" s="211">
        <v>462371</v>
      </c>
      <c r="AG141" s="211">
        <v>454229</v>
      </c>
      <c r="AH141" s="211">
        <v>443056</v>
      </c>
      <c r="AI141" s="211">
        <v>432832</v>
      </c>
      <c r="AJ141" s="211">
        <v>418170</v>
      </c>
      <c r="AK141" s="211">
        <v>413048</v>
      </c>
      <c r="AL141" s="211">
        <v>411273</v>
      </c>
      <c r="AM141" s="211">
        <v>412898</v>
      </c>
      <c r="AN141" s="211">
        <v>413220</v>
      </c>
      <c r="AO141" s="211">
        <v>412309</v>
      </c>
      <c r="AP141" s="211">
        <v>411536</v>
      </c>
      <c r="AQ141" s="211">
        <v>410894</v>
      </c>
      <c r="AR141" s="211">
        <v>410440</v>
      </c>
      <c r="AS141" s="211">
        <v>410153</v>
      </c>
      <c r="AT141" s="211">
        <v>410196</v>
      </c>
      <c r="AU141" s="211">
        <v>410606</v>
      </c>
      <c r="AV141" s="211">
        <v>411200</v>
      </c>
      <c r="AW141" s="211">
        <v>412042</v>
      </c>
      <c r="AX141" s="211">
        <v>413292</v>
      </c>
      <c r="AY141" s="211">
        <v>415479</v>
      </c>
      <c r="AZ141" s="211">
        <v>418611</v>
      </c>
      <c r="BA141" s="211">
        <v>421992</v>
      </c>
      <c r="BB141" s="211">
        <v>425367</v>
      </c>
      <c r="BC141" s="211">
        <v>428709</v>
      </c>
      <c r="BD141" s="211">
        <v>431609</v>
      </c>
      <c r="BE141" s="211">
        <v>433955</v>
      </c>
      <c r="BF141" s="211">
        <v>435925</v>
      </c>
      <c r="BG141" s="211">
        <v>437432</v>
      </c>
      <c r="BH141" s="211">
        <v>437967</v>
      </c>
      <c r="BI141" s="211">
        <v>437544</v>
      </c>
      <c r="BJ141" s="211">
        <v>436613</v>
      </c>
      <c r="BK141" s="211">
        <v>435159</v>
      </c>
      <c r="BL141" s="211">
        <v>433150</v>
      </c>
      <c r="BM141" s="211">
        <v>430723</v>
      </c>
      <c r="BN141" s="211">
        <v>428071</v>
      </c>
      <c r="BO141" s="211">
        <v>425342</v>
      </c>
      <c r="BP141" s="211">
        <v>422523</v>
      </c>
      <c r="BQ141" s="211">
        <v>419677</v>
      </c>
      <c r="BR141" s="211">
        <v>417019</v>
      </c>
      <c r="BS141" s="211">
        <v>414660</v>
      </c>
      <c r="BT141" s="211">
        <v>412623</v>
      </c>
      <c r="BU141" s="211">
        <v>410920</v>
      </c>
      <c r="BV141" s="211">
        <v>409537</v>
      </c>
      <c r="BW141" s="211">
        <v>408488</v>
      </c>
      <c r="BX141" s="211">
        <v>407760</v>
      </c>
      <c r="BY141" s="211">
        <v>407354</v>
      </c>
      <c r="BZ141" s="211">
        <v>407318</v>
      </c>
      <c r="CA141" s="211">
        <v>407570</v>
      </c>
      <c r="CB141" s="211">
        <v>408124</v>
      </c>
      <c r="CC141" s="211">
        <v>408885</v>
      </c>
      <c r="CD141" s="211">
        <v>409790</v>
      </c>
      <c r="CE141" s="211">
        <v>410829</v>
      </c>
      <c r="CF141" s="211">
        <v>411950</v>
      </c>
      <c r="CG141" s="211">
        <v>413128</v>
      </c>
      <c r="CH141" s="211">
        <v>414291</v>
      </c>
      <c r="CI141" s="211">
        <v>415419</v>
      </c>
      <c r="CJ141" s="211">
        <v>416455</v>
      </c>
      <c r="CK141" s="211">
        <v>417360</v>
      </c>
      <c r="CL141" s="211">
        <v>418097</v>
      </c>
      <c r="CM141" s="211">
        <v>418632</v>
      </c>
      <c r="CN141" s="211">
        <v>418957</v>
      </c>
      <c r="CO141" s="211">
        <v>419060</v>
      </c>
      <c r="CP141" s="211">
        <v>418913</v>
      </c>
      <c r="CQ141" s="211">
        <v>418546</v>
      </c>
      <c r="CR141" s="211">
        <v>417966</v>
      </c>
      <c r="CS141" s="211">
        <v>417189</v>
      </c>
      <c r="CT141" s="211">
        <v>416254</v>
      </c>
      <c r="CU141" s="211">
        <v>415196</v>
      </c>
      <c r="CV141" s="211">
        <v>414032</v>
      </c>
      <c r="CW141" s="211">
        <v>412839</v>
      </c>
      <c r="CX141" s="211">
        <v>411641</v>
      </c>
      <c r="CY141" s="211">
        <v>410466</v>
      </c>
    </row>
    <row r="142" spans="1:103" x14ac:dyDescent="0.2">
      <c r="A142" s="211">
        <v>2</v>
      </c>
      <c r="B142" s="211" t="s">
        <v>1216</v>
      </c>
      <c r="C142" s="211">
        <v>450660</v>
      </c>
      <c r="D142" s="211">
        <v>458202</v>
      </c>
      <c r="E142" s="211">
        <v>453603</v>
      </c>
      <c r="F142" s="211">
        <v>454087</v>
      </c>
      <c r="G142" s="211">
        <v>464092</v>
      </c>
      <c r="H142" s="211">
        <v>461069</v>
      </c>
      <c r="I142" s="211">
        <v>445570</v>
      </c>
      <c r="J142" s="211">
        <v>444241</v>
      </c>
      <c r="K142" s="211">
        <v>434310</v>
      </c>
      <c r="L142" s="211">
        <v>436469</v>
      </c>
      <c r="M142" s="211">
        <v>441724</v>
      </c>
      <c r="N142" s="211">
        <v>434061</v>
      </c>
      <c r="O142" s="211">
        <v>432689</v>
      </c>
      <c r="P142" s="211">
        <v>422855</v>
      </c>
      <c r="Q142" s="211">
        <v>419137</v>
      </c>
      <c r="R142" s="211">
        <v>408452</v>
      </c>
      <c r="S142" s="211">
        <v>413854</v>
      </c>
      <c r="T142" s="211">
        <v>423310</v>
      </c>
      <c r="U142" s="211">
        <v>429771</v>
      </c>
      <c r="V142" s="211">
        <v>444695</v>
      </c>
      <c r="W142" s="211">
        <v>452033</v>
      </c>
      <c r="X142" s="211">
        <v>467124</v>
      </c>
      <c r="Y142" s="211">
        <v>465587</v>
      </c>
      <c r="Z142" s="211">
        <v>471878</v>
      </c>
      <c r="AA142" s="211">
        <v>480306</v>
      </c>
      <c r="AB142" s="211">
        <v>488101</v>
      </c>
      <c r="AC142" s="211">
        <v>477512</v>
      </c>
      <c r="AD142" s="211">
        <v>470633</v>
      </c>
      <c r="AE142" s="211">
        <v>469366</v>
      </c>
      <c r="AF142" s="211">
        <v>471970</v>
      </c>
      <c r="AG142" s="211">
        <v>463527</v>
      </c>
      <c r="AH142" s="211">
        <v>455390</v>
      </c>
      <c r="AI142" s="211">
        <v>444221</v>
      </c>
      <c r="AJ142" s="211">
        <v>434005</v>
      </c>
      <c r="AK142" s="211">
        <v>419349</v>
      </c>
      <c r="AL142" s="211">
        <v>414230</v>
      </c>
      <c r="AM142" s="211">
        <v>412456</v>
      </c>
      <c r="AN142" s="211">
        <v>414081</v>
      </c>
      <c r="AO142" s="211">
        <v>414405</v>
      </c>
      <c r="AP142" s="211">
        <v>413498</v>
      </c>
      <c r="AQ142" s="211">
        <v>412727</v>
      </c>
      <c r="AR142" s="211">
        <v>412087</v>
      </c>
      <c r="AS142" s="211">
        <v>411635</v>
      </c>
      <c r="AT142" s="211">
        <v>411349</v>
      </c>
      <c r="AU142" s="211">
        <v>411394</v>
      </c>
      <c r="AV142" s="211">
        <v>411804</v>
      </c>
      <c r="AW142" s="211">
        <v>412400</v>
      </c>
      <c r="AX142" s="211">
        <v>413242</v>
      </c>
      <c r="AY142" s="211">
        <v>414494</v>
      </c>
      <c r="AZ142" s="211">
        <v>416682</v>
      </c>
      <c r="BA142" s="211">
        <v>419814</v>
      </c>
      <c r="BB142" s="211">
        <v>423195</v>
      </c>
      <c r="BC142" s="211">
        <v>426571</v>
      </c>
      <c r="BD142" s="211">
        <v>429913</v>
      </c>
      <c r="BE142" s="211">
        <v>432813</v>
      </c>
      <c r="BF142" s="211">
        <v>435160</v>
      </c>
      <c r="BG142" s="211">
        <v>437132</v>
      </c>
      <c r="BH142" s="211">
        <v>438641</v>
      </c>
      <c r="BI142" s="211">
        <v>439178</v>
      </c>
      <c r="BJ142" s="211">
        <v>438756</v>
      </c>
      <c r="BK142" s="211">
        <v>437825</v>
      </c>
      <c r="BL142" s="211">
        <v>436371</v>
      </c>
      <c r="BM142" s="211">
        <v>434365</v>
      </c>
      <c r="BN142" s="211">
        <v>431940</v>
      </c>
      <c r="BO142" s="211">
        <v>429290</v>
      </c>
      <c r="BP142" s="211">
        <v>426563</v>
      </c>
      <c r="BQ142" s="211">
        <v>423746</v>
      </c>
      <c r="BR142" s="211">
        <v>420901</v>
      </c>
      <c r="BS142" s="211">
        <v>418245</v>
      </c>
      <c r="BT142" s="211">
        <v>415889</v>
      </c>
      <c r="BU142" s="211">
        <v>413853</v>
      </c>
      <c r="BV142" s="211">
        <v>412152</v>
      </c>
      <c r="BW142" s="211">
        <v>410770</v>
      </c>
      <c r="BX142" s="211">
        <v>409721</v>
      </c>
      <c r="BY142" s="211">
        <v>408994</v>
      </c>
      <c r="BZ142" s="211">
        <v>408590</v>
      </c>
      <c r="CA142" s="211">
        <v>408555</v>
      </c>
      <c r="CB142" s="211">
        <v>408808</v>
      </c>
      <c r="CC142" s="211">
        <v>409362</v>
      </c>
      <c r="CD142" s="211">
        <v>410124</v>
      </c>
      <c r="CE142" s="211">
        <v>411030</v>
      </c>
      <c r="CF142" s="211">
        <v>412069</v>
      </c>
      <c r="CG142" s="211">
        <v>413193</v>
      </c>
      <c r="CH142" s="211">
        <v>414369</v>
      </c>
      <c r="CI142" s="211">
        <v>415533</v>
      </c>
      <c r="CJ142" s="211">
        <v>416664</v>
      </c>
      <c r="CK142" s="211">
        <v>417701</v>
      </c>
      <c r="CL142" s="211">
        <v>418606</v>
      </c>
      <c r="CM142" s="211">
        <v>419343</v>
      </c>
      <c r="CN142" s="211">
        <v>419879</v>
      </c>
      <c r="CO142" s="211">
        <v>420205</v>
      </c>
      <c r="CP142" s="211">
        <v>420308</v>
      </c>
      <c r="CQ142" s="211">
        <v>420163</v>
      </c>
      <c r="CR142" s="211">
        <v>419797</v>
      </c>
      <c r="CS142" s="211">
        <v>419216</v>
      </c>
      <c r="CT142" s="211">
        <v>418441</v>
      </c>
      <c r="CU142" s="211">
        <v>417507</v>
      </c>
      <c r="CV142" s="211">
        <v>416451</v>
      </c>
      <c r="CW142" s="211">
        <v>415288</v>
      </c>
      <c r="CX142" s="211">
        <v>414094</v>
      </c>
      <c r="CY142" s="211">
        <v>412898</v>
      </c>
    </row>
    <row r="143" spans="1:103" x14ac:dyDescent="0.2">
      <c r="A143" s="211">
        <v>2</v>
      </c>
      <c r="B143" s="211" t="s">
        <v>1217</v>
      </c>
      <c r="C143" s="211">
        <v>449359</v>
      </c>
      <c r="D143" s="211">
        <v>450831</v>
      </c>
      <c r="E143" s="211">
        <v>460730</v>
      </c>
      <c r="F143" s="211">
        <v>454882</v>
      </c>
      <c r="G143" s="211">
        <v>455287</v>
      </c>
      <c r="H143" s="211">
        <v>465199</v>
      </c>
      <c r="I143" s="211">
        <v>462104</v>
      </c>
      <c r="J143" s="211">
        <v>446532</v>
      </c>
      <c r="K143" s="211">
        <v>445207</v>
      </c>
      <c r="L143" s="211">
        <v>435283</v>
      </c>
      <c r="M143" s="211">
        <v>437443</v>
      </c>
      <c r="N143" s="211">
        <v>442694</v>
      </c>
      <c r="O143" s="211">
        <v>435037</v>
      </c>
      <c r="P143" s="211">
        <v>433668</v>
      </c>
      <c r="Q143" s="211">
        <v>423839</v>
      </c>
      <c r="R143" s="211">
        <v>420124</v>
      </c>
      <c r="S143" s="211">
        <v>409447</v>
      </c>
      <c r="T143" s="211">
        <v>414848</v>
      </c>
      <c r="U143" s="211">
        <v>424303</v>
      </c>
      <c r="V143" s="211">
        <v>430762</v>
      </c>
      <c r="W143" s="211">
        <v>445681</v>
      </c>
      <c r="X143" s="211">
        <v>453018</v>
      </c>
      <c r="Y143" s="211">
        <v>468105</v>
      </c>
      <c r="Z143" s="211">
        <v>466571</v>
      </c>
      <c r="AA143" s="211">
        <v>472861</v>
      </c>
      <c r="AB143" s="211">
        <v>481289</v>
      </c>
      <c r="AC143" s="211">
        <v>489083</v>
      </c>
      <c r="AD143" s="211">
        <v>478500</v>
      </c>
      <c r="AE143" s="211">
        <v>471627</v>
      </c>
      <c r="AF143" s="211">
        <v>470362</v>
      </c>
      <c r="AG143" s="211">
        <v>472969</v>
      </c>
      <c r="AH143" s="211">
        <v>464531</v>
      </c>
      <c r="AI143" s="211">
        <v>456400</v>
      </c>
      <c r="AJ143" s="211">
        <v>445236</v>
      </c>
      <c r="AK143" s="211">
        <v>435025</v>
      </c>
      <c r="AL143" s="211">
        <v>420377</v>
      </c>
      <c r="AM143" s="211">
        <v>415261</v>
      </c>
      <c r="AN143" s="211">
        <v>413491</v>
      </c>
      <c r="AO143" s="211">
        <v>415118</v>
      </c>
      <c r="AP143" s="211">
        <v>415442</v>
      </c>
      <c r="AQ143" s="211">
        <v>414536</v>
      </c>
      <c r="AR143" s="211">
        <v>413767</v>
      </c>
      <c r="AS143" s="211">
        <v>413129</v>
      </c>
      <c r="AT143" s="211">
        <v>412678</v>
      </c>
      <c r="AU143" s="211">
        <v>412396</v>
      </c>
      <c r="AV143" s="211">
        <v>412443</v>
      </c>
      <c r="AW143" s="211">
        <v>412853</v>
      </c>
      <c r="AX143" s="211">
        <v>413451</v>
      </c>
      <c r="AY143" s="211">
        <v>414295</v>
      </c>
      <c r="AZ143" s="211">
        <v>415547</v>
      </c>
      <c r="BA143" s="211">
        <v>417738</v>
      </c>
      <c r="BB143" s="211">
        <v>420870</v>
      </c>
      <c r="BC143" s="211">
        <v>424251</v>
      </c>
      <c r="BD143" s="211">
        <v>427627</v>
      </c>
      <c r="BE143" s="211">
        <v>430970</v>
      </c>
      <c r="BF143" s="211">
        <v>433870</v>
      </c>
      <c r="BG143" s="211">
        <v>436219</v>
      </c>
      <c r="BH143" s="211">
        <v>438191</v>
      </c>
      <c r="BI143" s="211">
        <v>439701</v>
      </c>
      <c r="BJ143" s="211">
        <v>440240</v>
      </c>
      <c r="BK143" s="211">
        <v>439818</v>
      </c>
      <c r="BL143" s="211">
        <v>438889</v>
      </c>
      <c r="BM143" s="211">
        <v>437437</v>
      </c>
      <c r="BN143" s="211">
        <v>435432</v>
      </c>
      <c r="BO143" s="211">
        <v>433009</v>
      </c>
      <c r="BP143" s="211">
        <v>430362</v>
      </c>
      <c r="BQ143" s="211">
        <v>427637</v>
      </c>
      <c r="BR143" s="211">
        <v>424822</v>
      </c>
      <c r="BS143" s="211">
        <v>421978</v>
      </c>
      <c r="BT143" s="211">
        <v>419326</v>
      </c>
      <c r="BU143" s="211">
        <v>416970</v>
      </c>
      <c r="BV143" s="211">
        <v>414936</v>
      </c>
      <c r="BW143" s="211">
        <v>413238</v>
      </c>
      <c r="BX143" s="211">
        <v>411856</v>
      </c>
      <c r="BY143" s="211">
        <v>410809</v>
      </c>
      <c r="BZ143" s="211">
        <v>410083</v>
      </c>
      <c r="CA143" s="211">
        <v>409679</v>
      </c>
      <c r="CB143" s="211">
        <v>409647</v>
      </c>
      <c r="CC143" s="211">
        <v>409901</v>
      </c>
      <c r="CD143" s="211">
        <v>410456</v>
      </c>
      <c r="CE143" s="211">
        <v>411218</v>
      </c>
      <c r="CF143" s="211">
        <v>412125</v>
      </c>
      <c r="CG143" s="211">
        <v>413163</v>
      </c>
      <c r="CH143" s="211">
        <v>414289</v>
      </c>
      <c r="CI143" s="211">
        <v>415466</v>
      </c>
      <c r="CJ143" s="211">
        <v>416629</v>
      </c>
      <c r="CK143" s="211">
        <v>417762</v>
      </c>
      <c r="CL143" s="211">
        <v>418802</v>
      </c>
      <c r="CM143" s="211">
        <v>419706</v>
      </c>
      <c r="CN143" s="211">
        <v>420444</v>
      </c>
      <c r="CO143" s="211">
        <v>420981</v>
      </c>
      <c r="CP143" s="211">
        <v>421307</v>
      </c>
      <c r="CQ143" s="211">
        <v>421411</v>
      </c>
      <c r="CR143" s="211">
        <v>421267</v>
      </c>
      <c r="CS143" s="211">
        <v>420903</v>
      </c>
      <c r="CT143" s="211">
        <v>420322</v>
      </c>
      <c r="CU143" s="211">
        <v>419549</v>
      </c>
      <c r="CV143" s="211">
        <v>418617</v>
      </c>
      <c r="CW143" s="211">
        <v>417562</v>
      </c>
      <c r="CX143" s="211">
        <v>416400</v>
      </c>
      <c r="CY143" s="211">
        <v>415207</v>
      </c>
    </row>
    <row r="144" spans="1:103" x14ac:dyDescent="0.2">
      <c r="A144" s="211">
        <v>2</v>
      </c>
      <c r="B144" s="211" t="s">
        <v>1218</v>
      </c>
      <c r="C144" s="211">
        <v>449233</v>
      </c>
      <c r="D144" s="211">
        <v>449340</v>
      </c>
      <c r="E144" s="211">
        <v>452926</v>
      </c>
      <c r="F144" s="211">
        <v>461719</v>
      </c>
      <c r="G144" s="211">
        <v>455806</v>
      </c>
      <c r="H144" s="211">
        <v>456140</v>
      </c>
      <c r="I144" s="211">
        <v>465984</v>
      </c>
      <c r="J144" s="211">
        <v>462825</v>
      </c>
      <c r="K144" s="211">
        <v>447261</v>
      </c>
      <c r="L144" s="211">
        <v>445937</v>
      </c>
      <c r="M144" s="211">
        <v>436022</v>
      </c>
      <c r="N144" s="211">
        <v>438183</v>
      </c>
      <c r="O144" s="211">
        <v>443433</v>
      </c>
      <c r="P144" s="211">
        <v>435780</v>
      </c>
      <c r="Q144" s="211">
        <v>434415</v>
      </c>
      <c r="R144" s="211">
        <v>424593</v>
      </c>
      <c r="S144" s="211">
        <v>420881</v>
      </c>
      <c r="T144" s="211">
        <v>410212</v>
      </c>
      <c r="U144" s="211">
        <v>415611</v>
      </c>
      <c r="V144" s="211">
        <v>425064</v>
      </c>
      <c r="W144" s="211">
        <v>431523</v>
      </c>
      <c r="X144" s="211">
        <v>446438</v>
      </c>
      <c r="Y144" s="211">
        <v>453772</v>
      </c>
      <c r="Z144" s="211">
        <v>468856</v>
      </c>
      <c r="AA144" s="211">
        <v>467326</v>
      </c>
      <c r="AB144" s="211">
        <v>473616</v>
      </c>
      <c r="AC144" s="211">
        <v>482042</v>
      </c>
      <c r="AD144" s="211">
        <v>489836</v>
      </c>
      <c r="AE144" s="211">
        <v>479258</v>
      </c>
      <c r="AF144" s="211">
        <v>472393</v>
      </c>
      <c r="AG144" s="211">
        <v>471129</v>
      </c>
      <c r="AH144" s="211">
        <v>473737</v>
      </c>
      <c r="AI144" s="211">
        <v>465304</v>
      </c>
      <c r="AJ144" s="211">
        <v>457181</v>
      </c>
      <c r="AK144" s="211">
        <v>446023</v>
      </c>
      <c r="AL144" s="211">
        <v>435819</v>
      </c>
      <c r="AM144" s="211">
        <v>421179</v>
      </c>
      <c r="AN144" s="211">
        <v>416067</v>
      </c>
      <c r="AO144" s="211">
        <v>414299</v>
      </c>
      <c r="AP144" s="211">
        <v>415929</v>
      </c>
      <c r="AQ144" s="211">
        <v>416254</v>
      </c>
      <c r="AR144" s="211">
        <v>415349</v>
      </c>
      <c r="AS144" s="211">
        <v>414582</v>
      </c>
      <c r="AT144" s="211">
        <v>413946</v>
      </c>
      <c r="AU144" s="211">
        <v>413497</v>
      </c>
      <c r="AV144" s="211">
        <v>413216</v>
      </c>
      <c r="AW144" s="211">
        <v>413267</v>
      </c>
      <c r="AX144" s="211">
        <v>413680</v>
      </c>
      <c r="AY144" s="211">
        <v>414278</v>
      </c>
      <c r="AZ144" s="211">
        <v>415123</v>
      </c>
      <c r="BA144" s="211">
        <v>416375</v>
      </c>
      <c r="BB144" s="211">
        <v>418569</v>
      </c>
      <c r="BC144" s="211">
        <v>421700</v>
      </c>
      <c r="BD144" s="211">
        <v>425083</v>
      </c>
      <c r="BE144" s="211">
        <v>428459</v>
      </c>
      <c r="BF144" s="211">
        <v>431804</v>
      </c>
      <c r="BG144" s="211">
        <v>434703</v>
      </c>
      <c r="BH144" s="211">
        <v>437054</v>
      </c>
      <c r="BI144" s="211">
        <v>439028</v>
      </c>
      <c r="BJ144" s="211">
        <v>440538</v>
      </c>
      <c r="BK144" s="211">
        <v>441079</v>
      </c>
      <c r="BL144" s="211">
        <v>440657</v>
      </c>
      <c r="BM144" s="211">
        <v>439730</v>
      </c>
      <c r="BN144" s="211">
        <v>438282</v>
      </c>
      <c r="BO144" s="211">
        <v>436277</v>
      </c>
      <c r="BP144" s="211">
        <v>433857</v>
      </c>
      <c r="BQ144" s="211">
        <v>431211</v>
      </c>
      <c r="BR144" s="211">
        <v>428490</v>
      </c>
      <c r="BS144" s="211">
        <v>425676</v>
      </c>
      <c r="BT144" s="211">
        <v>422833</v>
      </c>
      <c r="BU144" s="211">
        <v>420186</v>
      </c>
      <c r="BV144" s="211">
        <v>417832</v>
      </c>
      <c r="BW144" s="211">
        <v>415799</v>
      </c>
      <c r="BX144" s="211">
        <v>414102</v>
      </c>
      <c r="BY144" s="211">
        <v>412721</v>
      </c>
      <c r="BZ144" s="211">
        <v>411678</v>
      </c>
      <c r="CA144" s="211">
        <v>410954</v>
      </c>
      <c r="CB144" s="211">
        <v>410550</v>
      </c>
      <c r="CC144" s="211">
        <v>410518</v>
      </c>
      <c r="CD144" s="211">
        <v>410774</v>
      </c>
      <c r="CE144" s="211">
        <v>411328</v>
      </c>
      <c r="CF144" s="211">
        <v>412092</v>
      </c>
      <c r="CG144" s="211">
        <v>413001</v>
      </c>
      <c r="CH144" s="211">
        <v>414040</v>
      </c>
      <c r="CI144" s="211">
        <v>415167</v>
      </c>
      <c r="CJ144" s="211">
        <v>416345</v>
      </c>
      <c r="CK144" s="211">
        <v>417509</v>
      </c>
      <c r="CL144" s="211">
        <v>418642</v>
      </c>
      <c r="CM144" s="211">
        <v>419683</v>
      </c>
      <c r="CN144" s="211">
        <v>420587</v>
      </c>
      <c r="CO144" s="211">
        <v>421326</v>
      </c>
      <c r="CP144" s="211">
        <v>421865</v>
      </c>
      <c r="CQ144" s="211">
        <v>422191</v>
      </c>
      <c r="CR144" s="211">
        <v>422296</v>
      </c>
      <c r="CS144" s="211">
        <v>422153</v>
      </c>
      <c r="CT144" s="211">
        <v>421789</v>
      </c>
      <c r="CU144" s="211">
        <v>421209</v>
      </c>
      <c r="CV144" s="211">
        <v>420437</v>
      </c>
      <c r="CW144" s="211">
        <v>419506</v>
      </c>
      <c r="CX144" s="211">
        <v>418454</v>
      </c>
      <c r="CY144" s="211">
        <v>417292</v>
      </c>
    </row>
    <row r="145" spans="1:103" x14ac:dyDescent="0.2">
      <c r="A145" s="211">
        <v>2</v>
      </c>
      <c r="B145" s="211" t="s">
        <v>1219</v>
      </c>
      <c r="C145" s="211">
        <v>440534</v>
      </c>
      <c r="D145" s="211">
        <v>449265</v>
      </c>
      <c r="E145" s="211">
        <v>451333</v>
      </c>
      <c r="F145" s="211">
        <v>453883</v>
      </c>
      <c r="G145" s="211">
        <v>462605</v>
      </c>
      <c r="H145" s="211">
        <v>456624</v>
      </c>
      <c r="I145" s="211">
        <v>456899</v>
      </c>
      <c r="J145" s="211">
        <v>466669</v>
      </c>
      <c r="K145" s="211">
        <v>463516</v>
      </c>
      <c r="L145" s="211">
        <v>447962</v>
      </c>
      <c r="M145" s="211">
        <v>446640</v>
      </c>
      <c r="N145" s="211">
        <v>436735</v>
      </c>
      <c r="O145" s="211">
        <v>438894</v>
      </c>
      <c r="P145" s="211">
        <v>444144</v>
      </c>
      <c r="Q145" s="211">
        <v>436498</v>
      </c>
      <c r="R145" s="211">
        <v>435135</v>
      </c>
      <c r="S145" s="211">
        <v>425322</v>
      </c>
      <c r="T145" s="211">
        <v>421613</v>
      </c>
      <c r="U145" s="211">
        <v>410952</v>
      </c>
      <c r="V145" s="211">
        <v>416351</v>
      </c>
      <c r="W145" s="211">
        <v>425799</v>
      </c>
      <c r="X145" s="211">
        <v>432259</v>
      </c>
      <c r="Y145" s="211">
        <v>447168</v>
      </c>
      <c r="Z145" s="211">
        <v>454501</v>
      </c>
      <c r="AA145" s="211">
        <v>469580</v>
      </c>
      <c r="AB145" s="211">
        <v>468053</v>
      </c>
      <c r="AC145" s="211">
        <v>474344</v>
      </c>
      <c r="AD145" s="211">
        <v>482768</v>
      </c>
      <c r="AE145" s="211">
        <v>490561</v>
      </c>
      <c r="AF145" s="211">
        <v>479991</v>
      </c>
      <c r="AG145" s="211">
        <v>473132</v>
      </c>
      <c r="AH145" s="211">
        <v>471873</v>
      </c>
      <c r="AI145" s="211">
        <v>474483</v>
      </c>
      <c r="AJ145" s="211">
        <v>466055</v>
      </c>
      <c r="AK145" s="211">
        <v>457939</v>
      </c>
      <c r="AL145" s="211">
        <v>446787</v>
      </c>
      <c r="AM145" s="211">
        <v>436591</v>
      </c>
      <c r="AN145" s="211">
        <v>421959</v>
      </c>
      <c r="AO145" s="211">
        <v>416852</v>
      </c>
      <c r="AP145" s="211">
        <v>415085</v>
      </c>
      <c r="AQ145" s="211">
        <v>416717</v>
      </c>
      <c r="AR145" s="211">
        <v>417046</v>
      </c>
      <c r="AS145" s="211">
        <v>416142</v>
      </c>
      <c r="AT145" s="211">
        <v>415377</v>
      </c>
      <c r="AU145" s="211">
        <v>414745</v>
      </c>
      <c r="AV145" s="211">
        <v>414297</v>
      </c>
      <c r="AW145" s="211">
        <v>414017</v>
      </c>
      <c r="AX145" s="211">
        <v>414072</v>
      </c>
      <c r="AY145" s="211">
        <v>414488</v>
      </c>
      <c r="AZ145" s="211">
        <v>415086</v>
      </c>
      <c r="BA145" s="211">
        <v>415933</v>
      </c>
      <c r="BB145" s="211">
        <v>417186</v>
      </c>
      <c r="BC145" s="211">
        <v>419381</v>
      </c>
      <c r="BD145" s="211">
        <v>422513</v>
      </c>
      <c r="BE145" s="211">
        <v>425897</v>
      </c>
      <c r="BF145" s="211">
        <v>429273</v>
      </c>
      <c r="BG145" s="211">
        <v>432618</v>
      </c>
      <c r="BH145" s="211">
        <v>435519</v>
      </c>
      <c r="BI145" s="211">
        <v>437870</v>
      </c>
      <c r="BJ145" s="211">
        <v>439845</v>
      </c>
      <c r="BK145" s="211">
        <v>441357</v>
      </c>
      <c r="BL145" s="211">
        <v>441900</v>
      </c>
      <c r="BM145" s="211">
        <v>441480</v>
      </c>
      <c r="BN145" s="211">
        <v>440555</v>
      </c>
      <c r="BO145" s="211">
        <v>439108</v>
      </c>
      <c r="BP145" s="211">
        <v>437107</v>
      </c>
      <c r="BQ145" s="211">
        <v>434689</v>
      </c>
      <c r="BR145" s="211">
        <v>432043</v>
      </c>
      <c r="BS145" s="211">
        <v>429325</v>
      </c>
      <c r="BT145" s="211">
        <v>426514</v>
      </c>
      <c r="BU145" s="211">
        <v>423672</v>
      </c>
      <c r="BV145" s="211">
        <v>421028</v>
      </c>
      <c r="BW145" s="211">
        <v>418676</v>
      </c>
      <c r="BX145" s="211">
        <v>416646</v>
      </c>
      <c r="BY145" s="211">
        <v>414951</v>
      </c>
      <c r="BZ145" s="211">
        <v>413572</v>
      </c>
      <c r="CA145" s="211">
        <v>412530</v>
      </c>
      <c r="CB145" s="211">
        <v>411807</v>
      </c>
      <c r="CC145" s="211">
        <v>411405</v>
      </c>
      <c r="CD145" s="211">
        <v>411373</v>
      </c>
      <c r="CE145" s="211">
        <v>411631</v>
      </c>
      <c r="CF145" s="211">
        <v>412186</v>
      </c>
      <c r="CG145" s="211">
        <v>412952</v>
      </c>
      <c r="CH145" s="211">
        <v>413862</v>
      </c>
      <c r="CI145" s="211">
        <v>414901</v>
      </c>
      <c r="CJ145" s="211">
        <v>416028</v>
      </c>
      <c r="CK145" s="211">
        <v>417207</v>
      </c>
      <c r="CL145" s="211">
        <v>418371</v>
      </c>
      <c r="CM145" s="211">
        <v>419507</v>
      </c>
      <c r="CN145" s="211">
        <v>420548</v>
      </c>
      <c r="CO145" s="211">
        <v>421454</v>
      </c>
      <c r="CP145" s="211">
        <v>422194</v>
      </c>
      <c r="CQ145" s="211">
        <v>422736</v>
      </c>
      <c r="CR145" s="211">
        <v>423060</v>
      </c>
      <c r="CS145" s="211">
        <v>423167</v>
      </c>
      <c r="CT145" s="211">
        <v>423026</v>
      </c>
      <c r="CU145" s="211">
        <v>422662</v>
      </c>
      <c r="CV145" s="211">
        <v>422083</v>
      </c>
      <c r="CW145" s="211">
        <v>421312</v>
      </c>
      <c r="CX145" s="211">
        <v>420382</v>
      </c>
      <c r="CY145" s="211">
        <v>419332</v>
      </c>
    </row>
    <row r="146" spans="1:103" x14ac:dyDescent="0.2">
      <c r="A146" s="211">
        <v>2</v>
      </c>
      <c r="B146" s="211" t="s">
        <v>1220</v>
      </c>
      <c r="C146" s="211">
        <v>444238</v>
      </c>
      <c r="D146" s="211">
        <v>440497</v>
      </c>
      <c r="E146" s="211">
        <v>451027</v>
      </c>
      <c r="F146" s="211">
        <v>452149</v>
      </c>
      <c r="G146" s="211">
        <v>454640</v>
      </c>
      <c r="H146" s="211">
        <v>463290</v>
      </c>
      <c r="I146" s="211">
        <v>457258</v>
      </c>
      <c r="J146" s="211">
        <v>457473</v>
      </c>
      <c r="K146" s="211">
        <v>467237</v>
      </c>
      <c r="L146" s="211">
        <v>464088</v>
      </c>
      <c r="M146" s="211">
        <v>448546</v>
      </c>
      <c r="N146" s="211">
        <v>447227</v>
      </c>
      <c r="O146" s="211">
        <v>437330</v>
      </c>
      <c r="P146" s="211">
        <v>439490</v>
      </c>
      <c r="Q146" s="211">
        <v>444739</v>
      </c>
      <c r="R146" s="211">
        <v>437100</v>
      </c>
      <c r="S146" s="211">
        <v>435739</v>
      </c>
      <c r="T146" s="211">
        <v>425934</v>
      </c>
      <c r="U146" s="211">
        <v>422231</v>
      </c>
      <c r="V146" s="211">
        <v>411577</v>
      </c>
      <c r="W146" s="211">
        <v>416978</v>
      </c>
      <c r="X146" s="211">
        <v>426421</v>
      </c>
      <c r="Y146" s="211">
        <v>432883</v>
      </c>
      <c r="Z146" s="211">
        <v>447785</v>
      </c>
      <c r="AA146" s="211">
        <v>455117</v>
      </c>
      <c r="AB146" s="211">
        <v>470191</v>
      </c>
      <c r="AC146" s="211">
        <v>468669</v>
      </c>
      <c r="AD146" s="211">
        <v>474961</v>
      </c>
      <c r="AE146" s="211">
        <v>483384</v>
      </c>
      <c r="AF146" s="211">
        <v>491174</v>
      </c>
      <c r="AG146" s="211">
        <v>480612</v>
      </c>
      <c r="AH146" s="211">
        <v>473761</v>
      </c>
      <c r="AI146" s="211">
        <v>472506</v>
      </c>
      <c r="AJ146" s="211">
        <v>475115</v>
      </c>
      <c r="AK146" s="211">
        <v>466697</v>
      </c>
      <c r="AL146" s="211">
        <v>458587</v>
      </c>
      <c r="AM146" s="211">
        <v>447442</v>
      </c>
      <c r="AN146" s="211">
        <v>437254</v>
      </c>
      <c r="AO146" s="211">
        <v>422630</v>
      </c>
      <c r="AP146" s="211">
        <v>417529</v>
      </c>
      <c r="AQ146" s="211">
        <v>415765</v>
      </c>
      <c r="AR146" s="211">
        <v>417399</v>
      </c>
      <c r="AS146" s="211">
        <v>417731</v>
      </c>
      <c r="AT146" s="211">
        <v>416828</v>
      </c>
      <c r="AU146" s="211">
        <v>416066</v>
      </c>
      <c r="AV146" s="211">
        <v>415437</v>
      </c>
      <c r="AW146" s="211">
        <v>414989</v>
      </c>
      <c r="AX146" s="211">
        <v>414712</v>
      </c>
      <c r="AY146" s="211">
        <v>414768</v>
      </c>
      <c r="AZ146" s="211">
        <v>415187</v>
      </c>
      <c r="BA146" s="211">
        <v>415786</v>
      </c>
      <c r="BB146" s="211">
        <v>416638</v>
      </c>
      <c r="BC146" s="211">
        <v>417892</v>
      </c>
      <c r="BD146" s="211">
        <v>420088</v>
      </c>
      <c r="BE146" s="211">
        <v>423220</v>
      </c>
      <c r="BF146" s="211">
        <v>426605</v>
      </c>
      <c r="BG146" s="211">
        <v>429981</v>
      </c>
      <c r="BH146" s="211">
        <v>433328</v>
      </c>
      <c r="BI146" s="211">
        <v>436230</v>
      </c>
      <c r="BJ146" s="211">
        <v>438582</v>
      </c>
      <c r="BK146" s="211">
        <v>440557</v>
      </c>
      <c r="BL146" s="211">
        <v>442069</v>
      </c>
      <c r="BM146" s="211">
        <v>442615</v>
      </c>
      <c r="BN146" s="211">
        <v>442198</v>
      </c>
      <c r="BO146" s="211">
        <v>441275</v>
      </c>
      <c r="BP146" s="211">
        <v>439830</v>
      </c>
      <c r="BQ146" s="211">
        <v>437831</v>
      </c>
      <c r="BR146" s="211">
        <v>435416</v>
      </c>
      <c r="BS146" s="211">
        <v>432773</v>
      </c>
      <c r="BT146" s="211">
        <v>430057</v>
      </c>
      <c r="BU146" s="211">
        <v>427248</v>
      </c>
      <c r="BV146" s="211">
        <v>424409</v>
      </c>
      <c r="BW146" s="211">
        <v>421768</v>
      </c>
      <c r="BX146" s="211">
        <v>419419</v>
      </c>
      <c r="BY146" s="211">
        <v>417390</v>
      </c>
      <c r="BZ146" s="211">
        <v>415697</v>
      </c>
      <c r="CA146" s="211">
        <v>414319</v>
      </c>
      <c r="CB146" s="211">
        <v>413281</v>
      </c>
      <c r="CC146" s="211">
        <v>412558</v>
      </c>
      <c r="CD146" s="211">
        <v>412157</v>
      </c>
      <c r="CE146" s="211">
        <v>412126</v>
      </c>
      <c r="CF146" s="211">
        <v>412386</v>
      </c>
      <c r="CG146" s="211">
        <v>412943</v>
      </c>
      <c r="CH146" s="211">
        <v>413710</v>
      </c>
      <c r="CI146" s="211">
        <v>414621</v>
      </c>
      <c r="CJ146" s="211">
        <v>415661</v>
      </c>
      <c r="CK146" s="211">
        <v>416789</v>
      </c>
      <c r="CL146" s="211">
        <v>417970</v>
      </c>
      <c r="CM146" s="211">
        <v>419135</v>
      </c>
      <c r="CN146" s="211">
        <v>420272</v>
      </c>
      <c r="CO146" s="211">
        <v>421314</v>
      </c>
      <c r="CP146" s="211">
        <v>422220</v>
      </c>
      <c r="CQ146" s="211">
        <v>422960</v>
      </c>
      <c r="CR146" s="211">
        <v>423504</v>
      </c>
      <c r="CS146" s="211">
        <v>423829</v>
      </c>
      <c r="CT146" s="211">
        <v>423937</v>
      </c>
      <c r="CU146" s="211">
        <v>423797</v>
      </c>
      <c r="CV146" s="211">
        <v>423435</v>
      </c>
      <c r="CW146" s="211">
        <v>422857</v>
      </c>
      <c r="CX146" s="211">
        <v>422087</v>
      </c>
      <c r="CY146" s="211">
        <v>421159</v>
      </c>
    </row>
    <row r="147" spans="1:103" x14ac:dyDescent="0.2">
      <c r="A147" s="211">
        <v>2</v>
      </c>
      <c r="B147" s="211" t="s">
        <v>1221</v>
      </c>
      <c r="C147" s="211">
        <v>444389</v>
      </c>
      <c r="D147" s="211">
        <v>443889</v>
      </c>
      <c r="E147" s="211">
        <v>441747</v>
      </c>
      <c r="F147" s="211">
        <v>451467</v>
      </c>
      <c r="G147" s="211">
        <v>452549</v>
      </c>
      <c r="H147" s="211">
        <v>454989</v>
      </c>
      <c r="I147" s="211">
        <v>463595</v>
      </c>
      <c r="J147" s="211">
        <v>457525</v>
      </c>
      <c r="K147" s="211">
        <v>457742</v>
      </c>
      <c r="L147" s="211">
        <v>467498</v>
      </c>
      <c r="M147" s="211">
        <v>464354</v>
      </c>
      <c r="N147" s="211">
        <v>448825</v>
      </c>
      <c r="O147" s="211">
        <v>447510</v>
      </c>
      <c r="P147" s="211">
        <v>437622</v>
      </c>
      <c r="Q147" s="211">
        <v>439781</v>
      </c>
      <c r="R147" s="211">
        <v>445030</v>
      </c>
      <c r="S147" s="211">
        <v>437401</v>
      </c>
      <c r="T147" s="211">
        <v>436042</v>
      </c>
      <c r="U147" s="211">
        <v>426244</v>
      </c>
      <c r="V147" s="211">
        <v>422547</v>
      </c>
      <c r="W147" s="211">
        <v>411902</v>
      </c>
      <c r="X147" s="211">
        <v>417303</v>
      </c>
      <c r="Y147" s="211">
        <v>426744</v>
      </c>
      <c r="Z147" s="211">
        <v>433206</v>
      </c>
      <c r="AA147" s="211">
        <v>448102</v>
      </c>
      <c r="AB147" s="211">
        <v>455434</v>
      </c>
      <c r="AC147" s="211">
        <v>470501</v>
      </c>
      <c r="AD147" s="211">
        <v>468983</v>
      </c>
      <c r="AE147" s="211">
        <v>475276</v>
      </c>
      <c r="AF147" s="211">
        <v>483698</v>
      </c>
      <c r="AG147" s="211">
        <v>491486</v>
      </c>
      <c r="AH147" s="211">
        <v>480931</v>
      </c>
      <c r="AI147" s="211">
        <v>474089</v>
      </c>
      <c r="AJ147" s="211">
        <v>472838</v>
      </c>
      <c r="AK147" s="211">
        <v>475449</v>
      </c>
      <c r="AL147" s="211">
        <v>467040</v>
      </c>
      <c r="AM147" s="211">
        <v>458936</v>
      </c>
      <c r="AN147" s="211">
        <v>447801</v>
      </c>
      <c r="AO147" s="211">
        <v>437620</v>
      </c>
      <c r="AP147" s="211">
        <v>423007</v>
      </c>
      <c r="AQ147" s="211">
        <v>417911</v>
      </c>
      <c r="AR147" s="211">
        <v>416149</v>
      </c>
      <c r="AS147" s="211">
        <v>417784</v>
      </c>
      <c r="AT147" s="211">
        <v>418120</v>
      </c>
      <c r="AU147" s="211">
        <v>417219</v>
      </c>
      <c r="AV147" s="211">
        <v>416461</v>
      </c>
      <c r="AW147" s="211">
        <v>415834</v>
      </c>
      <c r="AX147" s="211">
        <v>415388</v>
      </c>
      <c r="AY147" s="211">
        <v>415113</v>
      </c>
      <c r="AZ147" s="211">
        <v>415172</v>
      </c>
      <c r="BA147" s="211">
        <v>415594</v>
      </c>
      <c r="BB147" s="211">
        <v>416193</v>
      </c>
      <c r="BC147" s="211">
        <v>417048</v>
      </c>
      <c r="BD147" s="211">
        <v>418305</v>
      </c>
      <c r="BE147" s="211">
        <v>420501</v>
      </c>
      <c r="BF147" s="211">
        <v>423634</v>
      </c>
      <c r="BG147" s="211">
        <v>427020</v>
      </c>
      <c r="BH147" s="211">
        <v>430396</v>
      </c>
      <c r="BI147" s="211">
        <v>433743</v>
      </c>
      <c r="BJ147" s="211">
        <v>436646</v>
      </c>
      <c r="BK147" s="211">
        <v>439002</v>
      </c>
      <c r="BL147" s="211">
        <v>440978</v>
      </c>
      <c r="BM147" s="211">
        <v>442491</v>
      </c>
      <c r="BN147" s="211">
        <v>443038</v>
      </c>
      <c r="BO147" s="211">
        <v>442622</v>
      </c>
      <c r="BP147" s="211">
        <v>441701</v>
      </c>
      <c r="BQ147" s="211">
        <v>440260</v>
      </c>
      <c r="BR147" s="211">
        <v>438262</v>
      </c>
      <c r="BS147" s="211">
        <v>435851</v>
      </c>
      <c r="BT147" s="211">
        <v>433210</v>
      </c>
      <c r="BU147" s="211">
        <v>430497</v>
      </c>
      <c r="BV147" s="211">
        <v>427691</v>
      </c>
      <c r="BW147" s="211">
        <v>424854</v>
      </c>
      <c r="BX147" s="211">
        <v>422215</v>
      </c>
      <c r="BY147" s="211">
        <v>419870</v>
      </c>
      <c r="BZ147" s="211">
        <v>417843</v>
      </c>
      <c r="CA147" s="211">
        <v>416155</v>
      </c>
      <c r="CB147" s="211">
        <v>414776</v>
      </c>
      <c r="CC147" s="211">
        <v>413742</v>
      </c>
      <c r="CD147" s="211">
        <v>413019</v>
      </c>
      <c r="CE147" s="211">
        <v>412621</v>
      </c>
      <c r="CF147" s="211">
        <v>412591</v>
      </c>
      <c r="CG147" s="211">
        <v>412853</v>
      </c>
      <c r="CH147" s="211">
        <v>413410</v>
      </c>
      <c r="CI147" s="211">
        <v>414180</v>
      </c>
      <c r="CJ147" s="211">
        <v>415092</v>
      </c>
      <c r="CK147" s="211">
        <v>416133</v>
      </c>
      <c r="CL147" s="211">
        <v>417260</v>
      </c>
      <c r="CM147" s="211">
        <v>418443</v>
      </c>
      <c r="CN147" s="211">
        <v>419610</v>
      </c>
      <c r="CO147" s="211">
        <v>420748</v>
      </c>
      <c r="CP147" s="211">
        <v>421791</v>
      </c>
      <c r="CQ147" s="211">
        <v>422698</v>
      </c>
      <c r="CR147" s="211">
        <v>423440</v>
      </c>
      <c r="CS147" s="211">
        <v>423984</v>
      </c>
      <c r="CT147" s="211">
        <v>424311</v>
      </c>
      <c r="CU147" s="211">
        <v>424420</v>
      </c>
      <c r="CV147" s="211">
        <v>424280</v>
      </c>
      <c r="CW147" s="211">
        <v>423920</v>
      </c>
      <c r="CX147" s="211">
        <v>423343</v>
      </c>
      <c r="CY147" s="211">
        <v>422575</v>
      </c>
    </row>
    <row r="148" spans="1:103" x14ac:dyDescent="0.2">
      <c r="A148" s="211">
        <v>2</v>
      </c>
      <c r="B148" s="211" t="s">
        <v>1222</v>
      </c>
      <c r="C148" s="211">
        <v>446171</v>
      </c>
      <c r="D148" s="211">
        <v>444012</v>
      </c>
      <c r="E148" s="211">
        <v>444999</v>
      </c>
      <c r="F148" s="211">
        <v>442115</v>
      </c>
      <c r="G148" s="211">
        <v>451789</v>
      </c>
      <c r="H148" s="211">
        <v>452826</v>
      </c>
      <c r="I148" s="211">
        <v>455226</v>
      </c>
      <c r="J148" s="211">
        <v>463785</v>
      </c>
      <c r="K148" s="211">
        <v>457721</v>
      </c>
      <c r="L148" s="211">
        <v>457940</v>
      </c>
      <c r="M148" s="211">
        <v>467691</v>
      </c>
      <c r="N148" s="211">
        <v>464550</v>
      </c>
      <c r="O148" s="211">
        <v>449035</v>
      </c>
      <c r="P148" s="211">
        <v>447725</v>
      </c>
      <c r="Q148" s="211">
        <v>437849</v>
      </c>
      <c r="R148" s="211">
        <v>440008</v>
      </c>
      <c r="S148" s="211">
        <v>445255</v>
      </c>
      <c r="T148" s="211">
        <v>437634</v>
      </c>
      <c r="U148" s="211">
        <v>436278</v>
      </c>
      <c r="V148" s="211">
        <v>426491</v>
      </c>
      <c r="W148" s="211">
        <v>422799</v>
      </c>
      <c r="X148" s="211">
        <v>412165</v>
      </c>
      <c r="Y148" s="211">
        <v>417567</v>
      </c>
      <c r="Z148" s="211">
        <v>427003</v>
      </c>
      <c r="AA148" s="211">
        <v>433467</v>
      </c>
      <c r="AB148" s="211">
        <v>448354</v>
      </c>
      <c r="AC148" s="211">
        <v>455686</v>
      </c>
      <c r="AD148" s="211">
        <v>470745</v>
      </c>
      <c r="AE148" s="211">
        <v>469233</v>
      </c>
      <c r="AF148" s="211">
        <v>475526</v>
      </c>
      <c r="AG148" s="211">
        <v>483946</v>
      </c>
      <c r="AH148" s="211">
        <v>491734</v>
      </c>
      <c r="AI148" s="211">
        <v>481191</v>
      </c>
      <c r="AJ148" s="211">
        <v>474355</v>
      </c>
      <c r="AK148" s="211">
        <v>473107</v>
      </c>
      <c r="AL148" s="211">
        <v>475720</v>
      </c>
      <c r="AM148" s="211">
        <v>467321</v>
      </c>
      <c r="AN148" s="211">
        <v>459223</v>
      </c>
      <c r="AO148" s="211">
        <v>448100</v>
      </c>
      <c r="AP148" s="211">
        <v>437926</v>
      </c>
      <c r="AQ148" s="211">
        <v>423324</v>
      </c>
      <c r="AR148" s="211">
        <v>418234</v>
      </c>
      <c r="AS148" s="211">
        <v>416476</v>
      </c>
      <c r="AT148" s="211">
        <v>418113</v>
      </c>
      <c r="AU148" s="211">
        <v>418450</v>
      </c>
      <c r="AV148" s="211">
        <v>417552</v>
      </c>
      <c r="AW148" s="211">
        <v>416797</v>
      </c>
      <c r="AX148" s="211">
        <v>416173</v>
      </c>
      <c r="AY148" s="211">
        <v>415731</v>
      </c>
      <c r="AZ148" s="211">
        <v>415457</v>
      </c>
      <c r="BA148" s="211">
        <v>415518</v>
      </c>
      <c r="BB148" s="211">
        <v>415942</v>
      </c>
      <c r="BC148" s="211">
        <v>416545</v>
      </c>
      <c r="BD148" s="211">
        <v>417399</v>
      </c>
      <c r="BE148" s="211">
        <v>418660</v>
      </c>
      <c r="BF148" s="211">
        <v>420857</v>
      </c>
      <c r="BG148" s="211">
        <v>423992</v>
      </c>
      <c r="BH148" s="211">
        <v>427379</v>
      </c>
      <c r="BI148" s="211">
        <v>430757</v>
      </c>
      <c r="BJ148" s="211">
        <v>434102</v>
      </c>
      <c r="BK148" s="211">
        <v>437007</v>
      </c>
      <c r="BL148" s="211">
        <v>439363</v>
      </c>
      <c r="BM148" s="211">
        <v>441341</v>
      </c>
      <c r="BN148" s="211">
        <v>442857</v>
      </c>
      <c r="BO148" s="211">
        <v>443406</v>
      </c>
      <c r="BP148" s="211">
        <v>442993</v>
      </c>
      <c r="BQ148" s="211">
        <v>442075</v>
      </c>
      <c r="BR148" s="211">
        <v>440637</v>
      </c>
      <c r="BS148" s="211">
        <v>438641</v>
      </c>
      <c r="BT148" s="211">
        <v>436232</v>
      </c>
      <c r="BU148" s="211">
        <v>433594</v>
      </c>
      <c r="BV148" s="211">
        <v>430885</v>
      </c>
      <c r="BW148" s="211">
        <v>428081</v>
      </c>
      <c r="BX148" s="211">
        <v>425247</v>
      </c>
      <c r="BY148" s="211">
        <v>422611</v>
      </c>
      <c r="BZ148" s="211">
        <v>420269</v>
      </c>
      <c r="CA148" s="211">
        <v>418243</v>
      </c>
      <c r="CB148" s="211">
        <v>416558</v>
      </c>
      <c r="CC148" s="211">
        <v>415182</v>
      </c>
      <c r="CD148" s="211">
        <v>414150</v>
      </c>
      <c r="CE148" s="211">
        <v>413430</v>
      </c>
      <c r="CF148" s="211">
        <v>413034</v>
      </c>
      <c r="CG148" s="211">
        <v>413005</v>
      </c>
      <c r="CH148" s="211">
        <v>413269</v>
      </c>
      <c r="CI148" s="211">
        <v>413826</v>
      </c>
      <c r="CJ148" s="211">
        <v>414598</v>
      </c>
      <c r="CK148" s="211">
        <v>415511</v>
      </c>
      <c r="CL148" s="211">
        <v>416553</v>
      </c>
      <c r="CM148" s="211">
        <v>417682</v>
      </c>
      <c r="CN148" s="211">
        <v>418865</v>
      </c>
      <c r="CO148" s="211">
        <v>420033</v>
      </c>
      <c r="CP148" s="211">
        <v>421172</v>
      </c>
      <c r="CQ148" s="211">
        <v>422216</v>
      </c>
      <c r="CR148" s="211">
        <v>423124</v>
      </c>
      <c r="CS148" s="211">
        <v>423867</v>
      </c>
      <c r="CT148" s="211">
        <v>424414</v>
      </c>
      <c r="CU148" s="211">
        <v>424742</v>
      </c>
      <c r="CV148" s="211">
        <v>424853</v>
      </c>
      <c r="CW148" s="211">
        <v>424714</v>
      </c>
      <c r="CX148" s="211">
        <v>424356</v>
      </c>
      <c r="CY148" s="211">
        <v>423782</v>
      </c>
    </row>
    <row r="149" spans="1:103" x14ac:dyDescent="0.2">
      <c r="A149" s="211">
        <v>2</v>
      </c>
      <c r="B149" s="211" t="s">
        <v>1223</v>
      </c>
      <c r="C149" s="211">
        <v>445589</v>
      </c>
      <c r="D149" s="211">
        <v>446005</v>
      </c>
      <c r="E149" s="211">
        <v>445359</v>
      </c>
      <c r="F149" s="211">
        <v>445557</v>
      </c>
      <c r="G149" s="211">
        <v>442625</v>
      </c>
      <c r="H149" s="211">
        <v>452234</v>
      </c>
      <c r="I149" s="211">
        <v>453225</v>
      </c>
      <c r="J149" s="211">
        <v>455570</v>
      </c>
      <c r="K149" s="211">
        <v>464122</v>
      </c>
      <c r="L149" s="211">
        <v>458065</v>
      </c>
      <c r="M149" s="211">
        <v>458285</v>
      </c>
      <c r="N149" s="211">
        <v>468030</v>
      </c>
      <c r="O149" s="211">
        <v>464894</v>
      </c>
      <c r="P149" s="211">
        <v>449393</v>
      </c>
      <c r="Q149" s="211">
        <v>448089</v>
      </c>
      <c r="R149" s="211">
        <v>438225</v>
      </c>
      <c r="S149" s="211">
        <v>440386</v>
      </c>
      <c r="T149" s="211">
        <v>445629</v>
      </c>
      <c r="U149" s="211">
        <v>438018</v>
      </c>
      <c r="V149" s="211">
        <v>436668</v>
      </c>
      <c r="W149" s="211">
        <v>426892</v>
      </c>
      <c r="X149" s="211">
        <v>423205</v>
      </c>
      <c r="Y149" s="211">
        <v>412584</v>
      </c>
      <c r="Z149" s="211">
        <v>417985</v>
      </c>
      <c r="AA149" s="211">
        <v>427417</v>
      </c>
      <c r="AB149" s="211">
        <v>433883</v>
      </c>
      <c r="AC149" s="211">
        <v>448762</v>
      </c>
      <c r="AD149" s="211">
        <v>456092</v>
      </c>
      <c r="AE149" s="211">
        <v>471146</v>
      </c>
      <c r="AF149" s="211">
        <v>469638</v>
      </c>
      <c r="AG149" s="211">
        <v>475929</v>
      </c>
      <c r="AH149" s="211">
        <v>484348</v>
      </c>
      <c r="AI149" s="211">
        <v>492136</v>
      </c>
      <c r="AJ149" s="211">
        <v>481601</v>
      </c>
      <c r="AK149" s="211">
        <v>474777</v>
      </c>
      <c r="AL149" s="211">
        <v>473534</v>
      </c>
      <c r="AM149" s="211">
        <v>476149</v>
      </c>
      <c r="AN149" s="211">
        <v>467759</v>
      </c>
      <c r="AO149" s="211">
        <v>459667</v>
      </c>
      <c r="AP149" s="211">
        <v>448555</v>
      </c>
      <c r="AQ149" s="211">
        <v>438391</v>
      </c>
      <c r="AR149" s="211">
        <v>423801</v>
      </c>
      <c r="AS149" s="211">
        <v>418716</v>
      </c>
      <c r="AT149" s="211">
        <v>416962</v>
      </c>
      <c r="AU149" s="211">
        <v>418602</v>
      </c>
      <c r="AV149" s="211">
        <v>418942</v>
      </c>
      <c r="AW149" s="211">
        <v>418047</v>
      </c>
      <c r="AX149" s="211">
        <v>417296</v>
      </c>
      <c r="AY149" s="211">
        <v>416675</v>
      </c>
      <c r="AZ149" s="211">
        <v>416235</v>
      </c>
      <c r="BA149" s="211">
        <v>415964</v>
      </c>
      <c r="BB149" s="211">
        <v>416027</v>
      </c>
      <c r="BC149" s="211">
        <v>416452</v>
      </c>
      <c r="BD149" s="211">
        <v>417059</v>
      </c>
      <c r="BE149" s="211">
        <v>417915</v>
      </c>
      <c r="BF149" s="211">
        <v>419178</v>
      </c>
      <c r="BG149" s="211">
        <v>421377</v>
      </c>
      <c r="BH149" s="211">
        <v>424511</v>
      </c>
      <c r="BI149" s="211">
        <v>427899</v>
      </c>
      <c r="BJ149" s="211">
        <v>431280</v>
      </c>
      <c r="BK149" s="211">
        <v>434625</v>
      </c>
      <c r="BL149" s="211">
        <v>437530</v>
      </c>
      <c r="BM149" s="211">
        <v>439888</v>
      </c>
      <c r="BN149" s="211">
        <v>441868</v>
      </c>
      <c r="BO149" s="211">
        <v>443387</v>
      </c>
      <c r="BP149" s="211">
        <v>443938</v>
      </c>
      <c r="BQ149" s="211">
        <v>443527</v>
      </c>
      <c r="BR149" s="211">
        <v>442613</v>
      </c>
      <c r="BS149" s="211">
        <v>441175</v>
      </c>
      <c r="BT149" s="211">
        <v>439186</v>
      </c>
      <c r="BU149" s="211">
        <v>436777</v>
      </c>
      <c r="BV149" s="211">
        <v>434144</v>
      </c>
      <c r="BW149" s="211">
        <v>431437</v>
      </c>
      <c r="BX149" s="211">
        <v>428637</v>
      </c>
      <c r="BY149" s="211">
        <v>425806</v>
      </c>
      <c r="BZ149" s="211">
        <v>423172</v>
      </c>
      <c r="CA149" s="211">
        <v>420833</v>
      </c>
      <c r="CB149" s="211">
        <v>418810</v>
      </c>
      <c r="CC149" s="211">
        <v>417127</v>
      </c>
      <c r="CD149" s="211">
        <v>415755</v>
      </c>
      <c r="CE149" s="211">
        <v>414723</v>
      </c>
      <c r="CF149" s="211">
        <v>414006</v>
      </c>
      <c r="CG149" s="211">
        <v>413613</v>
      </c>
      <c r="CH149" s="211">
        <v>413586</v>
      </c>
      <c r="CI149" s="211">
        <v>413851</v>
      </c>
      <c r="CJ149" s="211">
        <v>414410</v>
      </c>
      <c r="CK149" s="211">
        <v>415183</v>
      </c>
      <c r="CL149" s="211">
        <v>416097</v>
      </c>
      <c r="CM149" s="211">
        <v>417139</v>
      </c>
      <c r="CN149" s="211">
        <v>418272</v>
      </c>
      <c r="CO149" s="211">
        <v>419456</v>
      </c>
      <c r="CP149" s="211">
        <v>420625</v>
      </c>
      <c r="CQ149" s="211">
        <v>421765</v>
      </c>
      <c r="CR149" s="211">
        <v>422810</v>
      </c>
      <c r="CS149" s="211">
        <v>423720</v>
      </c>
      <c r="CT149" s="211">
        <v>424464</v>
      </c>
      <c r="CU149" s="211">
        <v>425013</v>
      </c>
      <c r="CV149" s="211">
        <v>425342</v>
      </c>
      <c r="CW149" s="211">
        <v>425454</v>
      </c>
      <c r="CX149" s="211">
        <v>425316</v>
      </c>
      <c r="CY149" s="211">
        <v>424959</v>
      </c>
    </row>
    <row r="150" spans="1:103" x14ac:dyDescent="0.2">
      <c r="A150" s="211">
        <v>2</v>
      </c>
      <c r="B150" s="211" t="s">
        <v>1224</v>
      </c>
      <c r="C150" s="211">
        <v>425925</v>
      </c>
      <c r="D150" s="211">
        <v>445337</v>
      </c>
      <c r="E150" s="211">
        <v>447122</v>
      </c>
      <c r="F150" s="211">
        <v>445769</v>
      </c>
      <c r="G150" s="211">
        <v>445919</v>
      </c>
      <c r="H150" s="211">
        <v>442943</v>
      </c>
      <c r="I150" s="211">
        <v>452500</v>
      </c>
      <c r="J150" s="211">
        <v>453446</v>
      </c>
      <c r="K150" s="211">
        <v>455789</v>
      </c>
      <c r="L150" s="211">
        <v>464337</v>
      </c>
      <c r="M150" s="211">
        <v>458286</v>
      </c>
      <c r="N150" s="211">
        <v>458506</v>
      </c>
      <c r="O150" s="211">
        <v>468246</v>
      </c>
      <c r="P150" s="211">
        <v>465116</v>
      </c>
      <c r="Q150" s="211">
        <v>449630</v>
      </c>
      <c r="R150" s="211">
        <v>448333</v>
      </c>
      <c r="S150" s="211">
        <v>438480</v>
      </c>
      <c r="T150" s="211">
        <v>440644</v>
      </c>
      <c r="U150" s="211">
        <v>445886</v>
      </c>
      <c r="V150" s="211">
        <v>438285</v>
      </c>
      <c r="W150" s="211">
        <v>436939</v>
      </c>
      <c r="X150" s="211">
        <v>427177</v>
      </c>
      <c r="Y150" s="211">
        <v>423494</v>
      </c>
      <c r="Z150" s="211">
        <v>412887</v>
      </c>
      <c r="AA150" s="211">
        <v>418287</v>
      </c>
      <c r="AB150" s="211">
        <v>427717</v>
      </c>
      <c r="AC150" s="211">
        <v>434182</v>
      </c>
      <c r="AD150" s="211">
        <v>449053</v>
      </c>
      <c r="AE150" s="211">
        <v>456383</v>
      </c>
      <c r="AF150" s="211">
        <v>471430</v>
      </c>
      <c r="AG150" s="211">
        <v>469928</v>
      </c>
      <c r="AH150" s="211">
        <v>476220</v>
      </c>
      <c r="AI150" s="211">
        <v>484635</v>
      </c>
      <c r="AJ150" s="211">
        <v>492423</v>
      </c>
      <c r="AK150" s="211">
        <v>481898</v>
      </c>
      <c r="AL150" s="211">
        <v>475084</v>
      </c>
      <c r="AM150" s="211">
        <v>473845</v>
      </c>
      <c r="AN150" s="211">
        <v>476463</v>
      </c>
      <c r="AO150" s="211">
        <v>468084</v>
      </c>
      <c r="AP150" s="211">
        <v>460001</v>
      </c>
      <c r="AQ150" s="211">
        <v>448899</v>
      </c>
      <c r="AR150" s="211">
        <v>438745</v>
      </c>
      <c r="AS150" s="211">
        <v>424167</v>
      </c>
      <c r="AT150" s="211">
        <v>419090</v>
      </c>
      <c r="AU150" s="211">
        <v>417338</v>
      </c>
      <c r="AV150" s="211">
        <v>418981</v>
      </c>
      <c r="AW150" s="211">
        <v>419323</v>
      </c>
      <c r="AX150" s="211">
        <v>418433</v>
      </c>
      <c r="AY150" s="211">
        <v>417685</v>
      </c>
      <c r="AZ150" s="211">
        <v>417068</v>
      </c>
      <c r="BA150" s="211">
        <v>416632</v>
      </c>
      <c r="BB150" s="211">
        <v>416363</v>
      </c>
      <c r="BC150" s="211">
        <v>416429</v>
      </c>
      <c r="BD150" s="211">
        <v>416856</v>
      </c>
      <c r="BE150" s="211">
        <v>417467</v>
      </c>
      <c r="BF150" s="211">
        <v>418325</v>
      </c>
      <c r="BG150" s="211">
        <v>419589</v>
      </c>
      <c r="BH150" s="211">
        <v>421791</v>
      </c>
      <c r="BI150" s="211">
        <v>424926</v>
      </c>
      <c r="BJ150" s="211">
        <v>428314</v>
      </c>
      <c r="BK150" s="211">
        <v>431697</v>
      </c>
      <c r="BL150" s="211">
        <v>435043</v>
      </c>
      <c r="BM150" s="211">
        <v>437948</v>
      </c>
      <c r="BN150" s="211">
        <v>440309</v>
      </c>
      <c r="BO150" s="211">
        <v>442290</v>
      </c>
      <c r="BP150" s="211">
        <v>443809</v>
      </c>
      <c r="BQ150" s="211">
        <v>444363</v>
      </c>
      <c r="BR150" s="211">
        <v>443955</v>
      </c>
      <c r="BS150" s="211">
        <v>443044</v>
      </c>
      <c r="BT150" s="211">
        <v>441607</v>
      </c>
      <c r="BU150" s="211">
        <v>439625</v>
      </c>
      <c r="BV150" s="211">
        <v>437217</v>
      </c>
      <c r="BW150" s="211">
        <v>434590</v>
      </c>
      <c r="BX150" s="211">
        <v>431887</v>
      </c>
      <c r="BY150" s="211">
        <v>429088</v>
      </c>
      <c r="BZ150" s="211">
        <v>426262</v>
      </c>
      <c r="CA150" s="211">
        <v>423630</v>
      </c>
      <c r="CB150" s="211">
        <v>421295</v>
      </c>
      <c r="CC150" s="211">
        <v>419275</v>
      </c>
      <c r="CD150" s="211">
        <v>417594</v>
      </c>
      <c r="CE150" s="211">
        <v>416225</v>
      </c>
      <c r="CF150" s="211">
        <v>415196</v>
      </c>
      <c r="CG150" s="211">
        <v>414481</v>
      </c>
      <c r="CH150" s="211">
        <v>414089</v>
      </c>
      <c r="CI150" s="211">
        <v>414066</v>
      </c>
      <c r="CJ150" s="211">
        <v>414332</v>
      </c>
      <c r="CK150" s="211">
        <v>414894</v>
      </c>
      <c r="CL150" s="211">
        <v>415668</v>
      </c>
      <c r="CM150" s="211">
        <v>416584</v>
      </c>
      <c r="CN150" s="211">
        <v>417627</v>
      </c>
      <c r="CO150" s="211">
        <v>418761</v>
      </c>
      <c r="CP150" s="211">
        <v>419946</v>
      </c>
      <c r="CQ150" s="211">
        <v>421117</v>
      </c>
      <c r="CR150" s="211">
        <v>422258</v>
      </c>
      <c r="CS150" s="211">
        <v>423304</v>
      </c>
      <c r="CT150" s="211">
        <v>424216</v>
      </c>
      <c r="CU150" s="211">
        <v>424960</v>
      </c>
      <c r="CV150" s="211">
        <v>425511</v>
      </c>
      <c r="CW150" s="211">
        <v>425841</v>
      </c>
      <c r="CX150" s="211">
        <v>425956</v>
      </c>
      <c r="CY150" s="211">
        <v>425818</v>
      </c>
    </row>
    <row r="151" spans="1:103" x14ac:dyDescent="0.2">
      <c r="A151" s="211">
        <v>2</v>
      </c>
      <c r="B151" s="211" t="s">
        <v>1225</v>
      </c>
      <c r="C151" s="211">
        <v>397446</v>
      </c>
      <c r="D151" s="211">
        <v>425820</v>
      </c>
      <c r="E151" s="211">
        <v>446505</v>
      </c>
      <c r="F151" s="211">
        <v>447597</v>
      </c>
      <c r="G151" s="211">
        <v>446198</v>
      </c>
      <c r="H151" s="211">
        <v>446294</v>
      </c>
      <c r="I151" s="211">
        <v>443276</v>
      </c>
      <c r="J151" s="211">
        <v>452773</v>
      </c>
      <c r="K151" s="211">
        <v>453722</v>
      </c>
      <c r="L151" s="211">
        <v>456062</v>
      </c>
      <c r="M151" s="211">
        <v>464604</v>
      </c>
      <c r="N151" s="211">
        <v>458560</v>
      </c>
      <c r="O151" s="211">
        <v>458783</v>
      </c>
      <c r="P151" s="211">
        <v>468516</v>
      </c>
      <c r="Q151" s="211">
        <v>465394</v>
      </c>
      <c r="R151" s="211">
        <v>449926</v>
      </c>
      <c r="S151" s="211">
        <v>448634</v>
      </c>
      <c r="T151" s="211">
        <v>438794</v>
      </c>
      <c r="U151" s="211">
        <v>440961</v>
      </c>
      <c r="V151" s="211">
        <v>446201</v>
      </c>
      <c r="W151" s="211">
        <v>438612</v>
      </c>
      <c r="X151" s="211">
        <v>437271</v>
      </c>
      <c r="Y151" s="211">
        <v>427522</v>
      </c>
      <c r="Z151" s="211">
        <v>423848</v>
      </c>
      <c r="AA151" s="211">
        <v>413254</v>
      </c>
      <c r="AB151" s="211">
        <v>418653</v>
      </c>
      <c r="AC151" s="211">
        <v>428080</v>
      </c>
      <c r="AD151" s="211">
        <v>434545</v>
      </c>
      <c r="AE151" s="211">
        <v>449408</v>
      </c>
      <c r="AF151" s="211">
        <v>456736</v>
      </c>
      <c r="AG151" s="211">
        <v>471776</v>
      </c>
      <c r="AH151" s="211">
        <v>470279</v>
      </c>
      <c r="AI151" s="211">
        <v>476572</v>
      </c>
      <c r="AJ151" s="211">
        <v>484985</v>
      </c>
      <c r="AK151" s="211">
        <v>492772</v>
      </c>
      <c r="AL151" s="211">
        <v>482260</v>
      </c>
      <c r="AM151" s="211">
        <v>475453</v>
      </c>
      <c r="AN151" s="211">
        <v>474220</v>
      </c>
      <c r="AO151" s="211">
        <v>476841</v>
      </c>
      <c r="AP151" s="211">
        <v>468472</v>
      </c>
      <c r="AQ151" s="211">
        <v>460399</v>
      </c>
      <c r="AR151" s="211">
        <v>449308</v>
      </c>
      <c r="AS151" s="211">
        <v>439166</v>
      </c>
      <c r="AT151" s="211">
        <v>424602</v>
      </c>
      <c r="AU151" s="211">
        <v>419531</v>
      </c>
      <c r="AV151" s="211">
        <v>417783</v>
      </c>
      <c r="AW151" s="211">
        <v>419428</v>
      </c>
      <c r="AX151" s="211">
        <v>419774</v>
      </c>
      <c r="AY151" s="211">
        <v>418888</v>
      </c>
      <c r="AZ151" s="211">
        <v>418144</v>
      </c>
      <c r="BA151" s="211">
        <v>417531</v>
      </c>
      <c r="BB151" s="211">
        <v>417099</v>
      </c>
      <c r="BC151" s="211">
        <v>416833</v>
      </c>
      <c r="BD151" s="211">
        <v>416900</v>
      </c>
      <c r="BE151" s="211">
        <v>417331</v>
      </c>
      <c r="BF151" s="211">
        <v>417944</v>
      </c>
      <c r="BG151" s="211">
        <v>418804</v>
      </c>
      <c r="BH151" s="211">
        <v>420072</v>
      </c>
      <c r="BI151" s="211">
        <v>422275</v>
      </c>
      <c r="BJ151" s="211">
        <v>425411</v>
      </c>
      <c r="BK151" s="211">
        <v>428801</v>
      </c>
      <c r="BL151" s="211">
        <v>432185</v>
      </c>
      <c r="BM151" s="211">
        <v>435532</v>
      </c>
      <c r="BN151" s="211">
        <v>438439</v>
      </c>
      <c r="BO151" s="211">
        <v>440801</v>
      </c>
      <c r="BP151" s="211">
        <v>442784</v>
      </c>
      <c r="BQ151" s="211">
        <v>444306</v>
      </c>
      <c r="BR151" s="211">
        <v>444861</v>
      </c>
      <c r="BS151" s="211">
        <v>444457</v>
      </c>
      <c r="BT151" s="211">
        <v>443550</v>
      </c>
      <c r="BU151" s="211">
        <v>442115</v>
      </c>
      <c r="BV151" s="211">
        <v>440137</v>
      </c>
      <c r="BW151" s="211">
        <v>437731</v>
      </c>
      <c r="BX151" s="211">
        <v>435108</v>
      </c>
      <c r="BY151" s="211">
        <v>432409</v>
      </c>
      <c r="BZ151" s="211">
        <v>429615</v>
      </c>
      <c r="CA151" s="211">
        <v>426793</v>
      </c>
      <c r="CB151" s="211">
        <v>424165</v>
      </c>
      <c r="CC151" s="211">
        <v>421832</v>
      </c>
      <c r="CD151" s="211">
        <v>419815</v>
      </c>
      <c r="CE151" s="211">
        <v>418137</v>
      </c>
      <c r="CF151" s="211">
        <v>416772</v>
      </c>
      <c r="CG151" s="211">
        <v>415745</v>
      </c>
      <c r="CH151" s="211">
        <v>415031</v>
      </c>
      <c r="CI151" s="211">
        <v>414643</v>
      </c>
      <c r="CJ151" s="211">
        <v>414621</v>
      </c>
      <c r="CK151" s="211">
        <v>414889</v>
      </c>
      <c r="CL151" s="211">
        <v>415452</v>
      </c>
      <c r="CM151" s="211">
        <v>416227</v>
      </c>
      <c r="CN151" s="211">
        <v>417145</v>
      </c>
      <c r="CO151" s="211">
        <v>418189</v>
      </c>
      <c r="CP151" s="211">
        <v>419327</v>
      </c>
      <c r="CQ151" s="211">
        <v>420513</v>
      </c>
      <c r="CR151" s="211">
        <v>421685</v>
      </c>
      <c r="CS151" s="211">
        <v>422827</v>
      </c>
      <c r="CT151" s="211">
        <v>423875</v>
      </c>
      <c r="CU151" s="211">
        <v>424790</v>
      </c>
      <c r="CV151" s="211">
        <v>425535</v>
      </c>
      <c r="CW151" s="211">
        <v>426088</v>
      </c>
      <c r="CX151" s="211">
        <v>426418</v>
      </c>
      <c r="CY151" s="211">
        <v>426536</v>
      </c>
    </row>
    <row r="152" spans="1:103" x14ac:dyDescent="0.2">
      <c r="A152" s="211">
        <v>2</v>
      </c>
      <c r="B152" s="211" t="s">
        <v>1226</v>
      </c>
      <c r="C152" s="211">
        <v>390727</v>
      </c>
      <c r="D152" s="211">
        <v>397485</v>
      </c>
      <c r="E152" s="211">
        <v>427085</v>
      </c>
      <c r="F152" s="211">
        <v>447055</v>
      </c>
      <c r="G152" s="211">
        <v>448093</v>
      </c>
      <c r="H152" s="211">
        <v>446640</v>
      </c>
      <c r="I152" s="211">
        <v>446683</v>
      </c>
      <c r="J152" s="211">
        <v>443615</v>
      </c>
      <c r="K152" s="211">
        <v>453104</v>
      </c>
      <c r="L152" s="211">
        <v>454056</v>
      </c>
      <c r="M152" s="211">
        <v>456396</v>
      </c>
      <c r="N152" s="211">
        <v>464932</v>
      </c>
      <c r="O152" s="211">
        <v>458897</v>
      </c>
      <c r="P152" s="211">
        <v>459124</v>
      </c>
      <c r="Q152" s="211">
        <v>468848</v>
      </c>
      <c r="R152" s="211">
        <v>465730</v>
      </c>
      <c r="S152" s="211">
        <v>450286</v>
      </c>
      <c r="T152" s="211">
        <v>449000</v>
      </c>
      <c r="U152" s="211">
        <v>439174</v>
      </c>
      <c r="V152" s="211">
        <v>441345</v>
      </c>
      <c r="W152" s="211">
        <v>446583</v>
      </c>
      <c r="X152" s="211">
        <v>439006</v>
      </c>
      <c r="Y152" s="211">
        <v>437673</v>
      </c>
      <c r="Z152" s="211">
        <v>427935</v>
      </c>
      <c r="AA152" s="211">
        <v>424270</v>
      </c>
      <c r="AB152" s="211">
        <v>413692</v>
      </c>
      <c r="AC152" s="211">
        <v>419090</v>
      </c>
      <c r="AD152" s="211">
        <v>428515</v>
      </c>
      <c r="AE152" s="211">
        <v>434978</v>
      </c>
      <c r="AF152" s="211">
        <v>449832</v>
      </c>
      <c r="AG152" s="211">
        <v>457158</v>
      </c>
      <c r="AH152" s="211">
        <v>472191</v>
      </c>
      <c r="AI152" s="211">
        <v>470699</v>
      </c>
      <c r="AJ152" s="211">
        <v>476994</v>
      </c>
      <c r="AK152" s="211">
        <v>485405</v>
      </c>
      <c r="AL152" s="211">
        <v>493190</v>
      </c>
      <c r="AM152" s="211">
        <v>482691</v>
      </c>
      <c r="AN152" s="211">
        <v>475896</v>
      </c>
      <c r="AO152" s="211">
        <v>474667</v>
      </c>
      <c r="AP152" s="211">
        <v>477291</v>
      </c>
      <c r="AQ152" s="211">
        <v>468934</v>
      </c>
      <c r="AR152" s="211">
        <v>460871</v>
      </c>
      <c r="AS152" s="211">
        <v>449793</v>
      </c>
      <c r="AT152" s="211">
        <v>439662</v>
      </c>
      <c r="AU152" s="211">
        <v>425113</v>
      </c>
      <c r="AV152" s="211">
        <v>420050</v>
      </c>
      <c r="AW152" s="211">
        <v>418307</v>
      </c>
      <c r="AX152" s="211">
        <v>419954</v>
      </c>
      <c r="AY152" s="211">
        <v>420302</v>
      </c>
      <c r="AZ152" s="211">
        <v>419419</v>
      </c>
      <c r="BA152" s="211">
        <v>418680</v>
      </c>
      <c r="BB152" s="211">
        <v>418070</v>
      </c>
      <c r="BC152" s="211">
        <v>417643</v>
      </c>
      <c r="BD152" s="211">
        <v>417380</v>
      </c>
      <c r="BE152" s="211">
        <v>417450</v>
      </c>
      <c r="BF152" s="211">
        <v>417885</v>
      </c>
      <c r="BG152" s="211">
        <v>418502</v>
      </c>
      <c r="BH152" s="211">
        <v>419364</v>
      </c>
      <c r="BI152" s="211">
        <v>420634</v>
      </c>
      <c r="BJ152" s="211">
        <v>422839</v>
      </c>
      <c r="BK152" s="211">
        <v>425976</v>
      </c>
      <c r="BL152" s="211">
        <v>429366</v>
      </c>
      <c r="BM152" s="211">
        <v>432751</v>
      </c>
      <c r="BN152" s="211">
        <v>436099</v>
      </c>
      <c r="BO152" s="211">
        <v>439011</v>
      </c>
      <c r="BP152" s="211">
        <v>441373</v>
      </c>
      <c r="BQ152" s="211">
        <v>443358</v>
      </c>
      <c r="BR152" s="211">
        <v>444882</v>
      </c>
      <c r="BS152" s="211">
        <v>445439</v>
      </c>
      <c r="BT152" s="211">
        <v>445038</v>
      </c>
      <c r="BU152" s="211">
        <v>444135</v>
      </c>
      <c r="BV152" s="211">
        <v>442703</v>
      </c>
      <c r="BW152" s="211">
        <v>440731</v>
      </c>
      <c r="BX152" s="211">
        <v>438327</v>
      </c>
      <c r="BY152" s="211">
        <v>435708</v>
      </c>
      <c r="BZ152" s="211">
        <v>433014</v>
      </c>
      <c r="CA152" s="211">
        <v>430223</v>
      </c>
      <c r="CB152" s="211">
        <v>427406</v>
      </c>
      <c r="CC152" s="211">
        <v>424782</v>
      </c>
      <c r="CD152" s="211">
        <v>422450</v>
      </c>
      <c r="CE152" s="211">
        <v>420438</v>
      </c>
      <c r="CF152" s="211">
        <v>418762</v>
      </c>
      <c r="CG152" s="211">
        <v>417402</v>
      </c>
      <c r="CH152" s="211">
        <v>416378</v>
      </c>
      <c r="CI152" s="211">
        <v>415665</v>
      </c>
      <c r="CJ152" s="211">
        <v>415280</v>
      </c>
      <c r="CK152" s="211">
        <v>415260</v>
      </c>
      <c r="CL152" s="211">
        <v>415531</v>
      </c>
      <c r="CM152" s="211">
        <v>416097</v>
      </c>
      <c r="CN152" s="211">
        <v>416873</v>
      </c>
      <c r="CO152" s="211">
        <v>417793</v>
      </c>
      <c r="CP152" s="211">
        <v>418839</v>
      </c>
      <c r="CQ152" s="211">
        <v>419978</v>
      </c>
      <c r="CR152" s="211">
        <v>421165</v>
      </c>
      <c r="CS152" s="211">
        <v>422339</v>
      </c>
      <c r="CT152" s="211">
        <v>423483</v>
      </c>
      <c r="CU152" s="211">
        <v>424532</v>
      </c>
      <c r="CV152" s="211">
        <v>425447</v>
      </c>
      <c r="CW152" s="211">
        <v>426194</v>
      </c>
      <c r="CX152" s="211">
        <v>426751</v>
      </c>
      <c r="CY152" s="211">
        <v>427082</v>
      </c>
    </row>
    <row r="153" spans="1:103" x14ac:dyDescent="0.2">
      <c r="A153" s="211">
        <v>2</v>
      </c>
      <c r="B153" s="211" t="s">
        <v>1227</v>
      </c>
      <c r="C153" s="211">
        <v>399785</v>
      </c>
      <c r="D153" s="211">
        <v>390471</v>
      </c>
      <c r="E153" s="211">
        <v>398308</v>
      </c>
      <c r="F153" s="211">
        <v>427304</v>
      </c>
      <c r="G153" s="211">
        <v>447211</v>
      </c>
      <c r="H153" s="211">
        <v>448209</v>
      </c>
      <c r="I153" s="211">
        <v>446720</v>
      </c>
      <c r="J153" s="211">
        <v>446724</v>
      </c>
      <c r="K153" s="211">
        <v>443663</v>
      </c>
      <c r="L153" s="211">
        <v>453141</v>
      </c>
      <c r="M153" s="211">
        <v>454098</v>
      </c>
      <c r="N153" s="211">
        <v>456438</v>
      </c>
      <c r="O153" s="211">
        <v>464967</v>
      </c>
      <c r="P153" s="211">
        <v>458944</v>
      </c>
      <c r="Q153" s="211">
        <v>459174</v>
      </c>
      <c r="R153" s="211">
        <v>468891</v>
      </c>
      <c r="S153" s="211">
        <v>465778</v>
      </c>
      <c r="T153" s="211">
        <v>450358</v>
      </c>
      <c r="U153" s="211">
        <v>449080</v>
      </c>
      <c r="V153" s="211">
        <v>439268</v>
      </c>
      <c r="W153" s="211">
        <v>441442</v>
      </c>
      <c r="X153" s="211">
        <v>446678</v>
      </c>
      <c r="Y153" s="211">
        <v>439116</v>
      </c>
      <c r="Z153" s="211">
        <v>437791</v>
      </c>
      <c r="AA153" s="211">
        <v>428065</v>
      </c>
      <c r="AB153" s="211">
        <v>424409</v>
      </c>
      <c r="AC153" s="211">
        <v>413849</v>
      </c>
      <c r="AD153" s="211">
        <v>419246</v>
      </c>
      <c r="AE153" s="211">
        <v>428667</v>
      </c>
      <c r="AF153" s="211">
        <v>435131</v>
      </c>
      <c r="AG153" s="211">
        <v>449974</v>
      </c>
      <c r="AH153" s="211">
        <v>457299</v>
      </c>
      <c r="AI153" s="211">
        <v>472323</v>
      </c>
      <c r="AJ153" s="211">
        <v>470838</v>
      </c>
      <c r="AK153" s="211">
        <v>477132</v>
      </c>
      <c r="AL153" s="211">
        <v>485541</v>
      </c>
      <c r="AM153" s="211">
        <v>493326</v>
      </c>
      <c r="AN153" s="211">
        <v>482838</v>
      </c>
      <c r="AO153" s="211">
        <v>476056</v>
      </c>
      <c r="AP153" s="211">
        <v>474833</v>
      </c>
      <c r="AQ153" s="211">
        <v>477461</v>
      </c>
      <c r="AR153" s="211">
        <v>469115</v>
      </c>
      <c r="AS153" s="211">
        <v>461063</v>
      </c>
      <c r="AT153" s="211">
        <v>449999</v>
      </c>
      <c r="AU153" s="211">
        <v>439880</v>
      </c>
      <c r="AV153" s="211">
        <v>425347</v>
      </c>
      <c r="AW153" s="211">
        <v>420292</v>
      </c>
      <c r="AX153" s="211">
        <v>418554</v>
      </c>
      <c r="AY153" s="211">
        <v>420204</v>
      </c>
      <c r="AZ153" s="211">
        <v>420555</v>
      </c>
      <c r="BA153" s="211">
        <v>419676</v>
      </c>
      <c r="BB153" s="211">
        <v>418942</v>
      </c>
      <c r="BC153" s="211">
        <v>418337</v>
      </c>
      <c r="BD153" s="211">
        <v>417915</v>
      </c>
      <c r="BE153" s="211">
        <v>417655</v>
      </c>
      <c r="BF153" s="211">
        <v>417728</v>
      </c>
      <c r="BG153" s="211">
        <v>418165</v>
      </c>
      <c r="BH153" s="211">
        <v>418786</v>
      </c>
      <c r="BI153" s="211">
        <v>419650</v>
      </c>
      <c r="BJ153" s="211">
        <v>420923</v>
      </c>
      <c r="BK153" s="211">
        <v>423130</v>
      </c>
      <c r="BL153" s="211">
        <v>426268</v>
      </c>
      <c r="BM153" s="211">
        <v>429659</v>
      </c>
      <c r="BN153" s="211">
        <v>433045</v>
      </c>
      <c r="BO153" s="211">
        <v>436394</v>
      </c>
      <c r="BP153" s="211">
        <v>439309</v>
      </c>
      <c r="BQ153" s="211">
        <v>441672</v>
      </c>
      <c r="BR153" s="211">
        <v>443660</v>
      </c>
      <c r="BS153" s="211">
        <v>445187</v>
      </c>
      <c r="BT153" s="211">
        <v>445746</v>
      </c>
      <c r="BU153" s="211">
        <v>445348</v>
      </c>
      <c r="BV153" s="211">
        <v>444450</v>
      </c>
      <c r="BW153" s="211">
        <v>443021</v>
      </c>
      <c r="BX153" s="211">
        <v>441054</v>
      </c>
      <c r="BY153" s="211">
        <v>438654</v>
      </c>
      <c r="BZ153" s="211">
        <v>436039</v>
      </c>
      <c r="CA153" s="211">
        <v>433350</v>
      </c>
      <c r="CB153" s="211">
        <v>430561</v>
      </c>
      <c r="CC153" s="211">
        <v>427750</v>
      </c>
      <c r="CD153" s="211">
        <v>425130</v>
      </c>
      <c r="CE153" s="211">
        <v>422802</v>
      </c>
      <c r="CF153" s="211">
        <v>420793</v>
      </c>
      <c r="CG153" s="211">
        <v>419120</v>
      </c>
      <c r="CH153" s="211">
        <v>417763</v>
      </c>
      <c r="CI153" s="211">
        <v>416743</v>
      </c>
      <c r="CJ153" s="211">
        <v>416033</v>
      </c>
      <c r="CK153" s="211">
        <v>415650</v>
      </c>
      <c r="CL153" s="211">
        <v>415633</v>
      </c>
      <c r="CM153" s="211">
        <v>415905</v>
      </c>
      <c r="CN153" s="211">
        <v>416475</v>
      </c>
      <c r="CO153" s="211">
        <v>417253</v>
      </c>
      <c r="CP153" s="211">
        <v>418174</v>
      </c>
      <c r="CQ153" s="211">
        <v>419220</v>
      </c>
      <c r="CR153" s="211">
        <v>420362</v>
      </c>
      <c r="CS153" s="211">
        <v>421550</v>
      </c>
      <c r="CT153" s="211">
        <v>422726</v>
      </c>
      <c r="CU153" s="211">
        <v>423872</v>
      </c>
      <c r="CV153" s="211">
        <v>424924</v>
      </c>
      <c r="CW153" s="211">
        <v>425841</v>
      </c>
      <c r="CX153" s="211">
        <v>426590</v>
      </c>
      <c r="CY153" s="211">
        <v>427148</v>
      </c>
    </row>
    <row r="154" spans="1:103" x14ac:dyDescent="0.2">
      <c r="A154" s="211">
        <v>2</v>
      </c>
      <c r="B154" s="211" t="s">
        <v>1228</v>
      </c>
      <c r="C154" s="211">
        <v>407424</v>
      </c>
      <c r="D154" s="211">
        <v>399570</v>
      </c>
      <c r="E154" s="211">
        <v>391356</v>
      </c>
      <c r="F154" s="211">
        <v>398600</v>
      </c>
      <c r="G154" s="211">
        <v>427518</v>
      </c>
      <c r="H154" s="211">
        <v>447355</v>
      </c>
      <c r="I154" s="211">
        <v>448310</v>
      </c>
      <c r="J154" s="211">
        <v>446781</v>
      </c>
      <c r="K154" s="211">
        <v>446786</v>
      </c>
      <c r="L154" s="211">
        <v>443733</v>
      </c>
      <c r="M154" s="211">
        <v>453203</v>
      </c>
      <c r="N154" s="211">
        <v>454161</v>
      </c>
      <c r="O154" s="211">
        <v>456504</v>
      </c>
      <c r="P154" s="211">
        <v>465025</v>
      </c>
      <c r="Q154" s="211">
        <v>459014</v>
      </c>
      <c r="R154" s="211">
        <v>459248</v>
      </c>
      <c r="S154" s="211">
        <v>468958</v>
      </c>
      <c r="T154" s="211">
        <v>465854</v>
      </c>
      <c r="U154" s="211">
        <v>450457</v>
      </c>
      <c r="V154" s="211">
        <v>449188</v>
      </c>
      <c r="W154" s="211">
        <v>439393</v>
      </c>
      <c r="X154" s="211">
        <v>441570</v>
      </c>
      <c r="Y154" s="211">
        <v>446805</v>
      </c>
      <c r="Z154" s="211">
        <v>439257</v>
      </c>
      <c r="AA154" s="211">
        <v>437939</v>
      </c>
      <c r="AB154" s="211">
        <v>428230</v>
      </c>
      <c r="AC154" s="211">
        <v>424584</v>
      </c>
      <c r="AD154" s="211">
        <v>414040</v>
      </c>
      <c r="AE154" s="211">
        <v>419439</v>
      </c>
      <c r="AF154" s="211">
        <v>428854</v>
      </c>
      <c r="AG154" s="211">
        <v>435317</v>
      </c>
      <c r="AH154" s="211">
        <v>450151</v>
      </c>
      <c r="AI154" s="211">
        <v>457474</v>
      </c>
      <c r="AJ154" s="211">
        <v>472489</v>
      </c>
      <c r="AK154" s="211">
        <v>471012</v>
      </c>
      <c r="AL154" s="211">
        <v>477306</v>
      </c>
      <c r="AM154" s="211">
        <v>485711</v>
      </c>
      <c r="AN154" s="211">
        <v>493495</v>
      </c>
      <c r="AO154" s="211">
        <v>483023</v>
      </c>
      <c r="AP154" s="211">
        <v>476251</v>
      </c>
      <c r="AQ154" s="211">
        <v>475036</v>
      </c>
      <c r="AR154" s="211">
        <v>477665</v>
      </c>
      <c r="AS154" s="211">
        <v>469333</v>
      </c>
      <c r="AT154" s="211">
        <v>461292</v>
      </c>
      <c r="AU154" s="211">
        <v>450243</v>
      </c>
      <c r="AV154" s="211">
        <v>440138</v>
      </c>
      <c r="AW154" s="211">
        <v>425621</v>
      </c>
      <c r="AX154" s="211">
        <v>420575</v>
      </c>
      <c r="AY154" s="211">
        <v>418842</v>
      </c>
      <c r="AZ154" s="211">
        <v>420494</v>
      </c>
      <c r="BA154" s="211">
        <v>420851</v>
      </c>
      <c r="BB154" s="211">
        <v>419975</v>
      </c>
      <c r="BC154" s="211">
        <v>419247</v>
      </c>
      <c r="BD154" s="211">
        <v>418646</v>
      </c>
      <c r="BE154" s="211">
        <v>418228</v>
      </c>
      <c r="BF154" s="211">
        <v>417971</v>
      </c>
      <c r="BG154" s="211">
        <v>418049</v>
      </c>
      <c r="BH154" s="211">
        <v>418488</v>
      </c>
      <c r="BI154" s="211">
        <v>419114</v>
      </c>
      <c r="BJ154" s="211">
        <v>419980</v>
      </c>
      <c r="BK154" s="211">
        <v>421257</v>
      </c>
      <c r="BL154" s="211">
        <v>423465</v>
      </c>
      <c r="BM154" s="211">
        <v>426606</v>
      </c>
      <c r="BN154" s="211">
        <v>429998</v>
      </c>
      <c r="BO154" s="211">
        <v>433384</v>
      </c>
      <c r="BP154" s="211">
        <v>436734</v>
      </c>
      <c r="BQ154" s="211">
        <v>439652</v>
      </c>
      <c r="BR154" s="211">
        <v>442017</v>
      </c>
      <c r="BS154" s="211">
        <v>444007</v>
      </c>
      <c r="BT154" s="211">
        <v>445537</v>
      </c>
      <c r="BU154" s="211">
        <v>446098</v>
      </c>
      <c r="BV154" s="211">
        <v>445704</v>
      </c>
      <c r="BW154" s="211">
        <v>444811</v>
      </c>
      <c r="BX154" s="211">
        <v>443384</v>
      </c>
      <c r="BY154" s="211">
        <v>441421</v>
      </c>
      <c r="BZ154" s="211">
        <v>439027</v>
      </c>
      <c r="CA154" s="211">
        <v>436416</v>
      </c>
      <c r="CB154" s="211">
        <v>433733</v>
      </c>
      <c r="CC154" s="211">
        <v>430948</v>
      </c>
      <c r="CD154" s="211">
        <v>428141</v>
      </c>
      <c r="CE154" s="211">
        <v>425527</v>
      </c>
      <c r="CF154" s="211">
        <v>423202</v>
      </c>
      <c r="CG154" s="211">
        <v>421198</v>
      </c>
      <c r="CH154" s="211">
        <v>419528</v>
      </c>
      <c r="CI154" s="211">
        <v>418174</v>
      </c>
      <c r="CJ154" s="211">
        <v>417157</v>
      </c>
      <c r="CK154" s="211">
        <v>416450</v>
      </c>
      <c r="CL154" s="211">
        <v>416068</v>
      </c>
      <c r="CM154" s="211">
        <v>416055</v>
      </c>
      <c r="CN154" s="211">
        <v>416329</v>
      </c>
      <c r="CO154" s="211">
        <v>416901</v>
      </c>
      <c r="CP154" s="211">
        <v>417681</v>
      </c>
      <c r="CQ154" s="211">
        <v>418605</v>
      </c>
      <c r="CR154" s="211">
        <v>419653</v>
      </c>
      <c r="CS154" s="211">
        <v>420796</v>
      </c>
      <c r="CT154" s="211">
        <v>421988</v>
      </c>
      <c r="CU154" s="211">
        <v>423164</v>
      </c>
      <c r="CV154" s="211">
        <v>424312</v>
      </c>
      <c r="CW154" s="211">
        <v>425365</v>
      </c>
      <c r="CX154" s="211">
        <v>426286</v>
      </c>
      <c r="CY154" s="211">
        <v>427036</v>
      </c>
    </row>
    <row r="155" spans="1:103" x14ac:dyDescent="0.2">
      <c r="A155" s="211">
        <v>2</v>
      </c>
      <c r="B155" s="211" t="s">
        <v>1229</v>
      </c>
      <c r="C155" s="211">
        <v>415156</v>
      </c>
      <c r="D155" s="211">
        <v>407390</v>
      </c>
      <c r="E155" s="211">
        <v>400664</v>
      </c>
      <c r="F155" s="211">
        <v>391836</v>
      </c>
      <c r="G155" s="211">
        <v>399018</v>
      </c>
      <c r="H155" s="211">
        <v>427840</v>
      </c>
      <c r="I155" s="211">
        <v>447601</v>
      </c>
      <c r="J155" s="211">
        <v>448501</v>
      </c>
      <c r="K155" s="211">
        <v>446979</v>
      </c>
      <c r="L155" s="211">
        <v>446988</v>
      </c>
      <c r="M155" s="211">
        <v>443944</v>
      </c>
      <c r="N155" s="211">
        <v>453406</v>
      </c>
      <c r="O155" s="211">
        <v>454365</v>
      </c>
      <c r="P155" s="211">
        <v>456709</v>
      </c>
      <c r="Q155" s="211">
        <v>465225</v>
      </c>
      <c r="R155" s="211">
        <v>459226</v>
      </c>
      <c r="S155" s="211">
        <v>459467</v>
      </c>
      <c r="T155" s="211">
        <v>469167</v>
      </c>
      <c r="U155" s="211">
        <v>466073</v>
      </c>
      <c r="V155" s="211">
        <v>450702</v>
      </c>
      <c r="W155" s="211">
        <v>449441</v>
      </c>
      <c r="X155" s="211">
        <v>439664</v>
      </c>
      <c r="Y155" s="211">
        <v>441845</v>
      </c>
      <c r="Z155" s="211">
        <v>447081</v>
      </c>
      <c r="AA155" s="211">
        <v>439547</v>
      </c>
      <c r="AB155" s="211">
        <v>438236</v>
      </c>
      <c r="AC155" s="211">
        <v>428544</v>
      </c>
      <c r="AD155" s="211">
        <v>424909</v>
      </c>
      <c r="AE155" s="211">
        <v>414383</v>
      </c>
      <c r="AF155" s="211">
        <v>419784</v>
      </c>
      <c r="AG155" s="211">
        <v>429194</v>
      </c>
      <c r="AH155" s="211">
        <v>435654</v>
      </c>
      <c r="AI155" s="211">
        <v>450478</v>
      </c>
      <c r="AJ155" s="211">
        <v>457799</v>
      </c>
      <c r="AK155" s="211">
        <v>472805</v>
      </c>
      <c r="AL155" s="211">
        <v>471334</v>
      </c>
      <c r="AM155" s="211">
        <v>477630</v>
      </c>
      <c r="AN155" s="211">
        <v>486031</v>
      </c>
      <c r="AO155" s="211">
        <v>493814</v>
      </c>
      <c r="AP155" s="211">
        <v>483359</v>
      </c>
      <c r="AQ155" s="211">
        <v>476598</v>
      </c>
      <c r="AR155" s="211">
        <v>475391</v>
      </c>
      <c r="AS155" s="211">
        <v>478023</v>
      </c>
      <c r="AT155" s="211">
        <v>469706</v>
      </c>
      <c r="AU155" s="211">
        <v>461677</v>
      </c>
      <c r="AV155" s="211">
        <v>450643</v>
      </c>
      <c r="AW155" s="211">
        <v>440552</v>
      </c>
      <c r="AX155" s="211">
        <v>426053</v>
      </c>
      <c r="AY155" s="211">
        <v>421015</v>
      </c>
      <c r="AZ155" s="211">
        <v>419290</v>
      </c>
      <c r="BA155" s="211">
        <v>420945</v>
      </c>
      <c r="BB155" s="211">
        <v>421304</v>
      </c>
      <c r="BC155" s="211">
        <v>420432</v>
      </c>
      <c r="BD155" s="211">
        <v>419710</v>
      </c>
      <c r="BE155" s="211">
        <v>419114</v>
      </c>
      <c r="BF155" s="211">
        <v>418702</v>
      </c>
      <c r="BG155" s="211">
        <v>418449</v>
      </c>
      <c r="BH155" s="211">
        <v>418532</v>
      </c>
      <c r="BI155" s="211">
        <v>418974</v>
      </c>
      <c r="BJ155" s="211">
        <v>419603</v>
      </c>
      <c r="BK155" s="211">
        <v>420472</v>
      </c>
      <c r="BL155" s="211">
        <v>421752</v>
      </c>
      <c r="BM155" s="211">
        <v>423963</v>
      </c>
      <c r="BN155" s="211">
        <v>427106</v>
      </c>
      <c r="BO155" s="211">
        <v>430499</v>
      </c>
      <c r="BP155" s="211">
        <v>433886</v>
      </c>
      <c r="BQ155" s="211">
        <v>437236</v>
      </c>
      <c r="BR155" s="211">
        <v>440156</v>
      </c>
      <c r="BS155" s="211">
        <v>442524</v>
      </c>
      <c r="BT155" s="211">
        <v>444516</v>
      </c>
      <c r="BU155" s="211">
        <v>446048</v>
      </c>
      <c r="BV155" s="211">
        <v>446612</v>
      </c>
      <c r="BW155" s="211">
        <v>446222</v>
      </c>
      <c r="BX155" s="211">
        <v>445334</v>
      </c>
      <c r="BY155" s="211">
        <v>443913</v>
      </c>
      <c r="BZ155" s="211">
        <v>441954</v>
      </c>
      <c r="CA155" s="211">
        <v>439565</v>
      </c>
      <c r="CB155" s="211">
        <v>436959</v>
      </c>
      <c r="CC155" s="211">
        <v>434281</v>
      </c>
      <c r="CD155" s="211">
        <v>431502</v>
      </c>
      <c r="CE155" s="211">
        <v>428699</v>
      </c>
      <c r="CF155" s="211">
        <v>426089</v>
      </c>
      <c r="CG155" s="211">
        <v>423768</v>
      </c>
      <c r="CH155" s="211">
        <v>421768</v>
      </c>
      <c r="CI155" s="211">
        <v>420101</v>
      </c>
      <c r="CJ155" s="211">
        <v>418751</v>
      </c>
      <c r="CK155" s="211">
        <v>417739</v>
      </c>
      <c r="CL155" s="211">
        <v>417036</v>
      </c>
      <c r="CM155" s="211">
        <v>416655</v>
      </c>
      <c r="CN155" s="211">
        <v>416645</v>
      </c>
      <c r="CO155" s="211">
        <v>416923</v>
      </c>
      <c r="CP155" s="211">
        <v>417496</v>
      </c>
      <c r="CQ155" s="211">
        <v>418278</v>
      </c>
      <c r="CR155" s="211">
        <v>419203</v>
      </c>
      <c r="CS155" s="211">
        <v>420255</v>
      </c>
      <c r="CT155" s="211">
        <v>421399</v>
      </c>
      <c r="CU155" s="211">
        <v>422595</v>
      </c>
      <c r="CV155" s="211">
        <v>423772</v>
      </c>
      <c r="CW155" s="211">
        <v>424921</v>
      </c>
      <c r="CX155" s="211">
        <v>425975</v>
      </c>
      <c r="CY155" s="211">
        <v>426900</v>
      </c>
    </row>
    <row r="156" spans="1:103" x14ac:dyDescent="0.2">
      <c r="A156" s="211">
        <v>2</v>
      </c>
      <c r="B156" s="211" t="s">
        <v>1230</v>
      </c>
      <c r="C156" s="211">
        <v>433025</v>
      </c>
      <c r="D156" s="211">
        <v>415037</v>
      </c>
      <c r="E156" s="211">
        <v>408316</v>
      </c>
      <c r="F156" s="211">
        <v>401021</v>
      </c>
      <c r="G156" s="211">
        <v>392160</v>
      </c>
      <c r="H156" s="211">
        <v>399280</v>
      </c>
      <c r="I156" s="211">
        <v>428010</v>
      </c>
      <c r="J156" s="211">
        <v>447698</v>
      </c>
      <c r="K156" s="211">
        <v>448599</v>
      </c>
      <c r="L156" s="211">
        <v>447085</v>
      </c>
      <c r="M156" s="211">
        <v>447097</v>
      </c>
      <c r="N156" s="211">
        <v>444063</v>
      </c>
      <c r="O156" s="211">
        <v>453517</v>
      </c>
      <c r="P156" s="211">
        <v>454480</v>
      </c>
      <c r="Q156" s="211">
        <v>456824</v>
      </c>
      <c r="R156" s="211">
        <v>465335</v>
      </c>
      <c r="S156" s="211">
        <v>459349</v>
      </c>
      <c r="T156" s="211">
        <v>459597</v>
      </c>
      <c r="U156" s="211">
        <v>469289</v>
      </c>
      <c r="V156" s="211">
        <v>466206</v>
      </c>
      <c r="W156" s="211">
        <v>450862</v>
      </c>
      <c r="X156" s="211">
        <v>449610</v>
      </c>
      <c r="Y156" s="211">
        <v>439854</v>
      </c>
      <c r="Z156" s="211">
        <v>442039</v>
      </c>
      <c r="AA156" s="211">
        <v>447275</v>
      </c>
      <c r="AB156" s="211">
        <v>439757</v>
      </c>
      <c r="AC156" s="211">
        <v>438455</v>
      </c>
      <c r="AD156" s="211">
        <v>428781</v>
      </c>
      <c r="AE156" s="211">
        <v>425155</v>
      </c>
      <c r="AF156" s="211">
        <v>414648</v>
      </c>
      <c r="AG156" s="211">
        <v>420052</v>
      </c>
      <c r="AH156" s="211">
        <v>429458</v>
      </c>
      <c r="AI156" s="211">
        <v>435914</v>
      </c>
      <c r="AJ156" s="211">
        <v>450728</v>
      </c>
      <c r="AK156" s="211">
        <v>458047</v>
      </c>
      <c r="AL156" s="211">
        <v>473042</v>
      </c>
      <c r="AM156" s="211">
        <v>471578</v>
      </c>
      <c r="AN156" s="211">
        <v>477874</v>
      </c>
      <c r="AO156" s="211">
        <v>486273</v>
      </c>
      <c r="AP156" s="211">
        <v>494053</v>
      </c>
      <c r="AQ156" s="211">
        <v>483615</v>
      </c>
      <c r="AR156" s="211">
        <v>476869</v>
      </c>
      <c r="AS156" s="211">
        <v>475670</v>
      </c>
      <c r="AT156" s="211">
        <v>478304</v>
      </c>
      <c r="AU156" s="211">
        <v>470001</v>
      </c>
      <c r="AV156" s="211">
        <v>461986</v>
      </c>
      <c r="AW156" s="211">
        <v>450969</v>
      </c>
      <c r="AX156" s="211">
        <v>440893</v>
      </c>
      <c r="AY156" s="211">
        <v>426414</v>
      </c>
      <c r="AZ156" s="211">
        <v>421384</v>
      </c>
      <c r="BA156" s="211">
        <v>419667</v>
      </c>
      <c r="BB156" s="211">
        <v>421325</v>
      </c>
      <c r="BC156" s="211">
        <v>421688</v>
      </c>
      <c r="BD156" s="211">
        <v>420821</v>
      </c>
      <c r="BE156" s="211">
        <v>420103</v>
      </c>
      <c r="BF156" s="211">
        <v>419514</v>
      </c>
      <c r="BG156" s="211">
        <v>419105</v>
      </c>
      <c r="BH156" s="211">
        <v>418857</v>
      </c>
      <c r="BI156" s="211">
        <v>418944</v>
      </c>
      <c r="BJ156" s="211">
        <v>419390</v>
      </c>
      <c r="BK156" s="211">
        <v>420024</v>
      </c>
      <c r="BL156" s="211">
        <v>420897</v>
      </c>
      <c r="BM156" s="211">
        <v>422179</v>
      </c>
      <c r="BN156" s="211">
        <v>424392</v>
      </c>
      <c r="BO156" s="211">
        <v>427536</v>
      </c>
      <c r="BP156" s="211">
        <v>430932</v>
      </c>
      <c r="BQ156" s="211">
        <v>434321</v>
      </c>
      <c r="BR156" s="211">
        <v>437674</v>
      </c>
      <c r="BS156" s="211">
        <v>440594</v>
      </c>
      <c r="BT156" s="211">
        <v>442964</v>
      </c>
      <c r="BU156" s="211">
        <v>444958</v>
      </c>
      <c r="BV156" s="211">
        <v>446494</v>
      </c>
      <c r="BW156" s="211">
        <v>447062</v>
      </c>
      <c r="BX156" s="211">
        <v>446676</v>
      </c>
      <c r="BY156" s="211">
        <v>445792</v>
      </c>
      <c r="BZ156" s="211">
        <v>444375</v>
      </c>
      <c r="CA156" s="211">
        <v>442420</v>
      </c>
      <c r="CB156" s="211">
        <v>440038</v>
      </c>
      <c r="CC156" s="211">
        <v>437437</v>
      </c>
      <c r="CD156" s="211">
        <v>434764</v>
      </c>
      <c r="CE156" s="211">
        <v>431989</v>
      </c>
      <c r="CF156" s="211">
        <v>429191</v>
      </c>
      <c r="CG156" s="211">
        <v>426588</v>
      </c>
      <c r="CH156" s="211">
        <v>424271</v>
      </c>
      <c r="CI156" s="211">
        <v>422276</v>
      </c>
      <c r="CJ156" s="211">
        <v>420612</v>
      </c>
      <c r="CK156" s="211">
        <v>419268</v>
      </c>
      <c r="CL156" s="211">
        <v>418259</v>
      </c>
      <c r="CM156" s="211">
        <v>417559</v>
      </c>
      <c r="CN156" s="211">
        <v>417181</v>
      </c>
      <c r="CO156" s="211">
        <v>417173</v>
      </c>
      <c r="CP156" s="211">
        <v>417455</v>
      </c>
      <c r="CQ156" s="211">
        <v>418030</v>
      </c>
      <c r="CR156" s="211">
        <v>418816</v>
      </c>
      <c r="CS156" s="211">
        <v>419742</v>
      </c>
      <c r="CT156" s="211">
        <v>420796</v>
      </c>
      <c r="CU156" s="211">
        <v>421942</v>
      </c>
      <c r="CV156" s="211">
        <v>423141</v>
      </c>
      <c r="CW156" s="211">
        <v>424320</v>
      </c>
      <c r="CX156" s="211">
        <v>425471</v>
      </c>
      <c r="CY156" s="211">
        <v>426526</v>
      </c>
    </row>
    <row r="157" spans="1:103" x14ac:dyDescent="0.2">
      <c r="A157" s="211">
        <v>2</v>
      </c>
      <c r="B157" s="211" t="s">
        <v>1231</v>
      </c>
      <c r="C157" s="211">
        <v>451915</v>
      </c>
      <c r="D157" s="211">
        <v>432845</v>
      </c>
      <c r="E157" s="211">
        <v>415871</v>
      </c>
      <c r="F157" s="211">
        <v>408606</v>
      </c>
      <c r="G157" s="211">
        <v>401275</v>
      </c>
      <c r="H157" s="211">
        <v>392381</v>
      </c>
      <c r="I157" s="211">
        <v>399446</v>
      </c>
      <c r="J157" s="211">
        <v>428080</v>
      </c>
      <c r="K157" s="211">
        <v>447742</v>
      </c>
      <c r="L157" s="211">
        <v>448646</v>
      </c>
      <c r="M157" s="211">
        <v>447140</v>
      </c>
      <c r="N157" s="211">
        <v>447159</v>
      </c>
      <c r="O157" s="211">
        <v>444135</v>
      </c>
      <c r="P157" s="211">
        <v>453580</v>
      </c>
      <c r="Q157" s="211">
        <v>454547</v>
      </c>
      <c r="R157" s="211">
        <v>456893</v>
      </c>
      <c r="S157" s="211">
        <v>465399</v>
      </c>
      <c r="T157" s="211">
        <v>459427</v>
      </c>
      <c r="U157" s="211">
        <v>459682</v>
      </c>
      <c r="V157" s="211">
        <v>469369</v>
      </c>
      <c r="W157" s="211">
        <v>466297</v>
      </c>
      <c r="X157" s="211">
        <v>450981</v>
      </c>
      <c r="Y157" s="211">
        <v>449739</v>
      </c>
      <c r="Z157" s="211">
        <v>440005</v>
      </c>
      <c r="AA157" s="211">
        <v>442195</v>
      </c>
      <c r="AB157" s="211">
        <v>447430</v>
      </c>
      <c r="AC157" s="211">
        <v>439930</v>
      </c>
      <c r="AD157" s="211">
        <v>438637</v>
      </c>
      <c r="AE157" s="211">
        <v>428984</v>
      </c>
      <c r="AF157" s="211">
        <v>425370</v>
      </c>
      <c r="AG157" s="211">
        <v>414881</v>
      </c>
      <c r="AH157" s="211">
        <v>420283</v>
      </c>
      <c r="AI157" s="211">
        <v>429687</v>
      </c>
      <c r="AJ157" s="211">
        <v>436141</v>
      </c>
      <c r="AK157" s="211">
        <v>450943</v>
      </c>
      <c r="AL157" s="211">
        <v>458261</v>
      </c>
      <c r="AM157" s="211">
        <v>473244</v>
      </c>
      <c r="AN157" s="211">
        <v>471786</v>
      </c>
      <c r="AO157" s="211">
        <v>478084</v>
      </c>
      <c r="AP157" s="211">
        <v>486480</v>
      </c>
      <c r="AQ157" s="211">
        <v>494259</v>
      </c>
      <c r="AR157" s="211">
        <v>483839</v>
      </c>
      <c r="AS157" s="211">
        <v>477107</v>
      </c>
      <c r="AT157" s="211">
        <v>475915</v>
      </c>
      <c r="AU157" s="211">
        <v>478554</v>
      </c>
      <c r="AV157" s="211">
        <v>470265</v>
      </c>
      <c r="AW157" s="211">
        <v>462266</v>
      </c>
      <c r="AX157" s="211">
        <v>451265</v>
      </c>
      <c r="AY157" s="211">
        <v>441206</v>
      </c>
      <c r="AZ157" s="211">
        <v>426745</v>
      </c>
      <c r="BA157" s="211">
        <v>421727</v>
      </c>
      <c r="BB157" s="211">
        <v>420018</v>
      </c>
      <c r="BC157" s="211">
        <v>421680</v>
      </c>
      <c r="BD157" s="211">
        <v>422045</v>
      </c>
      <c r="BE157" s="211">
        <v>421185</v>
      </c>
      <c r="BF157" s="211">
        <v>420472</v>
      </c>
      <c r="BG157" s="211">
        <v>419890</v>
      </c>
      <c r="BH157" s="211">
        <v>419485</v>
      </c>
      <c r="BI157" s="211">
        <v>419241</v>
      </c>
      <c r="BJ157" s="211">
        <v>419333</v>
      </c>
      <c r="BK157" s="211">
        <v>419783</v>
      </c>
      <c r="BL157" s="211">
        <v>420420</v>
      </c>
      <c r="BM157" s="211">
        <v>421297</v>
      </c>
      <c r="BN157" s="211">
        <v>422582</v>
      </c>
      <c r="BO157" s="211">
        <v>424799</v>
      </c>
      <c r="BP157" s="211">
        <v>427944</v>
      </c>
      <c r="BQ157" s="211">
        <v>431343</v>
      </c>
      <c r="BR157" s="211">
        <v>434733</v>
      </c>
      <c r="BS157" s="211">
        <v>438087</v>
      </c>
      <c r="BT157" s="211">
        <v>441010</v>
      </c>
      <c r="BU157" s="211">
        <v>443382</v>
      </c>
      <c r="BV157" s="211">
        <v>445378</v>
      </c>
      <c r="BW157" s="211">
        <v>446918</v>
      </c>
      <c r="BX157" s="211">
        <v>447489</v>
      </c>
      <c r="BY157" s="211">
        <v>447105</v>
      </c>
      <c r="BZ157" s="211">
        <v>446228</v>
      </c>
      <c r="CA157" s="211">
        <v>444818</v>
      </c>
      <c r="CB157" s="211">
        <v>442865</v>
      </c>
      <c r="CC157" s="211">
        <v>440491</v>
      </c>
      <c r="CD157" s="211">
        <v>437895</v>
      </c>
      <c r="CE157" s="211">
        <v>435228</v>
      </c>
      <c r="CF157" s="211">
        <v>432460</v>
      </c>
      <c r="CG157" s="211">
        <v>429667</v>
      </c>
      <c r="CH157" s="211">
        <v>427069</v>
      </c>
      <c r="CI157" s="211">
        <v>424756</v>
      </c>
      <c r="CJ157" s="211">
        <v>422765</v>
      </c>
      <c r="CK157" s="211">
        <v>421105</v>
      </c>
      <c r="CL157" s="211">
        <v>419768</v>
      </c>
      <c r="CM157" s="211">
        <v>418762</v>
      </c>
      <c r="CN157" s="211">
        <v>418066</v>
      </c>
      <c r="CO157" s="211">
        <v>417690</v>
      </c>
      <c r="CP157" s="211">
        <v>417686</v>
      </c>
      <c r="CQ157" s="211">
        <v>417970</v>
      </c>
      <c r="CR157" s="211">
        <v>418549</v>
      </c>
      <c r="CS157" s="211">
        <v>419337</v>
      </c>
      <c r="CT157" s="211">
        <v>420265</v>
      </c>
      <c r="CU157" s="211">
        <v>421321</v>
      </c>
      <c r="CV157" s="211">
        <v>422469</v>
      </c>
      <c r="CW157" s="211">
        <v>423670</v>
      </c>
      <c r="CX157" s="211">
        <v>424852</v>
      </c>
      <c r="CY157" s="211">
        <v>426005</v>
      </c>
    </row>
    <row r="158" spans="1:103" x14ac:dyDescent="0.2">
      <c r="A158" s="211">
        <v>2</v>
      </c>
      <c r="B158" s="211" t="s">
        <v>1232</v>
      </c>
      <c r="C158" s="211">
        <v>470050</v>
      </c>
      <c r="D158" s="211">
        <v>451799</v>
      </c>
      <c r="E158" s="211">
        <v>433755</v>
      </c>
      <c r="F158" s="211">
        <v>416235</v>
      </c>
      <c r="G158" s="211">
        <v>408931</v>
      </c>
      <c r="H158" s="211">
        <v>401561</v>
      </c>
      <c r="I158" s="211">
        <v>392632</v>
      </c>
      <c r="J158" s="211">
        <v>399630</v>
      </c>
      <c r="K158" s="211">
        <v>428220</v>
      </c>
      <c r="L158" s="211">
        <v>447853</v>
      </c>
      <c r="M158" s="211">
        <v>448763</v>
      </c>
      <c r="N158" s="211">
        <v>447265</v>
      </c>
      <c r="O158" s="211">
        <v>447291</v>
      </c>
      <c r="P158" s="211">
        <v>444278</v>
      </c>
      <c r="Q158" s="211">
        <v>453716</v>
      </c>
      <c r="R158" s="211">
        <v>454687</v>
      </c>
      <c r="S158" s="211">
        <v>457037</v>
      </c>
      <c r="T158" s="211">
        <v>465536</v>
      </c>
      <c r="U158" s="211">
        <v>459583</v>
      </c>
      <c r="V158" s="211">
        <v>459843</v>
      </c>
      <c r="W158" s="211">
        <v>469523</v>
      </c>
      <c r="X158" s="211">
        <v>466466</v>
      </c>
      <c r="Y158" s="211">
        <v>451182</v>
      </c>
      <c r="Z158" s="211">
        <v>449948</v>
      </c>
      <c r="AA158" s="211">
        <v>440238</v>
      </c>
      <c r="AB158" s="211">
        <v>442432</v>
      </c>
      <c r="AC158" s="211">
        <v>447666</v>
      </c>
      <c r="AD158" s="211">
        <v>440187</v>
      </c>
      <c r="AE158" s="211">
        <v>438902</v>
      </c>
      <c r="AF158" s="211">
        <v>429271</v>
      </c>
      <c r="AG158" s="211">
        <v>425669</v>
      </c>
      <c r="AH158" s="211">
        <v>415203</v>
      </c>
      <c r="AI158" s="211">
        <v>420602</v>
      </c>
      <c r="AJ158" s="211">
        <v>430001</v>
      </c>
      <c r="AK158" s="211">
        <v>436455</v>
      </c>
      <c r="AL158" s="211">
        <v>451242</v>
      </c>
      <c r="AM158" s="211">
        <v>458559</v>
      </c>
      <c r="AN158" s="211">
        <v>473532</v>
      </c>
      <c r="AO158" s="211">
        <v>472081</v>
      </c>
      <c r="AP158" s="211">
        <v>478379</v>
      </c>
      <c r="AQ158" s="211">
        <v>486773</v>
      </c>
      <c r="AR158" s="211">
        <v>494550</v>
      </c>
      <c r="AS158" s="211">
        <v>484148</v>
      </c>
      <c r="AT158" s="211">
        <v>477432</v>
      </c>
      <c r="AU158" s="211">
        <v>476247</v>
      </c>
      <c r="AV158" s="211">
        <v>478891</v>
      </c>
      <c r="AW158" s="211">
        <v>470618</v>
      </c>
      <c r="AX158" s="211">
        <v>462636</v>
      </c>
      <c r="AY158" s="211">
        <v>451653</v>
      </c>
      <c r="AZ158" s="211">
        <v>441611</v>
      </c>
      <c r="BA158" s="211">
        <v>427172</v>
      </c>
      <c r="BB158" s="211">
        <v>422164</v>
      </c>
      <c r="BC158" s="211">
        <v>420461</v>
      </c>
      <c r="BD158" s="211">
        <v>422128</v>
      </c>
      <c r="BE158" s="211">
        <v>422498</v>
      </c>
      <c r="BF158" s="211">
        <v>421643</v>
      </c>
      <c r="BG158" s="211">
        <v>420937</v>
      </c>
      <c r="BH158" s="211">
        <v>420359</v>
      </c>
      <c r="BI158" s="211">
        <v>419961</v>
      </c>
      <c r="BJ158" s="211">
        <v>419722</v>
      </c>
      <c r="BK158" s="211">
        <v>419820</v>
      </c>
      <c r="BL158" s="211">
        <v>420273</v>
      </c>
      <c r="BM158" s="211">
        <v>420916</v>
      </c>
      <c r="BN158" s="211">
        <v>421796</v>
      </c>
      <c r="BO158" s="211">
        <v>423083</v>
      </c>
      <c r="BP158" s="211">
        <v>425304</v>
      </c>
      <c r="BQ158" s="211">
        <v>428451</v>
      </c>
      <c r="BR158" s="211">
        <v>431851</v>
      </c>
      <c r="BS158" s="211">
        <v>435242</v>
      </c>
      <c r="BT158" s="211">
        <v>438596</v>
      </c>
      <c r="BU158" s="211">
        <v>441523</v>
      </c>
      <c r="BV158" s="211">
        <v>443898</v>
      </c>
      <c r="BW158" s="211">
        <v>445897</v>
      </c>
      <c r="BX158" s="211">
        <v>447441</v>
      </c>
      <c r="BY158" s="211">
        <v>448017</v>
      </c>
      <c r="BZ158" s="211">
        <v>447636</v>
      </c>
      <c r="CA158" s="211">
        <v>446764</v>
      </c>
      <c r="CB158" s="211">
        <v>445359</v>
      </c>
      <c r="CC158" s="211">
        <v>443413</v>
      </c>
      <c r="CD158" s="211">
        <v>441044</v>
      </c>
      <c r="CE158" s="211">
        <v>438453</v>
      </c>
      <c r="CF158" s="211">
        <v>435793</v>
      </c>
      <c r="CG158" s="211">
        <v>433030</v>
      </c>
      <c r="CH158" s="211">
        <v>430243</v>
      </c>
      <c r="CI158" s="211">
        <v>427652</v>
      </c>
      <c r="CJ158" s="211">
        <v>425345</v>
      </c>
      <c r="CK158" s="211">
        <v>423358</v>
      </c>
      <c r="CL158" s="211">
        <v>421701</v>
      </c>
      <c r="CM158" s="211">
        <v>420370</v>
      </c>
      <c r="CN158" s="211">
        <v>419369</v>
      </c>
      <c r="CO158" s="211">
        <v>418676</v>
      </c>
      <c r="CP158" s="211">
        <v>418304</v>
      </c>
      <c r="CQ158" s="211">
        <v>418302</v>
      </c>
      <c r="CR158" s="211">
        <v>418591</v>
      </c>
      <c r="CS158" s="211">
        <v>419172</v>
      </c>
      <c r="CT158" s="211">
        <v>419962</v>
      </c>
      <c r="CU158" s="211">
        <v>420894</v>
      </c>
      <c r="CV158" s="211">
        <v>421951</v>
      </c>
      <c r="CW158" s="211">
        <v>423102</v>
      </c>
      <c r="CX158" s="211">
        <v>424305</v>
      </c>
      <c r="CY158" s="211">
        <v>425489</v>
      </c>
    </row>
    <row r="159" spans="1:103" x14ac:dyDescent="0.2">
      <c r="A159" s="211">
        <v>2</v>
      </c>
      <c r="B159" s="211" t="s">
        <v>1233</v>
      </c>
      <c r="C159" s="211">
        <v>458714</v>
      </c>
      <c r="D159" s="211">
        <v>469844</v>
      </c>
      <c r="E159" s="211">
        <v>452556</v>
      </c>
      <c r="F159" s="211">
        <v>434004</v>
      </c>
      <c r="G159" s="211">
        <v>416470</v>
      </c>
      <c r="H159" s="211">
        <v>409126</v>
      </c>
      <c r="I159" s="211">
        <v>401724</v>
      </c>
      <c r="J159" s="211">
        <v>392762</v>
      </c>
      <c r="K159" s="211">
        <v>399752</v>
      </c>
      <c r="L159" s="211">
        <v>428296</v>
      </c>
      <c r="M159" s="211">
        <v>447900</v>
      </c>
      <c r="N159" s="211">
        <v>448815</v>
      </c>
      <c r="O159" s="211">
        <v>447327</v>
      </c>
      <c r="P159" s="211">
        <v>447362</v>
      </c>
      <c r="Q159" s="211">
        <v>444362</v>
      </c>
      <c r="R159" s="211">
        <v>453792</v>
      </c>
      <c r="S159" s="211">
        <v>454768</v>
      </c>
      <c r="T159" s="211">
        <v>457123</v>
      </c>
      <c r="U159" s="211">
        <v>465615</v>
      </c>
      <c r="V159" s="211">
        <v>459680</v>
      </c>
      <c r="W159" s="211">
        <v>459948</v>
      </c>
      <c r="X159" s="211">
        <v>469621</v>
      </c>
      <c r="Y159" s="211">
        <v>466577</v>
      </c>
      <c r="Z159" s="211">
        <v>451328</v>
      </c>
      <c r="AA159" s="211">
        <v>450105</v>
      </c>
      <c r="AB159" s="211">
        <v>440420</v>
      </c>
      <c r="AC159" s="211">
        <v>442618</v>
      </c>
      <c r="AD159" s="211">
        <v>447853</v>
      </c>
      <c r="AE159" s="211">
        <v>440395</v>
      </c>
      <c r="AF159" s="211">
        <v>439120</v>
      </c>
      <c r="AG159" s="211">
        <v>429510</v>
      </c>
      <c r="AH159" s="211">
        <v>425923</v>
      </c>
      <c r="AI159" s="211">
        <v>415479</v>
      </c>
      <c r="AJ159" s="211">
        <v>420877</v>
      </c>
      <c r="AK159" s="211">
        <v>430270</v>
      </c>
      <c r="AL159" s="211">
        <v>436723</v>
      </c>
      <c r="AM159" s="211">
        <v>451497</v>
      </c>
      <c r="AN159" s="211">
        <v>458810</v>
      </c>
      <c r="AO159" s="211">
        <v>473770</v>
      </c>
      <c r="AP159" s="211">
        <v>472331</v>
      </c>
      <c r="AQ159" s="211">
        <v>478629</v>
      </c>
      <c r="AR159" s="211">
        <v>487017</v>
      </c>
      <c r="AS159" s="211">
        <v>494792</v>
      </c>
      <c r="AT159" s="211">
        <v>484412</v>
      </c>
      <c r="AU159" s="211">
        <v>477713</v>
      </c>
      <c r="AV159" s="211">
        <v>476536</v>
      </c>
      <c r="AW159" s="211">
        <v>479184</v>
      </c>
      <c r="AX159" s="211">
        <v>470928</v>
      </c>
      <c r="AY159" s="211">
        <v>462963</v>
      </c>
      <c r="AZ159" s="211">
        <v>452001</v>
      </c>
      <c r="BA159" s="211">
        <v>441976</v>
      </c>
      <c r="BB159" s="211">
        <v>427560</v>
      </c>
      <c r="BC159" s="211">
        <v>422563</v>
      </c>
      <c r="BD159" s="211">
        <v>420867</v>
      </c>
      <c r="BE159" s="211">
        <v>422539</v>
      </c>
      <c r="BF159" s="211">
        <v>422916</v>
      </c>
      <c r="BG159" s="211">
        <v>422064</v>
      </c>
      <c r="BH159" s="211">
        <v>421366</v>
      </c>
      <c r="BI159" s="211">
        <v>420794</v>
      </c>
      <c r="BJ159" s="211">
        <v>420401</v>
      </c>
      <c r="BK159" s="211">
        <v>420168</v>
      </c>
      <c r="BL159" s="211">
        <v>420272</v>
      </c>
      <c r="BM159" s="211">
        <v>420728</v>
      </c>
      <c r="BN159" s="211">
        <v>421376</v>
      </c>
      <c r="BO159" s="211">
        <v>422261</v>
      </c>
      <c r="BP159" s="211">
        <v>423552</v>
      </c>
      <c r="BQ159" s="211">
        <v>425775</v>
      </c>
      <c r="BR159" s="211">
        <v>428923</v>
      </c>
      <c r="BS159" s="211">
        <v>432326</v>
      </c>
      <c r="BT159" s="211">
        <v>435719</v>
      </c>
      <c r="BU159" s="211">
        <v>439076</v>
      </c>
      <c r="BV159" s="211">
        <v>442005</v>
      </c>
      <c r="BW159" s="211">
        <v>444382</v>
      </c>
      <c r="BX159" s="211">
        <v>446384</v>
      </c>
      <c r="BY159" s="211">
        <v>447931</v>
      </c>
      <c r="BZ159" s="211">
        <v>448513</v>
      </c>
      <c r="CA159" s="211">
        <v>448134</v>
      </c>
      <c r="CB159" s="211">
        <v>447268</v>
      </c>
      <c r="CC159" s="211">
        <v>445870</v>
      </c>
      <c r="CD159" s="211">
        <v>443930</v>
      </c>
      <c r="CE159" s="211">
        <v>441566</v>
      </c>
      <c r="CF159" s="211">
        <v>438985</v>
      </c>
      <c r="CG159" s="211">
        <v>436329</v>
      </c>
      <c r="CH159" s="211">
        <v>433571</v>
      </c>
      <c r="CI159" s="211">
        <v>430789</v>
      </c>
      <c r="CJ159" s="211">
        <v>428207</v>
      </c>
      <c r="CK159" s="211">
        <v>425907</v>
      </c>
      <c r="CL159" s="211">
        <v>423924</v>
      </c>
      <c r="CM159" s="211">
        <v>422271</v>
      </c>
      <c r="CN159" s="211">
        <v>420944</v>
      </c>
      <c r="CO159" s="211">
        <v>419948</v>
      </c>
      <c r="CP159" s="211">
        <v>419259</v>
      </c>
      <c r="CQ159" s="211">
        <v>418891</v>
      </c>
      <c r="CR159" s="211">
        <v>418893</v>
      </c>
      <c r="CS159" s="211">
        <v>419187</v>
      </c>
      <c r="CT159" s="211">
        <v>419770</v>
      </c>
      <c r="CU159" s="211">
        <v>420562</v>
      </c>
      <c r="CV159" s="211">
        <v>421497</v>
      </c>
      <c r="CW159" s="211">
        <v>422557</v>
      </c>
      <c r="CX159" s="211">
        <v>423710</v>
      </c>
      <c r="CY159" s="211">
        <v>424917</v>
      </c>
    </row>
    <row r="160" spans="1:103" x14ac:dyDescent="0.2">
      <c r="A160" s="211">
        <v>2</v>
      </c>
      <c r="B160" s="211" t="s">
        <v>1234</v>
      </c>
      <c r="C160" s="211">
        <v>470032</v>
      </c>
      <c r="D160" s="211">
        <v>458434</v>
      </c>
      <c r="E160" s="211">
        <v>470439</v>
      </c>
      <c r="F160" s="211">
        <v>452663</v>
      </c>
      <c r="G160" s="211">
        <v>434103</v>
      </c>
      <c r="H160" s="211">
        <v>416560</v>
      </c>
      <c r="I160" s="211">
        <v>409182</v>
      </c>
      <c r="J160" s="211">
        <v>401750</v>
      </c>
      <c r="K160" s="211">
        <v>392814</v>
      </c>
      <c r="L160" s="211">
        <v>399796</v>
      </c>
      <c r="M160" s="211">
        <v>428291</v>
      </c>
      <c r="N160" s="211">
        <v>447864</v>
      </c>
      <c r="O160" s="211">
        <v>448787</v>
      </c>
      <c r="P160" s="211">
        <v>447310</v>
      </c>
      <c r="Q160" s="211">
        <v>447354</v>
      </c>
      <c r="R160" s="211">
        <v>444370</v>
      </c>
      <c r="S160" s="211">
        <v>453789</v>
      </c>
      <c r="T160" s="211">
        <v>454774</v>
      </c>
      <c r="U160" s="211">
        <v>457132</v>
      </c>
      <c r="V160" s="211">
        <v>465618</v>
      </c>
      <c r="W160" s="211">
        <v>459703</v>
      </c>
      <c r="X160" s="211">
        <v>459981</v>
      </c>
      <c r="Y160" s="211">
        <v>469645</v>
      </c>
      <c r="Z160" s="211">
        <v>466615</v>
      </c>
      <c r="AA160" s="211">
        <v>451402</v>
      </c>
      <c r="AB160" s="211">
        <v>450193</v>
      </c>
      <c r="AC160" s="211">
        <v>440535</v>
      </c>
      <c r="AD160" s="211">
        <v>442737</v>
      </c>
      <c r="AE160" s="211">
        <v>447972</v>
      </c>
      <c r="AF160" s="211">
        <v>440533</v>
      </c>
      <c r="AG160" s="211">
        <v>439271</v>
      </c>
      <c r="AH160" s="211">
        <v>429683</v>
      </c>
      <c r="AI160" s="211">
        <v>426111</v>
      </c>
      <c r="AJ160" s="211">
        <v>415694</v>
      </c>
      <c r="AK160" s="211">
        <v>421090</v>
      </c>
      <c r="AL160" s="211">
        <v>430476</v>
      </c>
      <c r="AM160" s="211">
        <v>436927</v>
      </c>
      <c r="AN160" s="211">
        <v>451688</v>
      </c>
      <c r="AO160" s="211">
        <v>458998</v>
      </c>
      <c r="AP160" s="211">
        <v>473944</v>
      </c>
      <c r="AQ160" s="211">
        <v>472515</v>
      </c>
      <c r="AR160" s="211">
        <v>478813</v>
      </c>
      <c r="AS160" s="211">
        <v>487198</v>
      </c>
      <c r="AT160" s="211">
        <v>494970</v>
      </c>
      <c r="AU160" s="211">
        <v>484612</v>
      </c>
      <c r="AV160" s="211">
        <v>477930</v>
      </c>
      <c r="AW160" s="211">
        <v>476764</v>
      </c>
      <c r="AX160" s="211">
        <v>479414</v>
      </c>
      <c r="AY160" s="211">
        <v>471179</v>
      </c>
      <c r="AZ160" s="211">
        <v>463229</v>
      </c>
      <c r="BA160" s="211">
        <v>452287</v>
      </c>
      <c r="BB160" s="211">
        <v>442283</v>
      </c>
      <c r="BC160" s="211">
        <v>427893</v>
      </c>
      <c r="BD160" s="211">
        <v>422908</v>
      </c>
      <c r="BE160" s="211">
        <v>421218</v>
      </c>
      <c r="BF160" s="211">
        <v>422894</v>
      </c>
      <c r="BG160" s="211">
        <v>423279</v>
      </c>
      <c r="BH160" s="211">
        <v>422433</v>
      </c>
      <c r="BI160" s="211">
        <v>421742</v>
      </c>
      <c r="BJ160" s="211">
        <v>421177</v>
      </c>
      <c r="BK160" s="211">
        <v>420790</v>
      </c>
      <c r="BL160" s="211">
        <v>420561</v>
      </c>
      <c r="BM160" s="211">
        <v>420672</v>
      </c>
      <c r="BN160" s="211">
        <v>421135</v>
      </c>
      <c r="BO160" s="211">
        <v>421786</v>
      </c>
      <c r="BP160" s="211">
        <v>422675</v>
      </c>
      <c r="BQ160" s="211">
        <v>423971</v>
      </c>
      <c r="BR160" s="211">
        <v>426198</v>
      </c>
      <c r="BS160" s="211">
        <v>429346</v>
      </c>
      <c r="BT160" s="211">
        <v>432752</v>
      </c>
      <c r="BU160" s="211">
        <v>436147</v>
      </c>
      <c r="BV160" s="211">
        <v>439503</v>
      </c>
      <c r="BW160" s="211">
        <v>442436</v>
      </c>
      <c r="BX160" s="211">
        <v>444815</v>
      </c>
      <c r="BY160" s="211">
        <v>446821</v>
      </c>
      <c r="BZ160" s="211">
        <v>448371</v>
      </c>
      <c r="CA160" s="211">
        <v>448959</v>
      </c>
      <c r="CB160" s="211">
        <v>448584</v>
      </c>
      <c r="CC160" s="211">
        <v>447724</v>
      </c>
      <c r="CD160" s="211">
        <v>446333</v>
      </c>
      <c r="CE160" s="211">
        <v>444400</v>
      </c>
      <c r="CF160" s="211">
        <v>442041</v>
      </c>
      <c r="CG160" s="211">
        <v>439468</v>
      </c>
      <c r="CH160" s="211">
        <v>436820</v>
      </c>
      <c r="CI160" s="211">
        <v>434067</v>
      </c>
      <c r="CJ160" s="211">
        <v>431293</v>
      </c>
      <c r="CK160" s="211">
        <v>428715</v>
      </c>
      <c r="CL160" s="211">
        <v>426422</v>
      </c>
      <c r="CM160" s="211">
        <v>424444</v>
      </c>
      <c r="CN160" s="211">
        <v>422799</v>
      </c>
      <c r="CO160" s="211">
        <v>421476</v>
      </c>
      <c r="CP160" s="211">
        <v>420485</v>
      </c>
      <c r="CQ160" s="211">
        <v>419800</v>
      </c>
      <c r="CR160" s="211">
        <v>419434</v>
      </c>
      <c r="CS160" s="211">
        <v>419441</v>
      </c>
      <c r="CT160" s="211">
        <v>419739</v>
      </c>
      <c r="CU160" s="211">
        <v>420326</v>
      </c>
      <c r="CV160" s="211">
        <v>421121</v>
      </c>
      <c r="CW160" s="211">
        <v>422058</v>
      </c>
      <c r="CX160" s="211">
        <v>423121</v>
      </c>
      <c r="CY160" s="211">
        <v>424278</v>
      </c>
    </row>
    <row r="161" spans="1:103" x14ac:dyDescent="0.2">
      <c r="A161" s="211">
        <v>2</v>
      </c>
      <c r="B161" s="211" t="s">
        <v>1235</v>
      </c>
      <c r="C161" s="211">
        <v>469525</v>
      </c>
      <c r="D161" s="211">
        <v>469555</v>
      </c>
      <c r="E161" s="211">
        <v>458811</v>
      </c>
      <c r="F161" s="211">
        <v>470315</v>
      </c>
      <c r="G161" s="211">
        <v>452540</v>
      </c>
      <c r="H161" s="211">
        <v>433982</v>
      </c>
      <c r="I161" s="211">
        <v>416440</v>
      </c>
      <c r="J161" s="211">
        <v>409037</v>
      </c>
      <c r="K161" s="211">
        <v>401630</v>
      </c>
      <c r="L161" s="211">
        <v>392724</v>
      </c>
      <c r="M161" s="211">
        <v>399698</v>
      </c>
      <c r="N161" s="211">
        <v>428141</v>
      </c>
      <c r="O161" s="211">
        <v>447683</v>
      </c>
      <c r="P161" s="211">
        <v>448614</v>
      </c>
      <c r="Q161" s="211">
        <v>447150</v>
      </c>
      <c r="R161" s="211">
        <v>447202</v>
      </c>
      <c r="S161" s="211">
        <v>444237</v>
      </c>
      <c r="T161" s="211">
        <v>453646</v>
      </c>
      <c r="U161" s="211">
        <v>454639</v>
      </c>
      <c r="V161" s="211">
        <v>457002</v>
      </c>
      <c r="W161" s="211">
        <v>465482</v>
      </c>
      <c r="X161" s="211">
        <v>459588</v>
      </c>
      <c r="Y161" s="211">
        <v>459876</v>
      </c>
      <c r="Z161" s="211">
        <v>469533</v>
      </c>
      <c r="AA161" s="211">
        <v>466518</v>
      </c>
      <c r="AB161" s="211">
        <v>451344</v>
      </c>
      <c r="AC161" s="211">
        <v>450145</v>
      </c>
      <c r="AD161" s="211">
        <v>440517</v>
      </c>
      <c r="AE161" s="211">
        <v>442724</v>
      </c>
      <c r="AF161" s="211">
        <v>447961</v>
      </c>
      <c r="AG161" s="211">
        <v>440543</v>
      </c>
      <c r="AH161" s="211">
        <v>439293</v>
      </c>
      <c r="AI161" s="211">
        <v>429730</v>
      </c>
      <c r="AJ161" s="211">
        <v>426171</v>
      </c>
      <c r="AK161" s="211">
        <v>415781</v>
      </c>
      <c r="AL161" s="211">
        <v>421176</v>
      </c>
      <c r="AM161" s="211">
        <v>430555</v>
      </c>
      <c r="AN161" s="211">
        <v>437005</v>
      </c>
      <c r="AO161" s="211">
        <v>451752</v>
      </c>
      <c r="AP161" s="211">
        <v>459058</v>
      </c>
      <c r="AQ161" s="211">
        <v>473989</v>
      </c>
      <c r="AR161" s="211">
        <v>472572</v>
      </c>
      <c r="AS161" s="211">
        <v>478871</v>
      </c>
      <c r="AT161" s="211">
        <v>487250</v>
      </c>
      <c r="AU161" s="211">
        <v>495020</v>
      </c>
      <c r="AV161" s="211">
        <v>484686</v>
      </c>
      <c r="AW161" s="211">
        <v>478022</v>
      </c>
      <c r="AX161" s="211">
        <v>476866</v>
      </c>
      <c r="AY161" s="211">
        <v>479520</v>
      </c>
      <c r="AZ161" s="211">
        <v>471305</v>
      </c>
      <c r="BA161" s="211">
        <v>463374</v>
      </c>
      <c r="BB161" s="211">
        <v>452456</v>
      </c>
      <c r="BC161" s="211">
        <v>442471</v>
      </c>
      <c r="BD161" s="211">
        <v>428106</v>
      </c>
      <c r="BE161" s="211">
        <v>423136</v>
      </c>
      <c r="BF161" s="211">
        <v>421454</v>
      </c>
      <c r="BG161" s="211">
        <v>423136</v>
      </c>
      <c r="BH161" s="211">
        <v>423526</v>
      </c>
      <c r="BI161" s="211">
        <v>422687</v>
      </c>
      <c r="BJ161" s="211">
        <v>422003</v>
      </c>
      <c r="BK161" s="211">
        <v>421444</v>
      </c>
      <c r="BL161" s="211">
        <v>421064</v>
      </c>
      <c r="BM161" s="211">
        <v>420841</v>
      </c>
      <c r="BN161" s="211">
        <v>420958</v>
      </c>
      <c r="BO161" s="211">
        <v>421427</v>
      </c>
      <c r="BP161" s="211">
        <v>422082</v>
      </c>
      <c r="BQ161" s="211">
        <v>422976</v>
      </c>
      <c r="BR161" s="211">
        <v>424275</v>
      </c>
      <c r="BS161" s="211">
        <v>426506</v>
      </c>
      <c r="BT161" s="211">
        <v>429656</v>
      </c>
      <c r="BU161" s="211">
        <v>433063</v>
      </c>
      <c r="BV161" s="211">
        <v>436463</v>
      </c>
      <c r="BW161" s="211">
        <v>439819</v>
      </c>
      <c r="BX161" s="211">
        <v>442755</v>
      </c>
      <c r="BY161" s="211">
        <v>445138</v>
      </c>
      <c r="BZ161" s="211">
        <v>447146</v>
      </c>
      <c r="CA161" s="211">
        <v>448701</v>
      </c>
      <c r="CB161" s="211">
        <v>449294</v>
      </c>
      <c r="CC161" s="211">
        <v>448925</v>
      </c>
      <c r="CD161" s="211">
        <v>448070</v>
      </c>
      <c r="CE161" s="211">
        <v>446686</v>
      </c>
      <c r="CF161" s="211">
        <v>444760</v>
      </c>
      <c r="CG161" s="211">
        <v>442408</v>
      </c>
      <c r="CH161" s="211">
        <v>439841</v>
      </c>
      <c r="CI161" s="211">
        <v>437203</v>
      </c>
      <c r="CJ161" s="211">
        <v>434455</v>
      </c>
      <c r="CK161" s="211">
        <v>431689</v>
      </c>
      <c r="CL161" s="211">
        <v>429118</v>
      </c>
      <c r="CM161" s="211">
        <v>426830</v>
      </c>
      <c r="CN161" s="211">
        <v>424857</v>
      </c>
      <c r="CO161" s="211">
        <v>423218</v>
      </c>
      <c r="CP161" s="211">
        <v>421902</v>
      </c>
      <c r="CQ161" s="211">
        <v>420916</v>
      </c>
      <c r="CR161" s="211">
        <v>420235</v>
      </c>
      <c r="CS161" s="211">
        <v>419874</v>
      </c>
      <c r="CT161" s="211">
        <v>419885</v>
      </c>
      <c r="CU161" s="211">
        <v>420186</v>
      </c>
      <c r="CV161" s="211">
        <v>420776</v>
      </c>
      <c r="CW161" s="211">
        <v>421574</v>
      </c>
      <c r="CX161" s="211">
        <v>422514</v>
      </c>
      <c r="CY161" s="211">
        <v>423582</v>
      </c>
    </row>
    <row r="162" spans="1:103" x14ac:dyDescent="0.2">
      <c r="A162" s="211">
        <v>2</v>
      </c>
      <c r="B162" s="211" t="s">
        <v>1236</v>
      </c>
      <c r="C162" s="211">
        <v>473125</v>
      </c>
      <c r="D162" s="211">
        <v>468814</v>
      </c>
      <c r="E162" s="211">
        <v>469568</v>
      </c>
      <c r="F162" s="211">
        <v>458452</v>
      </c>
      <c r="G162" s="211">
        <v>469900</v>
      </c>
      <c r="H162" s="211">
        <v>452138</v>
      </c>
      <c r="I162" s="211">
        <v>433596</v>
      </c>
      <c r="J162" s="211">
        <v>416066</v>
      </c>
      <c r="K162" s="211">
        <v>408692</v>
      </c>
      <c r="L162" s="211">
        <v>401313</v>
      </c>
      <c r="M162" s="211">
        <v>392438</v>
      </c>
      <c r="N162" s="211">
        <v>399406</v>
      </c>
      <c r="O162" s="211">
        <v>427792</v>
      </c>
      <c r="P162" s="211">
        <v>447302</v>
      </c>
      <c r="Q162" s="211">
        <v>448240</v>
      </c>
      <c r="R162" s="211">
        <v>446790</v>
      </c>
      <c r="S162" s="211">
        <v>446855</v>
      </c>
      <c r="T162" s="211">
        <v>443906</v>
      </c>
      <c r="U162" s="211">
        <v>453307</v>
      </c>
      <c r="V162" s="211">
        <v>454309</v>
      </c>
      <c r="W162" s="211">
        <v>456678</v>
      </c>
      <c r="X162" s="211">
        <v>465152</v>
      </c>
      <c r="Y162" s="211">
        <v>459278</v>
      </c>
      <c r="Z162" s="211">
        <v>459578</v>
      </c>
      <c r="AA162" s="211">
        <v>469227</v>
      </c>
      <c r="AB162" s="211">
        <v>466228</v>
      </c>
      <c r="AC162" s="211">
        <v>451096</v>
      </c>
      <c r="AD162" s="211">
        <v>449911</v>
      </c>
      <c r="AE162" s="211">
        <v>440312</v>
      </c>
      <c r="AF162" s="211">
        <v>442525</v>
      </c>
      <c r="AG162" s="211">
        <v>447763</v>
      </c>
      <c r="AH162" s="211">
        <v>440369</v>
      </c>
      <c r="AI162" s="211">
        <v>439130</v>
      </c>
      <c r="AJ162" s="211">
        <v>429593</v>
      </c>
      <c r="AK162" s="211">
        <v>426049</v>
      </c>
      <c r="AL162" s="211">
        <v>415688</v>
      </c>
      <c r="AM162" s="211">
        <v>421083</v>
      </c>
      <c r="AN162" s="211">
        <v>430455</v>
      </c>
      <c r="AO162" s="211">
        <v>436902</v>
      </c>
      <c r="AP162" s="211">
        <v>451634</v>
      </c>
      <c r="AQ162" s="211">
        <v>458937</v>
      </c>
      <c r="AR162" s="211">
        <v>473851</v>
      </c>
      <c r="AS162" s="211">
        <v>472447</v>
      </c>
      <c r="AT162" s="211">
        <v>478746</v>
      </c>
      <c r="AU162" s="211">
        <v>487122</v>
      </c>
      <c r="AV162" s="211">
        <v>494888</v>
      </c>
      <c r="AW162" s="211">
        <v>484579</v>
      </c>
      <c r="AX162" s="211">
        <v>477935</v>
      </c>
      <c r="AY162" s="211">
        <v>476789</v>
      </c>
      <c r="AZ162" s="211">
        <v>479449</v>
      </c>
      <c r="BA162" s="211">
        <v>471256</v>
      </c>
      <c r="BB162" s="211">
        <v>463342</v>
      </c>
      <c r="BC162" s="211">
        <v>452449</v>
      </c>
      <c r="BD162" s="211">
        <v>442486</v>
      </c>
      <c r="BE162" s="211">
        <v>428147</v>
      </c>
      <c r="BF162" s="211">
        <v>423193</v>
      </c>
      <c r="BG162" s="211">
        <v>421520</v>
      </c>
      <c r="BH162" s="211">
        <v>423206</v>
      </c>
      <c r="BI162" s="211">
        <v>423602</v>
      </c>
      <c r="BJ162" s="211">
        <v>422771</v>
      </c>
      <c r="BK162" s="211">
        <v>422094</v>
      </c>
      <c r="BL162" s="211">
        <v>421542</v>
      </c>
      <c r="BM162" s="211">
        <v>421169</v>
      </c>
      <c r="BN162" s="211">
        <v>420955</v>
      </c>
      <c r="BO162" s="211">
        <v>421076</v>
      </c>
      <c r="BP162" s="211">
        <v>421551</v>
      </c>
      <c r="BQ162" s="211">
        <v>422213</v>
      </c>
      <c r="BR162" s="211">
        <v>423111</v>
      </c>
      <c r="BS162" s="211">
        <v>424413</v>
      </c>
      <c r="BT162" s="211">
        <v>426650</v>
      </c>
      <c r="BU162" s="211">
        <v>429801</v>
      </c>
      <c r="BV162" s="211">
        <v>433210</v>
      </c>
      <c r="BW162" s="211">
        <v>436613</v>
      </c>
      <c r="BX162" s="211">
        <v>439972</v>
      </c>
      <c r="BY162" s="211">
        <v>442910</v>
      </c>
      <c r="BZ162" s="211">
        <v>445296</v>
      </c>
      <c r="CA162" s="211">
        <v>447307</v>
      </c>
      <c r="CB162" s="211">
        <v>448866</v>
      </c>
      <c r="CC162" s="211">
        <v>449464</v>
      </c>
      <c r="CD162" s="211">
        <v>449100</v>
      </c>
      <c r="CE162" s="211">
        <v>448252</v>
      </c>
      <c r="CF162" s="211">
        <v>446875</v>
      </c>
      <c r="CG162" s="211">
        <v>444956</v>
      </c>
      <c r="CH162" s="211">
        <v>442613</v>
      </c>
      <c r="CI162" s="211">
        <v>440052</v>
      </c>
      <c r="CJ162" s="211">
        <v>437422</v>
      </c>
      <c r="CK162" s="211">
        <v>434684</v>
      </c>
      <c r="CL162" s="211">
        <v>431924</v>
      </c>
      <c r="CM162" s="211">
        <v>429361</v>
      </c>
      <c r="CN162" s="211">
        <v>427080</v>
      </c>
      <c r="CO162" s="211">
        <v>425113</v>
      </c>
      <c r="CP162" s="211">
        <v>423479</v>
      </c>
      <c r="CQ162" s="211">
        <v>422169</v>
      </c>
      <c r="CR162" s="211">
        <v>421189</v>
      </c>
      <c r="CS162" s="211">
        <v>420514</v>
      </c>
      <c r="CT162" s="211">
        <v>420158</v>
      </c>
      <c r="CU162" s="211">
        <v>420173</v>
      </c>
      <c r="CV162" s="211">
        <v>420478</v>
      </c>
      <c r="CW162" s="211">
        <v>421071</v>
      </c>
      <c r="CX162" s="211">
        <v>421872</v>
      </c>
      <c r="CY162" s="211">
        <v>422815</v>
      </c>
    </row>
    <row r="163" spans="1:103" x14ac:dyDescent="0.2">
      <c r="A163" s="211">
        <v>2</v>
      </c>
      <c r="B163" s="211" t="s">
        <v>1237</v>
      </c>
      <c r="C163" s="211">
        <v>474724</v>
      </c>
      <c r="D163" s="211">
        <v>472273</v>
      </c>
      <c r="E163" s="211">
        <v>468688</v>
      </c>
      <c r="F163" s="211">
        <v>469053</v>
      </c>
      <c r="G163" s="211">
        <v>457943</v>
      </c>
      <c r="H163" s="211">
        <v>469329</v>
      </c>
      <c r="I163" s="211">
        <v>451590</v>
      </c>
      <c r="J163" s="211">
        <v>433068</v>
      </c>
      <c r="K163" s="211">
        <v>415597</v>
      </c>
      <c r="L163" s="211">
        <v>408253</v>
      </c>
      <c r="M163" s="211">
        <v>400904</v>
      </c>
      <c r="N163" s="211">
        <v>392064</v>
      </c>
      <c r="O163" s="211">
        <v>399026</v>
      </c>
      <c r="P163" s="211">
        <v>427352</v>
      </c>
      <c r="Q163" s="211">
        <v>446828</v>
      </c>
      <c r="R163" s="211">
        <v>447774</v>
      </c>
      <c r="S163" s="211">
        <v>446339</v>
      </c>
      <c r="T163" s="211">
        <v>446418</v>
      </c>
      <c r="U163" s="211">
        <v>443488</v>
      </c>
      <c r="V163" s="211">
        <v>452878</v>
      </c>
      <c r="W163" s="211">
        <v>453890</v>
      </c>
      <c r="X163" s="211">
        <v>456265</v>
      </c>
      <c r="Y163" s="211">
        <v>464733</v>
      </c>
      <c r="Z163" s="211">
        <v>458883</v>
      </c>
      <c r="AA163" s="211">
        <v>459194</v>
      </c>
      <c r="AB163" s="211">
        <v>468835</v>
      </c>
      <c r="AC163" s="211">
        <v>465854</v>
      </c>
      <c r="AD163" s="211">
        <v>450764</v>
      </c>
      <c r="AE163" s="211">
        <v>449595</v>
      </c>
      <c r="AF163" s="211">
        <v>440027</v>
      </c>
      <c r="AG163" s="211">
        <v>442247</v>
      </c>
      <c r="AH163" s="211">
        <v>447485</v>
      </c>
      <c r="AI163" s="211">
        <v>440117</v>
      </c>
      <c r="AJ163" s="211">
        <v>438891</v>
      </c>
      <c r="AK163" s="211">
        <v>429383</v>
      </c>
      <c r="AL163" s="211">
        <v>425854</v>
      </c>
      <c r="AM163" s="211">
        <v>415524</v>
      </c>
      <c r="AN163" s="211">
        <v>420917</v>
      </c>
      <c r="AO163" s="211">
        <v>430282</v>
      </c>
      <c r="AP163" s="211">
        <v>436727</v>
      </c>
      <c r="AQ163" s="211">
        <v>451443</v>
      </c>
      <c r="AR163" s="211">
        <v>458744</v>
      </c>
      <c r="AS163" s="211">
        <v>473640</v>
      </c>
      <c r="AT163" s="211">
        <v>472248</v>
      </c>
      <c r="AU163" s="211">
        <v>478547</v>
      </c>
      <c r="AV163" s="211">
        <v>486917</v>
      </c>
      <c r="AW163" s="211">
        <v>494682</v>
      </c>
      <c r="AX163" s="211">
        <v>484399</v>
      </c>
      <c r="AY163" s="211">
        <v>477777</v>
      </c>
      <c r="AZ163" s="211">
        <v>476641</v>
      </c>
      <c r="BA163" s="211">
        <v>479307</v>
      </c>
      <c r="BB163" s="211">
        <v>471135</v>
      </c>
      <c r="BC163" s="211">
        <v>463242</v>
      </c>
      <c r="BD163" s="211">
        <v>452375</v>
      </c>
      <c r="BE163" s="211">
        <v>442436</v>
      </c>
      <c r="BF163" s="211">
        <v>428126</v>
      </c>
      <c r="BG163" s="211">
        <v>423186</v>
      </c>
      <c r="BH163" s="211">
        <v>421524</v>
      </c>
      <c r="BI163" s="211">
        <v>423215</v>
      </c>
      <c r="BJ163" s="211">
        <v>423617</v>
      </c>
      <c r="BK163" s="211">
        <v>422795</v>
      </c>
      <c r="BL163" s="211">
        <v>422126</v>
      </c>
      <c r="BM163" s="211">
        <v>421582</v>
      </c>
      <c r="BN163" s="211">
        <v>421215</v>
      </c>
      <c r="BO163" s="211">
        <v>421010</v>
      </c>
      <c r="BP163" s="211">
        <v>421136</v>
      </c>
      <c r="BQ163" s="211">
        <v>421618</v>
      </c>
      <c r="BR163" s="211">
        <v>422285</v>
      </c>
      <c r="BS163" s="211">
        <v>423187</v>
      </c>
      <c r="BT163" s="211">
        <v>424495</v>
      </c>
      <c r="BU163" s="211">
        <v>426739</v>
      </c>
      <c r="BV163" s="211">
        <v>429892</v>
      </c>
      <c r="BW163" s="211">
        <v>433300</v>
      </c>
      <c r="BX163" s="211">
        <v>436706</v>
      </c>
      <c r="BY163" s="211">
        <v>440069</v>
      </c>
      <c r="BZ163" s="211">
        <v>443011</v>
      </c>
      <c r="CA163" s="211">
        <v>445399</v>
      </c>
      <c r="CB163" s="211">
        <v>447414</v>
      </c>
      <c r="CC163" s="211">
        <v>448977</v>
      </c>
      <c r="CD163" s="211">
        <v>449580</v>
      </c>
      <c r="CE163" s="211">
        <v>449222</v>
      </c>
      <c r="CF163" s="211">
        <v>448381</v>
      </c>
      <c r="CG163" s="211">
        <v>447013</v>
      </c>
      <c r="CH163" s="211">
        <v>445101</v>
      </c>
      <c r="CI163" s="211">
        <v>442766</v>
      </c>
      <c r="CJ163" s="211">
        <v>440213</v>
      </c>
      <c r="CK163" s="211">
        <v>437591</v>
      </c>
      <c r="CL163" s="211">
        <v>434861</v>
      </c>
      <c r="CM163" s="211">
        <v>432111</v>
      </c>
      <c r="CN163" s="211">
        <v>429553</v>
      </c>
      <c r="CO163" s="211">
        <v>427280</v>
      </c>
      <c r="CP163" s="211">
        <v>425322</v>
      </c>
      <c r="CQ163" s="211">
        <v>423692</v>
      </c>
      <c r="CR163" s="211">
        <v>422388</v>
      </c>
      <c r="CS163" s="211">
        <v>421415</v>
      </c>
      <c r="CT163" s="211">
        <v>420744</v>
      </c>
      <c r="CU163" s="211">
        <v>420393</v>
      </c>
      <c r="CV163" s="211">
        <v>420413</v>
      </c>
      <c r="CW163" s="211">
        <v>420722</v>
      </c>
      <c r="CX163" s="211">
        <v>421321</v>
      </c>
      <c r="CY163" s="211">
        <v>422125</v>
      </c>
    </row>
    <row r="164" spans="1:103" x14ac:dyDescent="0.2">
      <c r="A164" s="211">
        <v>2</v>
      </c>
      <c r="B164" s="211" t="s">
        <v>1238</v>
      </c>
      <c r="C164" s="211">
        <v>477697</v>
      </c>
      <c r="D164" s="211">
        <v>473739</v>
      </c>
      <c r="E164" s="211">
        <v>471978</v>
      </c>
      <c r="F164" s="211">
        <v>468039</v>
      </c>
      <c r="G164" s="211">
        <v>468379</v>
      </c>
      <c r="H164" s="211">
        <v>457277</v>
      </c>
      <c r="I164" s="211">
        <v>468605</v>
      </c>
      <c r="J164" s="211">
        <v>450894</v>
      </c>
      <c r="K164" s="211">
        <v>432437</v>
      </c>
      <c r="L164" s="211">
        <v>415031</v>
      </c>
      <c r="M164" s="211">
        <v>407721</v>
      </c>
      <c r="N164" s="211">
        <v>400404</v>
      </c>
      <c r="O164" s="211">
        <v>391600</v>
      </c>
      <c r="P164" s="211">
        <v>398556</v>
      </c>
      <c r="Q164" s="211">
        <v>426819</v>
      </c>
      <c r="R164" s="211">
        <v>446257</v>
      </c>
      <c r="S164" s="211">
        <v>447214</v>
      </c>
      <c r="T164" s="211">
        <v>445795</v>
      </c>
      <c r="U164" s="211">
        <v>445887</v>
      </c>
      <c r="V164" s="211">
        <v>442979</v>
      </c>
      <c r="W164" s="211">
        <v>452358</v>
      </c>
      <c r="X164" s="211">
        <v>453378</v>
      </c>
      <c r="Y164" s="211">
        <v>455763</v>
      </c>
      <c r="Z164" s="211">
        <v>464223</v>
      </c>
      <c r="AA164" s="211">
        <v>458399</v>
      </c>
      <c r="AB164" s="211">
        <v>458720</v>
      </c>
      <c r="AC164" s="211">
        <v>468351</v>
      </c>
      <c r="AD164" s="211">
        <v>465391</v>
      </c>
      <c r="AE164" s="211">
        <v>450348</v>
      </c>
      <c r="AF164" s="211">
        <v>449196</v>
      </c>
      <c r="AG164" s="211">
        <v>439660</v>
      </c>
      <c r="AH164" s="211">
        <v>441886</v>
      </c>
      <c r="AI164" s="211">
        <v>447125</v>
      </c>
      <c r="AJ164" s="211">
        <v>439783</v>
      </c>
      <c r="AK164" s="211">
        <v>438573</v>
      </c>
      <c r="AL164" s="211">
        <v>429096</v>
      </c>
      <c r="AM164" s="211">
        <v>425584</v>
      </c>
      <c r="AN164" s="211">
        <v>415286</v>
      </c>
      <c r="AO164" s="211">
        <v>420680</v>
      </c>
      <c r="AP164" s="211">
        <v>430035</v>
      </c>
      <c r="AQ164" s="211">
        <v>436479</v>
      </c>
      <c r="AR164" s="211">
        <v>451176</v>
      </c>
      <c r="AS164" s="211">
        <v>458473</v>
      </c>
      <c r="AT164" s="211">
        <v>473352</v>
      </c>
      <c r="AU164" s="211">
        <v>471971</v>
      </c>
      <c r="AV164" s="211">
        <v>478271</v>
      </c>
      <c r="AW164" s="211">
        <v>486638</v>
      </c>
      <c r="AX164" s="211">
        <v>494399</v>
      </c>
      <c r="AY164" s="211">
        <v>484145</v>
      </c>
      <c r="AZ164" s="211">
        <v>477544</v>
      </c>
      <c r="BA164" s="211">
        <v>476421</v>
      </c>
      <c r="BB164" s="211">
        <v>479092</v>
      </c>
      <c r="BC164" s="211">
        <v>470946</v>
      </c>
      <c r="BD164" s="211">
        <v>463074</v>
      </c>
      <c r="BE164" s="211">
        <v>452233</v>
      </c>
      <c r="BF164" s="211">
        <v>442318</v>
      </c>
      <c r="BG164" s="211">
        <v>428042</v>
      </c>
      <c r="BH164" s="211">
        <v>423116</v>
      </c>
      <c r="BI164" s="211">
        <v>421464</v>
      </c>
      <c r="BJ164" s="211">
        <v>423162</v>
      </c>
      <c r="BK164" s="211">
        <v>423571</v>
      </c>
      <c r="BL164" s="211">
        <v>422758</v>
      </c>
      <c r="BM164" s="211">
        <v>422098</v>
      </c>
      <c r="BN164" s="211">
        <v>421561</v>
      </c>
      <c r="BO164" s="211">
        <v>421203</v>
      </c>
      <c r="BP164" s="211">
        <v>421006</v>
      </c>
      <c r="BQ164" s="211">
        <v>421138</v>
      </c>
      <c r="BR164" s="211">
        <v>421628</v>
      </c>
      <c r="BS164" s="211">
        <v>422301</v>
      </c>
      <c r="BT164" s="211">
        <v>423209</v>
      </c>
      <c r="BU164" s="211">
        <v>424521</v>
      </c>
      <c r="BV164" s="211">
        <v>426769</v>
      </c>
      <c r="BW164" s="211">
        <v>429927</v>
      </c>
      <c r="BX164" s="211">
        <v>433338</v>
      </c>
      <c r="BY164" s="211">
        <v>436745</v>
      </c>
      <c r="BZ164" s="211">
        <v>440111</v>
      </c>
      <c r="CA164" s="211">
        <v>443055</v>
      </c>
      <c r="CB164" s="211">
        <v>445447</v>
      </c>
      <c r="CC164" s="211">
        <v>447466</v>
      </c>
      <c r="CD164" s="211">
        <v>449034</v>
      </c>
      <c r="CE164" s="211">
        <v>449643</v>
      </c>
      <c r="CF164" s="211">
        <v>449293</v>
      </c>
      <c r="CG164" s="211">
        <v>448458</v>
      </c>
      <c r="CH164" s="211">
        <v>447098</v>
      </c>
      <c r="CI164" s="211">
        <v>445194</v>
      </c>
      <c r="CJ164" s="211">
        <v>442868</v>
      </c>
      <c r="CK164" s="211">
        <v>440324</v>
      </c>
      <c r="CL164" s="211">
        <v>437712</v>
      </c>
      <c r="CM164" s="211">
        <v>434989</v>
      </c>
      <c r="CN164" s="211">
        <v>432250</v>
      </c>
      <c r="CO164" s="211">
        <v>429700</v>
      </c>
      <c r="CP164" s="211">
        <v>427432</v>
      </c>
      <c r="CQ164" s="211">
        <v>425483</v>
      </c>
      <c r="CR164" s="211">
        <v>423860</v>
      </c>
      <c r="CS164" s="211">
        <v>422562</v>
      </c>
      <c r="CT164" s="211">
        <v>421595</v>
      </c>
      <c r="CU164" s="211">
        <v>420931</v>
      </c>
      <c r="CV164" s="211">
        <v>420583</v>
      </c>
      <c r="CW164" s="211">
        <v>420609</v>
      </c>
      <c r="CX164" s="211">
        <v>420923</v>
      </c>
      <c r="CY164" s="211">
        <v>421527</v>
      </c>
    </row>
    <row r="165" spans="1:103" x14ac:dyDescent="0.2">
      <c r="A165" s="211">
        <v>2</v>
      </c>
      <c r="B165" s="211" t="s">
        <v>1239</v>
      </c>
      <c r="C165" s="211">
        <v>472307</v>
      </c>
      <c r="D165" s="211">
        <v>476619</v>
      </c>
      <c r="E165" s="211">
        <v>473338</v>
      </c>
      <c r="F165" s="211">
        <v>471228</v>
      </c>
      <c r="G165" s="211">
        <v>467278</v>
      </c>
      <c r="H165" s="211">
        <v>467590</v>
      </c>
      <c r="I165" s="211">
        <v>456497</v>
      </c>
      <c r="J165" s="211">
        <v>467765</v>
      </c>
      <c r="K165" s="211">
        <v>450126</v>
      </c>
      <c r="L165" s="211">
        <v>431741</v>
      </c>
      <c r="M165" s="211">
        <v>414404</v>
      </c>
      <c r="N165" s="211">
        <v>407129</v>
      </c>
      <c r="O165" s="211">
        <v>399847</v>
      </c>
      <c r="P165" s="211">
        <v>391082</v>
      </c>
      <c r="Q165" s="211">
        <v>398031</v>
      </c>
      <c r="R165" s="211">
        <v>426227</v>
      </c>
      <c r="S165" s="211">
        <v>445624</v>
      </c>
      <c r="T165" s="211">
        <v>446592</v>
      </c>
      <c r="U165" s="211">
        <v>445191</v>
      </c>
      <c r="V165" s="211">
        <v>445298</v>
      </c>
      <c r="W165" s="211">
        <v>442411</v>
      </c>
      <c r="X165" s="211">
        <v>451780</v>
      </c>
      <c r="Y165" s="211">
        <v>452811</v>
      </c>
      <c r="Z165" s="211">
        <v>455204</v>
      </c>
      <c r="AA165" s="211">
        <v>463656</v>
      </c>
      <c r="AB165" s="211">
        <v>457860</v>
      </c>
      <c r="AC165" s="211">
        <v>458195</v>
      </c>
      <c r="AD165" s="211">
        <v>467814</v>
      </c>
      <c r="AE165" s="211">
        <v>464875</v>
      </c>
      <c r="AF165" s="211">
        <v>449882</v>
      </c>
      <c r="AG165" s="211">
        <v>448748</v>
      </c>
      <c r="AH165" s="211">
        <v>439246</v>
      </c>
      <c r="AI165" s="211">
        <v>441479</v>
      </c>
      <c r="AJ165" s="211">
        <v>446720</v>
      </c>
      <c r="AK165" s="211">
        <v>439408</v>
      </c>
      <c r="AL165" s="211">
        <v>438212</v>
      </c>
      <c r="AM165" s="211">
        <v>428768</v>
      </c>
      <c r="AN165" s="211">
        <v>425275</v>
      </c>
      <c r="AO165" s="211">
        <v>415012</v>
      </c>
      <c r="AP165" s="211">
        <v>420406</v>
      </c>
      <c r="AQ165" s="211">
        <v>429752</v>
      </c>
      <c r="AR165" s="211">
        <v>436192</v>
      </c>
      <c r="AS165" s="211">
        <v>450870</v>
      </c>
      <c r="AT165" s="211">
        <v>458163</v>
      </c>
      <c r="AU165" s="211">
        <v>473024</v>
      </c>
      <c r="AV165" s="211">
        <v>471658</v>
      </c>
      <c r="AW165" s="211">
        <v>477957</v>
      </c>
      <c r="AX165" s="211">
        <v>486318</v>
      </c>
      <c r="AY165" s="211">
        <v>494077</v>
      </c>
      <c r="AZ165" s="211">
        <v>483854</v>
      </c>
      <c r="BA165" s="211">
        <v>477277</v>
      </c>
      <c r="BB165" s="211">
        <v>476167</v>
      </c>
      <c r="BC165" s="211">
        <v>478843</v>
      </c>
      <c r="BD165" s="211">
        <v>470724</v>
      </c>
      <c r="BE165" s="211">
        <v>462874</v>
      </c>
      <c r="BF165" s="211">
        <v>452064</v>
      </c>
      <c r="BG165" s="211">
        <v>442177</v>
      </c>
      <c r="BH165" s="211">
        <v>427934</v>
      </c>
      <c r="BI165" s="211">
        <v>423025</v>
      </c>
      <c r="BJ165" s="211">
        <v>421385</v>
      </c>
      <c r="BK165" s="211">
        <v>423088</v>
      </c>
      <c r="BL165" s="211">
        <v>423504</v>
      </c>
      <c r="BM165" s="211">
        <v>422700</v>
      </c>
      <c r="BN165" s="211">
        <v>422052</v>
      </c>
      <c r="BO165" s="211">
        <v>421523</v>
      </c>
      <c r="BP165" s="211">
        <v>421173</v>
      </c>
      <c r="BQ165" s="211">
        <v>420986</v>
      </c>
      <c r="BR165" s="211">
        <v>421124</v>
      </c>
      <c r="BS165" s="211">
        <v>421622</v>
      </c>
      <c r="BT165" s="211">
        <v>422300</v>
      </c>
      <c r="BU165" s="211">
        <v>423215</v>
      </c>
      <c r="BV165" s="211">
        <v>424534</v>
      </c>
      <c r="BW165" s="211">
        <v>426784</v>
      </c>
      <c r="BX165" s="211">
        <v>429945</v>
      </c>
      <c r="BY165" s="211">
        <v>433360</v>
      </c>
      <c r="BZ165" s="211">
        <v>436770</v>
      </c>
      <c r="CA165" s="211">
        <v>440138</v>
      </c>
      <c r="CB165" s="211">
        <v>443086</v>
      </c>
      <c r="CC165" s="211">
        <v>445482</v>
      </c>
      <c r="CD165" s="211">
        <v>447506</v>
      </c>
      <c r="CE165" s="211">
        <v>449080</v>
      </c>
      <c r="CF165" s="211">
        <v>449693</v>
      </c>
      <c r="CG165" s="211">
        <v>449351</v>
      </c>
      <c r="CH165" s="211">
        <v>448525</v>
      </c>
      <c r="CI165" s="211">
        <v>447173</v>
      </c>
      <c r="CJ165" s="211">
        <v>445277</v>
      </c>
      <c r="CK165" s="211">
        <v>442962</v>
      </c>
      <c r="CL165" s="211">
        <v>440426</v>
      </c>
      <c r="CM165" s="211">
        <v>437824</v>
      </c>
      <c r="CN165" s="211">
        <v>435110</v>
      </c>
      <c r="CO165" s="211">
        <v>432380</v>
      </c>
      <c r="CP165" s="211">
        <v>429839</v>
      </c>
      <c r="CQ165" s="211">
        <v>427579</v>
      </c>
      <c r="CR165" s="211">
        <v>425641</v>
      </c>
      <c r="CS165" s="211">
        <v>424022</v>
      </c>
      <c r="CT165" s="211">
        <v>422732</v>
      </c>
      <c r="CU165" s="211">
        <v>421772</v>
      </c>
      <c r="CV165" s="211">
        <v>421114</v>
      </c>
      <c r="CW165" s="211">
        <v>420772</v>
      </c>
      <c r="CX165" s="211">
        <v>420803</v>
      </c>
      <c r="CY165" s="211">
        <v>421122</v>
      </c>
    </row>
    <row r="166" spans="1:103" x14ac:dyDescent="0.2">
      <c r="A166" s="211">
        <v>2</v>
      </c>
      <c r="B166" s="211" t="s">
        <v>1240</v>
      </c>
      <c r="C166" s="211">
        <v>461124</v>
      </c>
      <c r="D166" s="211">
        <v>471171</v>
      </c>
      <c r="E166" s="211">
        <v>476143</v>
      </c>
      <c r="F166" s="211">
        <v>472509</v>
      </c>
      <c r="G166" s="211">
        <v>470379</v>
      </c>
      <c r="H166" s="211">
        <v>466416</v>
      </c>
      <c r="I166" s="211">
        <v>466700</v>
      </c>
      <c r="J166" s="211">
        <v>455617</v>
      </c>
      <c r="K166" s="211">
        <v>466864</v>
      </c>
      <c r="L166" s="211">
        <v>449302</v>
      </c>
      <c r="M166" s="211">
        <v>430994</v>
      </c>
      <c r="N166" s="211">
        <v>413732</v>
      </c>
      <c r="O166" s="211">
        <v>406494</v>
      </c>
      <c r="P166" s="211">
        <v>399249</v>
      </c>
      <c r="Q166" s="211">
        <v>390528</v>
      </c>
      <c r="R166" s="211">
        <v>397468</v>
      </c>
      <c r="S166" s="211">
        <v>425590</v>
      </c>
      <c r="T166" s="211">
        <v>444943</v>
      </c>
      <c r="U166" s="211">
        <v>445923</v>
      </c>
      <c r="V166" s="211">
        <v>444541</v>
      </c>
      <c r="W166" s="211">
        <v>444665</v>
      </c>
      <c r="X166" s="211">
        <v>441803</v>
      </c>
      <c r="Y166" s="211">
        <v>451158</v>
      </c>
      <c r="Z166" s="211">
        <v>452201</v>
      </c>
      <c r="AA166" s="211">
        <v>454603</v>
      </c>
      <c r="AB166" s="211">
        <v>463046</v>
      </c>
      <c r="AC166" s="211">
        <v>457280</v>
      </c>
      <c r="AD166" s="211">
        <v>457629</v>
      </c>
      <c r="AE166" s="211">
        <v>467238</v>
      </c>
      <c r="AF166" s="211">
        <v>464320</v>
      </c>
      <c r="AG166" s="211">
        <v>449382</v>
      </c>
      <c r="AH166" s="211">
        <v>448266</v>
      </c>
      <c r="AI166" s="211">
        <v>438804</v>
      </c>
      <c r="AJ166" s="211">
        <v>441043</v>
      </c>
      <c r="AK166" s="211">
        <v>446285</v>
      </c>
      <c r="AL166" s="211">
        <v>439007</v>
      </c>
      <c r="AM166" s="211">
        <v>437825</v>
      </c>
      <c r="AN166" s="211">
        <v>428418</v>
      </c>
      <c r="AO166" s="211">
        <v>424945</v>
      </c>
      <c r="AP166" s="211">
        <v>414719</v>
      </c>
      <c r="AQ166" s="211">
        <v>420112</v>
      </c>
      <c r="AR166" s="211">
        <v>429451</v>
      </c>
      <c r="AS166" s="211">
        <v>435887</v>
      </c>
      <c r="AT166" s="211">
        <v>450545</v>
      </c>
      <c r="AU166" s="211">
        <v>457833</v>
      </c>
      <c r="AV166" s="211">
        <v>472674</v>
      </c>
      <c r="AW166" s="211">
        <v>471324</v>
      </c>
      <c r="AX166" s="211">
        <v>477620</v>
      </c>
      <c r="AY166" s="211">
        <v>485976</v>
      </c>
      <c r="AZ166" s="211">
        <v>493733</v>
      </c>
      <c r="BA166" s="211">
        <v>483542</v>
      </c>
      <c r="BB166" s="211">
        <v>476990</v>
      </c>
      <c r="BC166" s="211">
        <v>475895</v>
      </c>
      <c r="BD166" s="211">
        <v>478577</v>
      </c>
      <c r="BE166" s="211">
        <v>470488</v>
      </c>
      <c r="BF166" s="211">
        <v>462661</v>
      </c>
      <c r="BG166" s="211">
        <v>451884</v>
      </c>
      <c r="BH166" s="211">
        <v>442025</v>
      </c>
      <c r="BI166" s="211">
        <v>427822</v>
      </c>
      <c r="BJ166" s="211">
        <v>422930</v>
      </c>
      <c r="BK166" s="211">
        <v>421301</v>
      </c>
      <c r="BL166" s="211">
        <v>423011</v>
      </c>
      <c r="BM166" s="211">
        <v>423437</v>
      </c>
      <c r="BN166" s="211">
        <v>422641</v>
      </c>
      <c r="BO166" s="211">
        <v>422003</v>
      </c>
      <c r="BP166" s="211">
        <v>421484</v>
      </c>
      <c r="BQ166" s="211">
        <v>421144</v>
      </c>
      <c r="BR166" s="211">
        <v>420967</v>
      </c>
      <c r="BS166" s="211">
        <v>421114</v>
      </c>
      <c r="BT166" s="211">
        <v>421619</v>
      </c>
      <c r="BU166" s="211">
        <v>422303</v>
      </c>
      <c r="BV166" s="211">
        <v>423226</v>
      </c>
      <c r="BW166" s="211">
        <v>424551</v>
      </c>
      <c r="BX166" s="211">
        <v>426807</v>
      </c>
      <c r="BY166" s="211">
        <v>429970</v>
      </c>
      <c r="BZ166" s="211">
        <v>433386</v>
      </c>
      <c r="CA166" s="211">
        <v>436801</v>
      </c>
      <c r="CB166" s="211">
        <v>440172</v>
      </c>
      <c r="CC166" s="211">
        <v>443122</v>
      </c>
      <c r="CD166" s="211">
        <v>445523</v>
      </c>
      <c r="CE166" s="211">
        <v>447552</v>
      </c>
      <c r="CF166" s="211">
        <v>449132</v>
      </c>
      <c r="CG166" s="211">
        <v>449752</v>
      </c>
      <c r="CH166" s="211">
        <v>449416</v>
      </c>
      <c r="CI166" s="211">
        <v>448599</v>
      </c>
      <c r="CJ166" s="211">
        <v>447258</v>
      </c>
      <c r="CK166" s="211">
        <v>445369</v>
      </c>
      <c r="CL166" s="211">
        <v>443068</v>
      </c>
      <c r="CM166" s="211">
        <v>440540</v>
      </c>
      <c r="CN166" s="211">
        <v>437948</v>
      </c>
      <c r="CO166" s="211">
        <v>435246</v>
      </c>
      <c r="CP166" s="211">
        <v>432526</v>
      </c>
      <c r="CQ166" s="211">
        <v>429993</v>
      </c>
      <c r="CR166" s="211">
        <v>427743</v>
      </c>
      <c r="CS166" s="211">
        <v>425813</v>
      </c>
      <c r="CT166" s="211">
        <v>424204</v>
      </c>
      <c r="CU166" s="211">
        <v>422920</v>
      </c>
      <c r="CV166" s="211">
        <v>421967</v>
      </c>
      <c r="CW166" s="211">
        <v>421317</v>
      </c>
      <c r="CX166" s="211">
        <v>420981</v>
      </c>
      <c r="CY166" s="211">
        <v>421017</v>
      </c>
    </row>
    <row r="167" spans="1:103" x14ac:dyDescent="0.2">
      <c r="A167" s="211">
        <v>2</v>
      </c>
      <c r="B167" s="211" t="s">
        <v>1241</v>
      </c>
      <c r="C167" s="211">
        <v>449311</v>
      </c>
      <c r="D167" s="211">
        <v>459910</v>
      </c>
      <c r="E167" s="211">
        <v>470590</v>
      </c>
      <c r="F167" s="211">
        <v>475182</v>
      </c>
      <c r="G167" s="211">
        <v>471535</v>
      </c>
      <c r="H167" s="211">
        <v>469385</v>
      </c>
      <c r="I167" s="211">
        <v>465407</v>
      </c>
      <c r="J167" s="211">
        <v>465662</v>
      </c>
      <c r="K167" s="211">
        <v>454639</v>
      </c>
      <c r="L167" s="211">
        <v>465862</v>
      </c>
      <c r="M167" s="211">
        <v>448382</v>
      </c>
      <c r="N167" s="211">
        <v>430158</v>
      </c>
      <c r="O167" s="211">
        <v>412977</v>
      </c>
      <c r="P167" s="211">
        <v>405780</v>
      </c>
      <c r="Q167" s="211">
        <v>398575</v>
      </c>
      <c r="R167" s="211">
        <v>389901</v>
      </c>
      <c r="S167" s="211">
        <v>396833</v>
      </c>
      <c r="T167" s="211">
        <v>424874</v>
      </c>
      <c r="U167" s="211">
        <v>444177</v>
      </c>
      <c r="V167" s="211">
        <v>445169</v>
      </c>
      <c r="W167" s="211">
        <v>443809</v>
      </c>
      <c r="X167" s="211">
        <v>443950</v>
      </c>
      <c r="Y167" s="211">
        <v>441114</v>
      </c>
      <c r="Z167" s="211">
        <v>450457</v>
      </c>
      <c r="AA167" s="211">
        <v>451513</v>
      </c>
      <c r="AB167" s="211">
        <v>453924</v>
      </c>
      <c r="AC167" s="211">
        <v>462358</v>
      </c>
      <c r="AD167" s="211">
        <v>456626</v>
      </c>
      <c r="AE167" s="211">
        <v>456989</v>
      </c>
      <c r="AF167" s="211">
        <v>466586</v>
      </c>
      <c r="AG167" s="211">
        <v>463692</v>
      </c>
      <c r="AH167" s="211">
        <v>448814</v>
      </c>
      <c r="AI167" s="211">
        <v>447718</v>
      </c>
      <c r="AJ167" s="211">
        <v>438299</v>
      </c>
      <c r="AK167" s="211">
        <v>440544</v>
      </c>
      <c r="AL167" s="211">
        <v>445788</v>
      </c>
      <c r="AM167" s="211">
        <v>438546</v>
      </c>
      <c r="AN167" s="211">
        <v>437379</v>
      </c>
      <c r="AO167" s="211">
        <v>428011</v>
      </c>
      <c r="AP167" s="211">
        <v>424561</v>
      </c>
      <c r="AQ167" s="211">
        <v>414376</v>
      </c>
      <c r="AR167" s="211">
        <v>419767</v>
      </c>
      <c r="AS167" s="211">
        <v>429096</v>
      </c>
      <c r="AT167" s="211">
        <v>435529</v>
      </c>
      <c r="AU167" s="211">
        <v>450163</v>
      </c>
      <c r="AV167" s="211">
        <v>457447</v>
      </c>
      <c r="AW167" s="211">
        <v>472267</v>
      </c>
      <c r="AX167" s="211">
        <v>470935</v>
      </c>
      <c r="AY167" s="211">
        <v>477229</v>
      </c>
      <c r="AZ167" s="211">
        <v>485579</v>
      </c>
      <c r="BA167" s="211">
        <v>493333</v>
      </c>
      <c r="BB167" s="211">
        <v>483178</v>
      </c>
      <c r="BC167" s="211">
        <v>476653</v>
      </c>
      <c r="BD167" s="211">
        <v>475573</v>
      </c>
      <c r="BE167" s="211">
        <v>478262</v>
      </c>
      <c r="BF167" s="211">
        <v>470204</v>
      </c>
      <c r="BG167" s="211">
        <v>462405</v>
      </c>
      <c r="BH167" s="211">
        <v>451663</v>
      </c>
      <c r="BI167" s="211">
        <v>441835</v>
      </c>
      <c r="BJ167" s="211">
        <v>427672</v>
      </c>
      <c r="BK167" s="211">
        <v>422803</v>
      </c>
      <c r="BL167" s="211">
        <v>421185</v>
      </c>
      <c r="BM167" s="211">
        <v>422904</v>
      </c>
      <c r="BN167" s="211">
        <v>423337</v>
      </c>
      <c r="BO167" s="211">
        <v>422555</v>
      </c>
      <c r="BP167" s="211">
        <v>421926</v>
      </c>
      <c r="BQ167" s="211">
        <v>421417</v>
      </c>
      <c r="BR167" s="211">
        <v>421086</v>
      </c>
      <c r="BS167" s="211">
        <v>420918</v>
      </c>
      <c r="BT167" s="211">
        <v>421077</v>
      </c>
      <c r="BU167" s="211">
        <v>421588</v>
      </c>
      <c r="BV167" s="211">
        <v>422281</v>
      </c>
      <c r="BW167" s="211">
        <v>423210</v>
      </c>
      <c r="BX167" s="211">
        <v>424542</v>
      </c>
      <c r="BY167" s="211">
        <v>426804</v>
      </c>
      <c r="BZ167" s="211">
        <v>429973</v>
      </c>
      <c r="CA167" s="211">
        <v>433390</v>
      </c>
      <c r="CB167" s="211">
        <v>436808</v>
      </c>
      <c r="CC167" s="211">
        <v>440183</v>
      </c>
      <c r="CD167" s="211">
        <v>443137</v>
      </c>
      <c r="CE167" s="211">
        <v>445542</v>
      </c>
      <c r="CF167" s="211">
        <v>447576</v>
      </c>
      <c r="CG167" s="211">
        <v>449163</v>
      </c>
      <c r="CH167" s="211">
        <v>449791</v>
      </c>
      <c r="CI167" s="211">
        <v>449463</v>
      </c>
      <c r="CJ167" s="211">
        <v>448655</v>
      </c>
      <c r="CK167" s="211">
        <v>447323</v>
      </c>
      <c r="CL167" s="211">
        <v>445445</v>
      </c>
      <c r="CM167" s="211">
        <v>443157</v>
      </c>
      <c r="CN167" s="211">
        <v>440640</v>
      </c>
      <c r="CO167" s="211">
        <v>438058</v>
      </c>
      <c r="CP167" s="211">
        <v>435369</v>
      </c>
      <c r="CQ167" s="211">
        <v>432659</v>
      </c>
      <c r="CR167" s="211">
        <v>430135</v>
      </c>
      <c r="CS167" s="211">
        <v>427897</v>
      </c>
      <c r="CT167" s="211">
        <v>425975</v>
      </c>
      <c r="CU167" s="211">
        <v>424375</v>
      </c>
      <c r="CV167" s="211">
        <v>423100</v>
      </c>
      <c r="CW167" s="211">
        <v>422154</v>
      </c>
      <c r="CX167" s="211">
        <v>421511</v>
      </c>
      <c r="CY167" s="211">
        <v>421181</v>
      </c>
    </row>
    <row r="168" spans="1:103" x14ac:dyDescent="0.2">
      <c r="A168" s="211">
        <v>2</v>
      </c>
      <c r="B168" s="211" t="s">
        <v>1242</v>
      </c>
      <c r="C168" s="211">
        <v>433795</v>
      </c>
      <c r="D168" s="211">
        <v>448008</v>
      </c>
      <c r="E168" s="211">
        <v>459223</v>
      </c>
      <c r="F168" s="211">
        <v>469500</v>
      </c>
      <c r="G168" s="211">
        <v>474044</v>
      </c>
      <c r="H168" s="211">
        <v>470386</v>
      </c>
      <c r="I168" s="211">
        <v>468218</v>
      </c>
      <c r="J168" s="211">
        <v>464225</v>
      </c>
      <c r="K168" s="211">
        <v>464498</v>
      </c>
      <c r="L168" s="211">
        <v>453541</v>
      </c>
      <c r="M168" s="211">
        <v>464738</v>
      </c>
      <c r="N168" s="211">
        <v>447346</v>
      </c>
      <c r="O168" s="211">
        <v>429215</v>
      </c>
      <c r="P168" s="211">
        <v>412118</v>
      </c>
      <c r="Q168" s="211">
        <v>404966</v>
      </c>
      <c r="R168" s="211">
        <v>397807</v>
      </c>
      <c r="S168" s="211">
        <v>389183</v>
      </c>
      <c r="T168" s="211">
        <v>396106</v>
      </c>
      <c r="U168" s="211">
        <v>424061</v>
      </c>
      <c r="V168" s="211">
        <v>443311</v>
      </c>
      <c r="W168" s="211">
        <v>444317</v>
      </c>
      <c r="X168" s="211">
        <v>442979</v>
      </c>
      <c r="Y168" s="211">
        <v>443139</v>
      </c>
      <c r="Z168" s="211">
        <v>440330</v>
      </c>
      <c r="AA168" s="211">
        <v>449659</v>
      </c>
      <c r="AB168" s="211">
        <v>450732</v>
      </c>
      <c r="AC168" s="211">
        <v>453150</v>
      </c>
      <c r="AD168" s="211">
        <v>461574</v>
      </c>
      <c r="AE168" s="211">
        <v>455878</v>
      </c>
      <c r="AF168" s="211">
        <v>456259</v>
      </c>
      <c r="AG168" s="211">
        <v>465840</v>
      </c>
      <c r="AH168" s="211">
        <v>462974</v>
      </c>
      <c r="AI168" s="211">
        <v>448159</v>
      </c>
      <c r="AJ168" s="211">
        <v>447086</v>
      </c>
      <c r="AK168" s="211">
        <v>437714</v>
      </c>
      <c r="AL168" s="211">
        <v>439966</v>
      </c>
      <c r="AM168" s="211">
        <v>445210</v>
      </c>
      <c r="AN168" s="211">
        <v>438007</v>
      </c>
      <c r="AO168" s="211">
        <v>436857</v>
      </c>
      <c r="AP168" s="211">
        <v>427532</v>
      </c>
      <c r="AQ168" s="211">
        <v>424106</v>
      </c>
      <c r="AR168" s="211">
        <v>413966</v>
      </c>
      <c r="AS168" s="211">
        <v>419357</v>
      </c>
      <c r="AT168" s="211">
        <v>428673</v>
      </c>
      <c r="AU168" s="211">
        <v>435103</v>
      </c>
      <c r="AV168" s="211">
        <v>449713</v>
      </c>
      <c r="AW168" s="211">
        <v>456991</v>
      </c>
      <c r="AX168" s="211">
        <v>471787</v>
      </c>
      <c r="AY168" s="211">
        <v>470475</v>
      </c>
      <c r="AZ168" s="211">
        <v>476766</v>
      </c>
      <c r="BA168" s="211">
        <v>485111</v>
      </c>
      <c r="BB168" s="211">
        <v>492862</v>
      </c>
      <c r="BC168" s="211">
        <v>482746</v>
      </c>
      <c r="BD168" s="211">
        <v>476249</v>
      </c>
      <c r="BE168" s="211">
        <v>475188</v>
      </c>
      <c r="BF168" s="211">
        <v>477885</v>
      </c>
      <c r="BG168" s="211">
        <v>469859</v>
      </c>
      <c r="BH168" s="211">
        <v>462089</v>
      </c>
      <c r="BI168" s="211">
        <v>451386</v>
      </c>
      <c r="BJ168" s="211">
        <v>441592</v>
      </c>
      <c r="BK168" s="211">
        <v>427471</v>
      </c>
      <c r="BL168" s="211">
        <v>422625</v>
      </c>
      <c r="BM168" s="211">
        <v>421021</v>
      </c>
      <c r="BN168" s="211">
        <v>422747</v>
      </c>
      <c r="BO168" s="211">
        <v>423192</v>
      </c>
      <c r="BP168" s="211">
        <v>422422</v>
      </c>
      <c r="BQ168" s="211">
        <v>421805</v>
      </c>
      <c r="BR168" s="211">
        <v>421307</v>
      </c>
      <c r="BS168" s="211">
        <v>420987</v>
      </c>
      <c r="BT168" s="211">
        <v>420829</v>
      </c>
      <c r="BU168" s="211">
        <v>420998</v>
      </c>
      <c r="BV168" s="211">
        <v>421518</v>
      </c>
      <c r="BW168" s="211">
        <v>422221</v>
      </c>
      <c r="BX168" s="211">
        <v>423157</v>
      </c>
      <c r="BY168" s="211">
        <v>424497</v>
      </c>
      <c r="BZ168" s="211">
        <v>426764</v>
      </c>
      <c r="CA168" s="211">
        <v>429937</v>
      </c>
      <c r="CB168" s="211">
        <v>433356</v>
      </c>
      <c r="CC168" s="211">
        <v>436777</v>
      </c>
      <c r="CD168" s="211">
        <v>440156</v>
      </c>
      <c r="CE168" s="211">
        <v>443114</v>
      </c>
      <c r="CF168" s="211">
        <v>445525</v>
      </c>
      <c r="CG168" s="211">
        <v>447564</v>
      </c>
      <c r="CH168" s="211">
        <v>449159</v>
      </c>
      <c r="CI168" s="211">
        <v>449794</v>
      </c>
      <c r="CJ168" s="211">
        <v>449476</v>
      </c>
      <c r="CK168" s="211">
        <v>448678</v>
      </c>
      <c r="CL168" s="211">
        <v>447358</v>
      </c>
      <c r="CM168" s="211">
        <v>445490</v>
      </c>
      <c r="CN168" s="211">
        <v>443216</v>
      </c>
      <c r="CO168" s="211">
        <v>440710</v>
      </c>
      <c r="CP168" s="211">
        <v>438140</v>
      </c>
      <c r="CQ168" s="211">
        <v>435464</v>
      </c>
      <c r="CR168" s="211">
        <v>432766</v>
      </c>
      <c r="CS168" s="211">
        <v>430252</v>
      </c>
      <c r="CT168" s="211">
        <v>428025</v>
      </c>
      <c r="CU168" s="211">
        <v>426114</v>
      </c>
      <c r="CV168" s="211">
        <v>424522</v>
      </c>
      <c r="CW168" s="211">
        <v>423258</v>
      </c>
      <c r="CX168" s="211">
        <v>422320</v>
      </c>
      <c r="CY168" s="211">
        <v>421684</v>
      </c>
    </row>
    <row r="169" spans="1:103" x14ac:dyDescent="0.2">
      <c r="A169" s="211">
        <v>2</v>
      </c>
      <c r="B169" s="211" t="s">
        <v>1243</v>
      </c>
      <c r="C169" s="211">
        <v>415958</v>
      </c>
      <c r="D169" s="211">
        <v>432351</v>
      </c>
      <c r="E169" s="211">
        <v>447127</v>
      </c>
      <c r="F169" s="211">
        <v>457960</v>
      </c>
      <c r="G169" s="211">
        <v>468164</v>
      </c>
      <c r="H169" s="211">
        <v>472660</v>
      </c>
      <c r="I169" s="211">
        <v>468994</v>
      </c>
      <c r="J169" s="211">
        <v>466810</v>
      </c>
      <c r="K169" s="211">
        <v>462855</v>
      </c>
      <c r="L169" s="211">
        <v>463147</v>
      </c>
      <c r="M169" s="211">
        <v>452259</v>
      </c>
      <c r="N169" s="211">
        <v>463429</v>
      </c>
      <c r="O169" s="211">
        <v>446133</v>
      </c>
      <c r="P169" s="211">
        <v>428102</v>
      </c>
      <c r="Q169" s="211">
        <v>411097</v>
      </c>
      <c r="R169" s="211">
        <v>403992</v>
      </c>
      <c r="S169" s="211">
        <v>396882</v>
      </c>
      <c r="T169" s="211">
        <v>388312</v>
      </c>
      <c r="U169" s="211">
        <v>395224</v>
      </c>
      <c r="V169" s="211">
        <v>423085</v>
      </c>
      <c r="W169" s="211">
        <v>442279</v>
      </c>
      <c r="X169" s="211">
        <v>443300</v>
      </c>
      <c r="Y169" s="211">
        <v>441988</v>
      </c>
      <c r="Z169" s="211">
        <v>442167</v>
      </c>
      <c r="AA169" s="211">
        <v>439391</v>
      </c>
      <c r="AB169" s="211">
        <v>448701</v>
      </c>
      <c r="AC169" s="211">
        <v>449790</v>
      </c>
      <c r="AD169" s="211">
        <v>452221</v>
      </c>
      <c r="AE169" s="211">
        <v>460633</v>
      </c>
      <c r="AF169" s="211">
        <v>454975</v>
      </c>
      <c r="AG169" s="211">
        <v>455376</v>
      </c>
      <c r="AH169" s="211">
        <v>464940</v>
      </c>
      <c r="AI169" s="211">
        <v>462101</v>
      </c>
      <c r="AJ169" s="211">
        <v>447358</v>
      </c>
      <c r="AK169" s="211">
        <v>446308</v>
      </c>
      <c r="AL169" s="211">
        <v>436985</v>
      </c>
      <c r="AM169" s="211">
        <v>439248</v>
      </c>
      <c r="AN169" s="211">
        <v>444491</v>
      </c>
      <c r="AO169" s="211">
        <v>437329</v>
      </c>
      <c r="AP169" s="211">
        <v>436201</v>
      </c>
      <c r="AQ169" s="211">
        <v>426920</v>
      </c>
      <c r="AR169" s="211">
        <v>423519</v>
      </c>
      <c r="AS169" s="211">
        <v>413427</v>
      </c>
      <c r="AT169" s="211">
        <v>418817</v>
      </c>
      <c r="AU169" s="211">
        <v>428121</v>
      </c>
      <c r="AV169" s="211">
        <v>434548</v>
      </c>
      <c r="AW169" s="211">
        <v>449133</v>
      </c>
      <c r="AX169" s="211">
        <v>456404</v>
      </c>
      <c r="AY169" s="211">
        <v>471175</v>
      </c>
      <c r="AZ169" s="211">
        <v>469881</v>
      </c>
      <c r="BA169" s="211">
        <v>476172</v>
      </c>
      <c r="BB169" s="211">
        <v>484509</v>
      </c>
      <c r="BC169" s="211">
        <v>492256</v>
      </c>
      <c r="BD169" s="211">
        <v>482184</v>
      </c>
      <c r="BE169" s="211">
        <v>475719</v>
      </c>
      <c r="BF169" s="211">
        <v>474676</v>
      </c>
      <c r="BG169" s="211">
        <v>477381</v>
      </c>
      <c r="BH169" s="211">
        <v>469391</v>
      </c>
      <c r="BI169" s="211">
        <v>461654</v>
      </c>
      <c r="BJ169" s="211">
        <v>450991</v>
      </c>
      <c r="BK169" s="211">
        <v>441237</v>
      </c>
      <c r="BL169" s="211">
        <v>427161</v>
      </c>
      <c r="BM169" s="211">
        <v>422338</v>
      </c>
      <c r="BN169" s="211">
        <v>420750</v>
      </c>
      <c r="BO169" s="211">
        <v>422484</v>
      </c>
      <c r="BP169" s="211">
        <v>422941</v>
      </c>
      <c r="BQ169" s="211">
        <v>422185</v>
      </c>
      <c r="BR169" s="211">
        <v>421580</v>
      </c>
      <c r="BS169" s="211">
        <v>421095</v>
      </c>
      <c r="BT169" s="211">
        <v>420787</v>
      </c>
      <c r="BU169" s="211">
        <v>420639</v>
      </c>
      <c r="BV169" s="211">
        <v>420820</v>
      </c>
      <c r="BW169" s="211">
        <v>421348</v>
      </c>
      <c r="BX169" s="211">
        <v>422061</v>
      </c>
      <c r="BY169" s="211">
        <v>423006</v>
      </c>
      <c r="BZ169" s="211">
        <v>424354</v>
      </c>
      <c r="CA169" s="211">
        <v>426627</v>
      </c>
      <c r="CB169" s="211">
        <v>429804</v>
      </c>
      <c r="CC169" s="211">
        <v>433228</v>
      </c>
      <c r="CD169" s="211">
        <v>436651</v>
      </c>
      <c r="CE169" s="211">
        <v>440035</v>
      </c>
      <c r="CF169" s="211">
        <v>442996</v>
      </c>
      <c r="CG169" s="211">
        <v>445413</v>
      </c>
      <c r="CH169" s="211">
        <v>447458</v>
      </c>
      <c r="CI169" s="211">
        <v>449060</v>
      </c>
      <c r="CJ169" s="211">
        <v>449704</v>
      </c>
      <c r="CK169" s="211">
        <v>449396</v>
      </c>
      <c r="CL169" s="211">
        <v>448608</v>
      </c>
      <c r="CM169" s="211">
        <v>447303</v>
      </c>
      <c r="CN169" s="211">
        <v>445447</v>
      </c>
      <c r="CO169" s="211">
        <v>443184</v>
      </c>
      <c r="CP169" s="211">
        <v>440691</v>
      </c>
      <c r="CQ169" s="211">
        <v>438135</v>
      </c>
      <c r="CR169" s="211">
        <v>435471</v>
      </c>
      <c r="CS169" s="211">
        <v>432789</v>
      </c>
      <c r="CT169" s="211">
        <v>430287</v>
      </c>
      <c r="CU169" s="211">
        <v>428071</v>
      </c>
      <c r="CV169" s="211">
        <v>426171</v>
      </c>
      <c r="CW169" s="211">
        <v>424589</v>
      </c>
      <c r="CX169" s="211">
        <v>423336</v>
      </c>
      <c r="CY169" s="211">
        <v>422407</v>
      </c>
    </row>
    <row r="170" spans="1:103" x14ac:dyDescent="0.2">
      <c r="A170" s="211">
        <v>2</v>
      </c>
      <c r="B170" s="211" t="s">
        <v>1244</v>
      </c>
      <c r="C170" s="211">
        <v>406314</v>
      </c>
      <c r="D170" s="211">
        <v>414305</v>
      </c>
      <c r="E170" s="211">
        <v>431209</v>
      </c>
      <c r="F170" s="211">
        <v>445615</v>
      </c>
      <c r="G170" s="211">
        <v>456374</v>
      </c>
      <c r="H170" s="211">
        <v>466505</v>
      </c>
      <c r="I170" s="211">
        <v>470957</v>
      </c>
      <c r="J170" s="211">
        <v>467294</v>
      </c>
      <c r="K170" s="211">
        <v>465141</v>
      </c>
      <c r="L170" s="211">
        <v>461227</v>
      </c>
      <c r="M170" s="211">
        <v>461541</v>
      </c>
      <c r="N170" s="211">
        <v>450729</v>
      </c>
      <c r="O170" s="211">
        <v>461867</v>
      </c>
      <c r="P170" s="211">
        <v>444673</v>
      </c>
      <c r="Q170" s="211">
        <v>426751</v>
      </c>
      <c r="R170" s="211">
        <v>409845</v>
      </c>
      <c r="S170" s="211">
        <v>402791</v>
      </c>
      <c r="T170" s="211">
        <v>395733</v>
      </c>
      <c r="U170" s="211">
        <v>387222</v>
      </c>
      <c r="V170" s="211">
        <v>394123</v>
      </c>
      <c r="W170" s="211">
        <v>421883</v>
      </c>
      <c r="X170" s="211">
        <v>441016</v>
      </c>
      <c r="Y170" s="211">
        <v>442051</v>
      </c>
      <c r="Z170" s="211">
        <v>440769</v>
      </c>
      <c r="AA170" s="211">
        <v>440969</v>
      </c>
      <c r="AB170" s="211">
        <v>438226</v>
      </c>
      <c r="AC170" s="211">
        <v>447520</v>
      </c>
      <c r="AD170" s="211">
        <v>448626</v>
      </c>
      <c r="AE170" s="211">
        <v>451069</v>
      </c>
      <c r="AF170" s="211">
        <v>459468</v>
      </c>
      <c r="AG170" s="211">
        <v>453853</v>
      </c>
      <c r="AH170" s="211">
        <v>454270</v>
      </c>
      <c r="AI170" s="211">
        <v>463820</v>
      </c>
      <c r="AJ170" s="211">
        <v>461011</v>
      </c>
      <c r="AK170" s="211">
        <v>446345</v>
      </c>
      <c r="AL170" s="211">
        <v>445320</v>
      </c>
      <c r="AM170" s="211">
        <v>436052</v>
      </c>
      <c r="AN170" s="211">
        <v>438324</v>
      </c>
      <c r="AO170" s="211">
        <v>443568</v>
      </c>
      <c r="AP170" s="211">
        <v>436448</v>
      </c>
      <c r="AQ170" s="211">
        <v>435342</v>
      </c>
      <c r="AR170" s="211">
        <v>426111</v>
      </c>
      <c r="AS170" s="211">
        <v>422739</v>
      </c>
      <c r="AT170" s="211">
        <v>412697</v>
      </c>
      <c r="AU170" s="211">
        <v>418087</v>
      </c>
      <c r="AV170" s="211">
        <v>427377</v>
      </c>
      <c r="AW170" s="211">
        <v>433800</v>
      </c>
      <c r="AX170" s="211">
        <v>448357</v>
      </c>
      <c r="AY170" s="211">
        <v>455621</v>
      </c>
      <c r="AZ170" s="211">
        <v>470364</v>
      </c>
      <c r="BA170" s="211">
        <v>469092</v>
      </c>
      <c r="BB170" s="211">
        <v>475382</v>
      </c>
      <c r="BC170" s="211">
        <v>483712</v>
      </c>
      <c r="BD170" s="211">
        <v>491455</v>
      </c>
      <c r="BE170" s="211">
        <v>481427</v>
      </c>
      <c r="BF170" s="211">
        <v>474998</v>
      </c>
      <c r="BG170" s="211">
        <v>473974</v>
      </c>
      <c r="BH170" s="211">
        <v>476687</v>
      </c>
      <c r="BI170" s="211">
        <v>468737</v>
      </c>
      <c r="BJ170" s="211">
        <v>461035</v>
      </c>
      <c r="BK170" s="211">
        <v>450417</v>
      </c>
      <c r="BL170" s="211">
        <v>440702</v>
      </c>
      <c r="BM170" s="211">
        <v>426678</v>
      </c>
      <c r="BN170" s="211">
        <v>421880</v>
      </c>
      <c r="BO170" s="211">
        <v>420309</v>
      </c>
      <c r="BP170" s="211">
        <v>422051</v>
      </c>
      <c r="BQ170" s="211">
        <v>422520</v>
      </c>
      <c r="BR170" s="211">
        <v>421780</v>
      </c>
      <c r="BS170" s="211">
        <v>421187</v>
      </c>
      <c r="BT170" s="211">
        <v>420718</v>
      </c>
      <c r="BU170" s="211">
        <v>420421</v>
      </c>
      <c r="BV170" s="211">
        <v>420286</v>
      </c>
      <c r="BW170" s="211">
        <v>420479</v>
      </c>
      <c r="BX170" s="211">
        <v>421016</v>
      </c>
      <c r="BY170" s="211">
        <v>421740</v>
      </c>
      <c r="BZ170" s="211">
        <v>422693</v>
      </c>
      <c r="CA170" s="211">
        <v>424051</v>
      </c>
      <c r="CB170" s="211">
        <v>426331</v>
      </c>
      <c r="CC170" s="211">
        <v>429511</v>
      </c>
      <c r="CD170" s="211">
        <v>432938</v>
      </c>
      <c r="CE170" s="211">
        <v>436366</v>
      </c>
      <c r="CF170" s="211">
        <v>439754</v>
      </c>
      <c r="CG170" s="211">
        <v>442722</v>
      </c>
      <c r="CH170" s="211">
        <v>445143</v>
      </c>
      <c r="CI170" s="211">
        <v>447196</v>
      </c>
      <c r="CJ170" s="211">
        <v>448806</v>
      </c>
      <c r="CK170" s="211">
        <v>449460</v>
      </c>
      <c r="CL170" s="211">
        <v>449162</v>
      </c>
      <c r="CM170" s="211">
        <v>448383</v>
      </c>
      <c r="CN170" s="211">
        <v>447093</v>
      </c>
      <c r="CO170" s="211">
        <v>445252</v>
      </c>
      <c r="CP170" s="211">
        <v>443004</v>
      </c>
      <c r="CQ170" s="211">
        <v>440525</v>
      </c>
      <c r="CR170" s="211">
        <v>437981</v>
      </c>
      <c r="CS170" s="211">
        <v>435331</v>
      </c>
      <c r="CT170" s="211">
        <v>432664</v>
      </c>
      <c r="CU170" s="211">
        <v>430177</v>
      </c>
      <c r="CV170" s="211">
        <v>427973</v>
      </c>
      <c r="CW170" s="211">
        <v>426084</v>
      </c>
      <c r="CX170" s="211">
        <v>424512</v>
      </c>
      <c r="CY170" s="211">
        <v>423272</v>
      </c>
    </row>
    <row r="171" spans="1:103" x14ac:dyDescent="0.2">
      <c r="A171" s="211">
        <v>2</v>
      </c>
      <c r="B171" s="211" t="s">
        <v>1245</v>
      </c>
      <c r="C171" s="211">
        <v>396633</v>
      </c>
      <c r="D171" s="211">
        <v>404478</v>
      </c>
      <c r="E171" s="211">
        <v>413032</v>
      </c>
      <c r="F171" s="211">
        <v>429545</v>
      </c>
      <c r="G171" s="211">
        <v>443850</v>
      </c>
      <c r="H171" s="211">
        <v>454530</v>
      </c>
      <c r="I171" s="211">
        <v>464590</v>
      </c>
      <c r="J171" s="211">
        <v>468998</v>
      </c>
      <c r="K171" s="211">
        <v>465383</v>
      </c>
      <c r="L171" s="211">
        <v>463262</v>
      </c>
      <c r="M171" s="211">
        <v>459393</v>
      </c>
      <c r="N171" s="211">
        <v>459730</v>
      </c>
      <c r="O171" s="211">
        <v>448999</v>
      </c>
      <c r="P171" s="211">
        <v>460106</v>
      </c>
      <c r="Q171" s="211">
        <v>443022</v>
      </c>
      <c r="R171" s="211">
        <v>425216</v>
      </c>
      <c r="S171" s="211">
        <v>408418</v>
      </c>
      <c r="T171" s="211">
        <v>401418</v>
      </c>
      <c r="U171" s="211">
        <v>394419</v>
      </c>
      <c r="V171" s="211">
        <v>385972</v>
      </c>
      <c r="W171" s="211">
        <v>392860</v>
      </c>
      <c r="X171" s="211">
        <v>420511</v>
      </c>
      <c r="Y171" s="211">
        <v>439580</v>
      </c>
      <c r="Z171" s="211">
        <v>440630</v>
      </c>
      <c r="AA171" s="211">
        <v>439378</v>
      </c>
      <c r="AB171" s="211">
        <v>439602</v>
      </c>
      <c r="AC171" s="211">
        <v>436894</v>
      </c>
      <c r="AD171" s="211">
        <v>446170</v>
      </c>
      <c r="AE171" s="211">
        <v>447296</v>
      </c>
      <c r="AF171" s="211">
        <v>449750</v>
      </c>
      <c r="AG171" s="211">
        <v>458136</v>
      </c>
      <c r="AH171" s="211">
        <v>452566</v>
      </c>
      <c r="AI171" s="211">
        <v>453005</v>
      </c>
      <c r="AJ171" s="211">
        <v>462538</v>
      </c>
      <c r="AK171" s="211">
        <v>459763</v>
      </c>
      <c r="AL171" s="211">
        <v>445176</v>
      </c>
      <c r="AM171" s="211">
        <v>444177</v>
      </c>
      <c r="AN171" s="211">
        <v>434970</v>
      </c>
      <c r="AO171" s="211">
        <v>437252</v>
      </c>
      <c r="AP171" s="211">
        <v>442496</v>
      </c>
      <c r="AQ171" s="211">
        <v>435423</v>
      </c>
      <c r="AR171" s="211">
        <v>434340</v>
      </c>
      <c r="AS171" s="211">
        <v>425163</v>
      </c>
      <c r="AT171" s="211">
        <v>421823</v>
      </c>
      <c r="AU171" s="211">
        <v>411835</v>
      </c>
      <c r="AV171" s="211">
        <v>417223</v>
      </c>
      <c r="AW171" s="211">
        <v>426498</v>
      </c>
      <c r="AX171" s="211">
        <v>432917</v>
      </c>
      <c r="AY171" s="211">
        <v>447445</v>
      </c>
      <c r="AZ171" s="211">
        <v>454703</v>
      </c>
      <c r="BA171" s="211">
        <v>469414</v>
      </c>
      <c r="BB171" s="211">
        <v>468165</v>
      </c>
      <c r="BC171" s="211">
        <v>474452</v>
      </c>
      <c r="BD171" s="211">
        <v>482774</v>
      </c>
      <c r="BE171" s="211">
        <v>490514</v>
      </c>
      <c r="BF171" s="211">
        <v>480535</v>
      </c>
      <c r="BG171" s="211">
        <v>474144</v>
      </c>
      <c r="BH171" s="211">
        <v>473143</v>
      </c>
      <c r="BI171" s="211">
        <v>475865</v>
      </c>
      <c r="BJ171" s="211">
        <v>467956</v>
      </c>
      <c r="BK171" s="211">
        <v>460291</v>
      </c>
      <c r="BL171" s="211">
        <v>449723</v>
      </c>
      <c r="BM171" s="211">
        <v>440050</v>
      </c>
      <c r="BN171" s="211">
        <v>426082</v>
      </c>
      <c r="BO171" s="211">
        <v>421311</v>
      </c>
      <c r="BP171" s="211">
        <v>419758</v>
      </c>
      <c r="BQ171" s="211">
        <v>421510</v>
      </c>
      <c r="BR171" s="211">
        <v>421990</v>
      </c>
      <c r="BS171" s="211">
        <v>421267</v>
      </c>
      <c r="BT171" s="211">
        <v>420689</v>
      </c>
      <c r="BU171" s="211">
        <v>420235</v>
      </c>
      <c r="BV171" s="211">
        <v>419950</v>
      </c>
      <c r="BW171" s="211">
        <v>419828</v>
      </c>
      <c r="BX171" s="211">
        <v>420034</v>
      </c>
      <c r="BY171" s="211">
        <v>420583</v>
      </c>
      <c r="BZ171" s="211">
        <v>421317</v>
      </c>
      <c r="CA171" s="211">
        <v>422281</v>
      </c>
      <c r="CB171" s="211">
        <v>423649</v>
      </c>
      <c r="CC171" s="211">
        <v>425935</v>
      </c>
      <c r="CD171" s="211">
        <v>429121</v>
      </c>
      <c r="CE171" s="211">
        <v>432551</v>
      </c>
      <c r="CF171" s="211">
        <v>435984</v>
      </c>
      <c r="CG171" s="211">
        <v>439376</v>
      </c>
      <c r="CH171" s="211">
        <v>442351</v>
      </c>
      <c r="CI171" s="211">
        <v>444777</v>
      </c>
      <c r="CJ171" s="211">
        <v>446837</v>
      </c>
      <c r="CK171" s="211">
        <v>448455</v>
      </c>
      <c r="CL171" s="211">
        <v>449120</v>
      </c>
      <c r="CM171" s="211">
        <v>448835</v>
      </c>
      <c r="CN171" s="211">
        <v>448069</v>
      </c>
      <c r="CO171" s="211">
        <v>446790</v>
      </c>
      <c r="CP171" s="211">
        <v>444965</v>
      </c>
      <c r="CQ171" s="211">
        <v>442731</v>
      </c>
      <c r="CR171" s="211">
        <v>440270</v>
      </c>
      <c r="CS171" s="211">
        <v>437741</v>
      </c>
      <c r="CT171" s="211">
        <v>435106</v>
      </c>
      <c r="CU171" s="211">
        <v>432453</v>
      </c>
      <c r="CV171" s="211">
        <v>429980</v>
      </c>
      <c r="CW171" s="211">
        <v>427792</v>
      </c>
      <c r="CX171" s="211">
        <v>425916</v>
      </c>
      <c r="CY171" s="211">
        <v>424354</v>
      </c>
    </row>
    <row r="172" spans="1:103" x14ac:dyDescent="0.2">
      <c r="A172" s="211">
        <v>2</v>
      </c>
      <c r="B172" s="211" t="s">
        <v>1246</v>
      </c>
      <c r="C172" s="211">
        <v>381506</v>
      </c>
      <c r="D172" s="211">
        <v>394655</v>
      </c>
      <c r="E172" s="211">
        <v>403075</v>
      </c>
      <c r="F172" s="211">
        <v>411270</v>
      </c>
      <c r="G172" s="211">
        <v>427661</v>
      </c>
      <c r="H172" s="211">
        <v>441858</v>
      </c>
      <c r="I172" s="211">
        <v>452459</v>
      </c>
      <c r="J172" s="211">
        <v>462444</v>
      </c>
      <c r="K172" s="211">
        <v>466850</v>
      </c>
      <c r="L172" s="211">
        <v>463286</v>
      </c>
      <c r="M172" s="211">
        <v>461203</v>
      </c>
      <c r="N172" s="211">
        <v>457380</v>
      </c>
      <c r="O172" s="211">
        <v>457743</v>
      </c>
      <c r="P172" s="211">
        <v>447099</v>
      </c>
      <c r="Q172" s="211">
        <v>458173</v>
      </c>
      <c r="R172" s="211">
        <v>441209</v>
      </c>
      <c r="S172" s="211">
        <v>423527</v>
      </c>
      <c r="T172" s="211">
        <v>406847</v>
      </c>
      <c r="U172" s="211">
        <v>399906</v>
      </c>
      <c r="V172" s="211">
        <v>392968</v>
      </c>
      <c r="W172" s="211">
        <v>384588</v>
      </c>
      <c r="X172" s="211">
        <v>391464</v>
      </c>
      <c r="Y172" s="211">
        <v>418999</v>
      </c>
      <c r="Z172" s="211">
        <v>437997</v>
      </c>
      <c r="AA172" s="211">
        <v>439067</v>
      </c>
      <c r="AB172" s="211">
        <v>437846</v>
      </c>
      <c r="AC172" s="211">
        <v>438097</v>
      </c>
      <c r="AD172" s="211">
        <v>435427</v>
      </c>
      <c r="AE172" s="211">
        <v>444682</v>
      </c>
      <c r="AF172" s="211">
        <v>445829</v>
      </c>
      <c r="AG172" s="211">
        <v>448295</v>
      </c>
      <c r="AH172" s="211">
        <v>456667</v>
      </c>
      <c r="AI172" s="211">
        <v>451147</v>
      </c>
      <c r="AJ172" s="211">
        <v>451608</v>
      </c>
      <c r="AK172" s="211">
        <v>461120</v>
      </c>
      <c r="AL172" s="211">
        <v>458381</v>
      </c>
      <c r="AM172" s="211">
        <v>443883</v>
      </c>
      <c r="AN172" s="211">
        <v>442913</v>
      </c>
      <c r="AO172" s="211">
        <v>433768</v>
      </c>
      <c r="AP172" s="211">
        <v>436062</v>
      </c>
      <c r="AQ172" s="211">
        <v>441306</v>
      </c>
      <c r="AR172" s="211">
        <v>434282</v>
      </c>
      <c r="AS172" s="211">
        <v>433226</v>
      </c>
      <c r="AT172" s="211">
        <v>424106</v>
      </c>
      <c r="AU172" s="211">
        <v>420797</v>
      </c>
      <c r="AV172" s="211">
        <v>410869</v>
      </c>
      <c r="AW172" s="211">
        <v>416257</v>
      </c>
      <c r="AX172" s="211">
        <v>425517</v>
      </c>
      <c r="AY172" s="211">
        <v>431930</v>
      </c>
      <c r="AZ172" s="211">
        <v>446424</v>
      </c>
      <c r="BA172" s="211">
        <v>453676</v>
      </c>
      <c r="BB172" s="211">
        <v>468354</v>
      </c>
      <c r="BC172" s="211">
        <v>467129</v>
      </c>
      <c r="BD172" s="211">
        <v>473416</v>
      </c>
      <c r="BE172" s="211">
        <v>481727</v>
      </c>
      <c r="BF172" s="211">
        <v>489464</v>
      </c>
      <c r="BG172" s="211">
        <v>479537</v>
      </c>
      <c r="BH172" s="211">
        <v>473189</v>
      </c>
      <c r="BI172" s="211">
        <v>472207</v>
      </c>
      <c r="BJ172" s="211">
        <v>474941</v>
      </c>
      <c r="BK172" s="211">
        <v>467076</v>
      </c>
      <c r="BL172" s="211">
        <v>459453</v>
      </c>
      <c r="BM172" s="211">
        <v>448937</v>
      </c>
      <c r="BN172" s="211">
        <v>439309</v>
      </c>
      <c r="BO172" s="211">
        <v>425402</v>
      </c>
      <c r="BP172" s="211">
        <v>420659</v>
      </c>
      <c r="BQ172" s="211">
        <v>419127</v>
      </c>
      <c r="BR172" s="211">
        <v>420889</v>
      </c>
      <c r="BS172" s="211">
        <v>421381</v>
      </c>
      <c r="BT172" s="211">
        <v>420675</v>
      </c>
      <c r="BU172" s="211">
        <v>420114</v>
      </c>
      <c r="BV172" s="211">
        <v>419675</v>
      </c>
      <c r="BW172" s="211">
        <v>419407</v>
      </c>
      <c r="BX172" s="211">
        <v>419297</v>
      </c>
      <c r="BY172" s="211">
        <v>419518</v>
      </c>
      <c r="BZ172" s="211">
        <v>420080</v>
      </c>
      <c r="CA172" s="211">
        <v>420826</v>
      </c>
      <c r="CB172" s="211">
        <v>421800</v>
      </c>
      <c r="CC172" s="211">
        <v>423177</v>
      </c>
      <c r="CD172" s="211">
        <v>425471</v>
      </c>
      <c r="CE172" s="211">
        <v>428661</v>
      </c>
      <c r="CF172" s="211">
        <v>432096</v>
      </c>
      <c r="CG172" s="211">
        <v>435534</v>
      </c>
      <c r="CH172" s="211">
        <v>438931</v>
      </c>
      <c r="CI172" s="211">
        <v>441911</v>
      </c>
      <c r="CJ172" s="211">
        <v>444344</v>
      </c>
      <c r="CK172" s="211">
        <v>446412</v>
      </c>
      <c r="CL172" s="211">
        <v>448040</v>
      </c>
      <c r="CM172" s="211">
        <v>448716</v>
      </c>
      <c r="CN172" s="211">
        <v>448444</v>
      </c>
      <c r="CO172" s="211">
        <v>447691</v>
      </c>
      <c r="CP172" s="211">
        <v>446427</v>
      </c>
      <c r="CQ172" s="211">
        <v>444617</v>
      </c>
      <c r="CR172" s="211">
        <v>442400</v>
      </c>
      <c r="CS172" s="211">
        <v>439956</v>
      </c>
      <c r="CT172" s="211">
        <v>437443</v>
      </c>
      <c r="CU172" s="211">
        <v>434827</v>
      </c>
      <c r="CV172" s="211">
        <v>432190</v>
      </c>
      <c r="CW172" s="211">
        <v>429732</v>
      </c>
      <c r="CX172" s="211">
        <v>427559</v>
      </c>
      <c r="CY172" s="211">
        <v>425696</v>
      </c>
    </row>
    <row r="173" spans="1:103" x14ac:dyDescent="0.2">
      <c r="A173" s="211">
        <v>2</v>
      </c>
      <c r="B173" s="211" t="s">
        <v>1247</v>
      </c>
      <c r="C173" s="211">
        <v>366881</v>
      </c>
      <c r="D173" s="211">
        <v>379423</v>
      </c>
      <c r="E173" s="211">
        <v>393125</v>
      </c>
      <c r="F173" s="211">
        <v>401166</v>
      </c>
      <c r="G173" s="211">
        <v>409288</v>
      </c>
      <c r="H173" s="211">
        <v>425554</v>
      </c>
      <c r="I173" s="211">
        <v>439638</v>
      </c>
      <c r="J173" s="211">
        <v>450153</v>
      </c>
      <c r="K173" s="211">
        <v>460103</v>
      </c>
      <c r="L173" s="211">
        <v>464510</v>
      </c>
      <c r="M173" s="211">
        <v>460996</v>
      </c>
      <c r="N173" s="211">
        <v>458957</v>
      </c>
      <c r="O173" s="211">
        <v>455185</v>
      </c>
      <c r="P173" s="211">
        <v>455576</v>
      </c>
      <c r="Q173" s="211">
        <v>445025</v>
      </c>
      <c r="R173" s="211">
        <v>456062</v>
      </c>
      <c r="S173" s="211">
        <v>439227</v>
      </c>
      <c r="T173" s="211">
        <v>421680</v>
      </c>
      <c r="U173" s="211">
        <v>405125</v>
      </c>
      <c r="V173" s="211">
        <v>398251</v>
      </c>
      <c r="W173" s="211">
        <v>391377</v>
      </c>
      <c r="X173" s="211">
        <v>383070</v>
      </c>
      <c r="Y173" s="211">
        <v>389933</v>
      </c>
      <c r="Z173" s="211">
        <v>417344</v>
      </c>
      <c r="AA173" s="211">
        <v>436266</v>
      </c>
      <c r="AB173" s="211">
        <v>437356</v>
      </c>
      <c r="AC173" s="211">
        <v>436169</v>
      </c>
      <c r="AD173" s="211">
        <v>436447</v>
      </c>
      <c r="AE173" s="211">
        <v>433819</v>
      </c>
      <c r="AF173" s="211">
        <v>443052</v>
      </c>
      <c r="AG173" s="211">
        <v>444222</v>
      </c>
      <c r="AH173" s="211">
        <v>446701</v>
      </c>
      <c r="AI173" s="211">
        <v>455059</v>
      </c>
      <c r="AJ173" s="211">
        <v>449589</v>
      </c>
      <c r="AK173" s="211">
        <v>450075</v>
      </c>
      <c r="AL173" s="211">
        <v>459566</v>
      </c>
      <c r="AM173" s="211">
        <v>456864</v>
      </c>
      <c r="AN173" s="211">
        <v>442461</v>
      </c>
      <c r="AO173" s="211">
        <v>441521</v>
      </c>
      <c r="AP173" s="211">
        <v>432441</v>
      </c>
      <c r="AQ173" s="211">
        <v>434750</v>
      </c>
      <c r="AR173" s="211">
        <v>439994</v>
      </c>
      <c r="AS173" s="211">
        <v>433023</v>
      </c>
      <c r="AT173" s="211">
        <v>431997</v>
      </c>
      <c r="AU173" s="211">
        <v>422938</v>
      </c>
      <c r="AV173" s="211">
        <v>419663</v>
      </c>
      <c r="AW173" s="211">
        <v>409799</v>
      </c>
      <c r="AX173" s="211">
        <v>415187</v>
      </c>
      <c r="AY173" s="211">
        <v>424429</v>
      </c>
      <c r="AZ173" s="211">
        <v>430837</v>
      </c>
      <c r="BA173" s="211">
        <v>445294</v>
      </c>
      <c r="BB173" s="211">
        <v>452539</v>
      </c>
      <c r="BC173" s="211">
        <v>467182</v>
      </c>
      <c r="BD173" s="211">
        <v>465984</v>
      </c>
      <c r="BE173" s="211">
        <v>472271</v>
      </c>
      <c r="BF173" s="211">
        <v>480569</v>
      </c>
      <c r="BG173" s="211">
        <v>488303</v>
      </c>
      <c r="BH173" s="211">
        <v>478433</v>
      </c>
      <c r="BI173" s="211">
        <v>472128</v>
      </c>
      <c r="BJ173" s="211">
        <v>471169</v>
      </c>
      <c r="BK173" s="211">
        <v>473917</v>
      </c>
      <c r="BL173" s="211">
        <v>466098</v>
      </c>
      <c r="BM173" s="211">
        <v>458520</v>
      </c>
      <c r="BN173" s="211">
        <v>448059</v>
      </c>
      <c r="BO173" s="211">
        <v>438482</v>
      </c>
      <c r="BP173" s="211">
        <v>424639</v>
      </c>
      <c r="BQ173" s="211">
        <v>419928</v>
      </c>
      <c r="BR173" s="211">
        <v>418416</v>
      </c>
      <c r="BS173" s="211">
        <v>420190</v>
      </c>
      <c r="BT173" s="211">
        <v>420695</v>
      </c>
      <c r="BU173" s="211">
        <v>420008</v>
      </c>
      <c r="BV173" s="211">
        <v>419465</v>
      </c>
      <c r="BW173" s="211">
        <v>419041</v>
      </c>
      <c r="BX173" s="211">
        <v>418790</v>
      </c>
      <c r="BY173" s="211">
        <v>418696</v>
      </c>
      <c r="BZ173" s="211">
        <v>418931</v>
      </c>
      <c r="CA173" s="211">
        <v>419506</v>
      </c>
      <c r="CB173" s="211">
        <v>420265</v>
      </c>
      <c r="CC173" s="211">
        <v>421250</v>
      </c>
      <c r="CD173" s="211">
        <v>422637</v>
      </c>
      <c r="CE173" s="211">
        <v>424940</v>
      </c>
      <c r="CF173" s="211">
        <v>428135</v>
      </c>
      <c r="CG173" s="211">
        <v>431575</v>
      </c>
      <c r="CH173" s="211">
        <v>435016</v>
      </c>
      <c r="CI173" s="211">
        <v>438420</v>
      </c>
      <c r="CJ173" s="211">
        <v>441406</v>
      </c>
      <c r="CK173" s="211">
        <v>443846</v>
      </c>
      <c r="CL173" s="211">
        <v>445923</v>
      </c>
      <c r="CM173" s="211">
        <v>447560</v>
      </c>
      <c r="CN173" s="211">
        <v>448248</v>
      </c>
      <c r="CO173" s="211">
        <v>447991</v>
      </c>
      <c r="CP173" s="211">
        <v>447253</v>
      </c>
      <c r="CQ173" s="211">
        <v>446004</v>
      </c>
      <c r="CR173" s="211">
        <v>444211</v>
      </c>
      <c r="CS173" s="211">
        <v>442011</v>
      </c>
      <c r="CT173" s="211">
        <v>439585</v>
      </c>
      <c r="CU173" s="211">
        <v>437090</v>
      </c>
      <c r="CV173" s="211">
        <v>434491</v>
      </c>
      <c r="CW173" s="211">
        <v>431873</v>
      </c>
      <c r="CX173" s="211">
        <v>429431</v>
      </c>
      <c r="CY173" s="211">
        <v>427276</v>
      </c>
    </row>
    <row r="174" spans="1:103" x14ac:dyDescent="0.2">
      <c r="A174" s="211">
        <v>2</v>
      </c>
      <c r="B174" s="211" t="s">
        <v>1248</v>
      </c>
      <c r="C174" s="211">
        <v>353453</v>
      </c>
      <c r="D174" s="211">
        <v>364528</v>
      </c>
      <c r="E174" s="211">
        <v>377528</v>
      </c>
      <c r="F174" s="211">
        <v>390876</v>
      </c>
      <c r="G174" s="211">
        <v>398847</v>
      </c>
      <c r="H174" s="211">
        <v>406904</v>
      </c>
      <c r="I174" s="211">
        <v>423046</v>
      </c>
      <c r="J174" s="211">
        <v>437024</v>
      </c>
      <c r="K174" s="211">
        <v>447493</v>
      </c>
      <c r="L174" s="211">
        <v>457402</v>
      </c>
      <c r="M174" s="211">
        <v>461813</v>
      </c>
      <c r="N174" s="211">
        <v>458355</v>
      </c>
      <c r="O174" s="211">
        <v>456361</v>
      </c>
      <c r="P174" s="211">
        <v>452644</v>
      </c>
      <c r="Q174" s="211">
        <v>453064</v>
      </c>
      <c r="R174" s="211">
        <v>442617</v>
      </c>
      <c r="S174" s="211">
        <v>453612</v>
      </c>
      <c r="T174" s="211">
        <v>436918</v>
      </c>
      <c r="U174" s="211">
        <v>419516</v>
      </c>
      <c r="V174" s="211">
        <v>403095</v>
      </c>
      <c r="W174" s="211">
        <v>396292</v>
      </c>
      <c r="X174" s="211">
        <v>389489</v>
      </c>
      <c r="Y174" s="211">
        <v>381261</v>
      </c>
      <c r="Z174" s="211">
        <v>388108</v>
      </c>
      <c r="AA174" s="211">
        <v>415386</v>
      </c>
      <c r="AB174" s="211">
        <v>434228</v>
      </c>
      <c r="AC174" s="211">
        <v>435341</v>
      </c>
      <c r="AD174" s="211">
        <v>434190</v>
      </c>
      <c r="AE174" s="211">
        <v>434495</v>
      </c>
      <c r="AF174" s="211">
        <v>431913</v>
      </c>
      <c r="AG174" s="211">
        <v>441123</v>
      </c>
      <c r="AH174" s="211">
        <v>442315</v>
      </c>
      <c r="AI174" s="211">
        <v>444808</v>
      </c>
      <c r="AJ174" s="211">
        <v>453150</v>
      </c>
      <c r="AK174" s="211">
        <v>447737</v>
      </c>
      <c r="AL174" s="211">
        <v>448248</v>
      </c>
      <c r="AM174" s="211">
        <v>457717</v>
      </c>
      <c r="AN174" s="211">
        <v>455055</v>
      </c>
      <c r="AO174" s="211">
        <v>440753</v>
      </c>
      <c r="AP174" s="211">
        <v>439846</v>
      </c>
      <c r="AQ174" s="211">
        <v>430838</v>
      </c>
      <c r="AR174" s="211">
        <v>433160</v>
      </c>
      <c r="AS174" s="211">
        <v>438403</v>
      </c>
      <c r="AT174" s="211">
        <v>431492</v>
      </c>
      <c r="AU174" s="211">
        <v>430495</v>
      </c>
      <c r="AV174" s="211">
        <v>421500</v>
      </c>
      <c r="AW174" s="211">
        <v>418264</v>
      </c>
      <c r="AX174" s="211">
        <v>408466</v>
      </c>
      <c r="AY174" s="211">
        <v>413855</v>
      </c>
      <c r="AZ174" s="211">
        <v>423078</v>
      </c>
      <c r="BA174" s="211">
        <v>429482</v>
      </c>
      <c r="BB174" s="211">
        <v>443900</v>
      </c>
      <c r="BC174" s="211">
        <v>451137</v>
      </c>
      <c r="BD174" s="211">
        <v>465743</v>
      </c>
      <c r="BE174" s="211">
        <v>464570</v>
      </c>
      <c r="BF174" s="211">
        <v>470857</v>
      </c>
      <c r="BG174" s="211">
        <v>479144</v>
      </c>
      <c r="BH174" s="211">
        <v>486872</v>
      </c>
      <c r="BI174" s="211">
        <v>477064</v>
      </c>
      <c r="BJ174" s="211">
        <v>470807</v>
      </c>
      <c r="BK174" s="211">
        <v>469871</v>
      </c>
      <c r="BL174" s="211">
        <v>472631</v>
      </c>
      <c r="BM174" s="211">
        <v>464864</v>
      </c>
      <c r="BN174" s="211">
        <v>457335</v>
      </c>
      <c r="BO174" s="211">
        <v>446934</v>
      </c>
      <c r="BP174" s="211">
        <v>437410</v>
      </c>
      <c r="BQ174" s="211">
        <v>423635</v>
      </c>
      <c r="BR174" s="211">
        <v>418959</v>
      </c>
      <c r="BS174" s="211">
        <v>417470</v>
      </c>
      <c r="BT174" s="211">
        <v>419255</v>
      </c>
      <c r="BU174" s="211">
        <v>419774</v>
      </c>
      <c r="BV174" s="211">
        <v>419108</v>
      </c>
      <c r="BW174" s="211">
        <v>418584</v>
      </c>
      <c r="BX174" s="211">
        <v>418177</v>
      </c>
      <c r="BY174" s="211">
        <v>417944</v>
      </c>
      <c r="BZ174" s="211">
        <v>417866</v>
      </c>
      <c r="CA174" s="211">
        <v>418116</v>
      </c>
      <c r="CB174" s="211">
        <v>418705</v>
      </c>
      <c r="CC174" s="211">
        <v>419477</v>
      </c>
      <c r="CD174" s="211">
        <v>420474</v>
      </c>
      <c r="CE174" s="211">
        <v>421873</v>
      </c>
      <c r="CF174" s="211">
        <v>424185</v>
      </c>
      <c r="CG174" s="211">
        <v>427386</v>
      </c>
      <c r="CH174" s="211">
        <v>430831</v>
      </c>
      <c r="CI174" s="211">
        <v>434277</v>
      </c>
      <c r="CJ174" s="211">
        <v>437688</v>
      </c>
      <c r="CK174" s="211">
        <v>440680</v>
      </c>
      <c r="CL174" s="211">
        <v>443128</v>
      </c>
      <c r="CM174" s="211">
        <v>445214</v>
      </c>
      <c r="CN174" s="211">
        <v>446862</v>
      </c>
      <c r="CO174" s="211">
        <v>447562</v>
      </c>
      <c r="CP174" s="211">
        <v>447320</v>
      </c>
      <c r="CQ174" s="211">
        <v>446599</v>
      </c>
      <c r="CR174" s="211">
        <v>445367</v>
      </c>
      <c r="CS174" s="211">
        <v>443591</v>
      </c>
      <c r="CT174" s="211">
        <v>441411</v>
      </c>
      <c r="CU174" s="211">
        <v>439004</v>
      </c>
      <c r="CV174" s="211">
        <v>436528</v>
      </c>
      <c r="CW174" s="211">
        <v>433949</v>
      </c>
      <c r="CX174" s="211">
        <v>431348</v>
      </c>
      <c r="CY174" s="211">
        <v>428925</v>
      </c>
    </row>
    <row r="175" spans="1:103" x14ac:dyDescent="0.2">
      <c r="A175" s="211">
        <v>2</v>
      </c>
      <c r="B175" s="211" t="s">
        <v>1249</v>
      </c>
      <c r="C175" s="211">
        <v>354014</v>
      </c>
      <c r="D175" s="211">
        <v>350790</v>
      </c>
      <c r="E175" s="211">
        <v>362191</v>
      </c>
      <c r="F175" s="211">
        <v>374932</v>
      </c>
      <c r="G175" s="211">
        <v>388171</v>
      </c>
      <c r="H175" s="211">
        <v>396085</v>
      </c>
      <c r="I175" s="211">
        <v>404086</v>
      </c>
      <c r="J175" s="211">
        <v>420109</v>
      </c>
      <c r="K175" s="211">
        <v>434012</v>
      </c>
      <c r="L175" s="211">
        <v>444432</v>
      </c>
      <c r="M175" s="211">
        <v>454299</v>
      </c>
      <c r="N175" s="211">
        <v>458711</v>
      </c>
      <c r="O175" s="211">
        <v>455317</v>
      </c>
      <c r="P175" s="211">
        <v>453370</v>
      </c>
      <c r="Q175" s="211">
        <v>449713</v>
      </c>
      <c r="R175" s="211">
        <v>450166</v>
      </c>
      <c r="S175" s="211">
        <v>439828</v>
      </c>
      <c r="T175" s="211">
        <v>450780</v>
      </c>
      <c r="U175" s="211">
        <v>434236</v>
      </c>
      <c r="V175" s="211">
        <v>416988</v>
      </c>
      <c r="W175" s="211">
        <v>400713</v>
      </c>
      <c r="X175" s="211">
        <v>393986</v>
      </c>
      <c r="Y175" s="211">
        <v>387258</v>
      </c>
      <c r="Z175" s="211">
        <v>379115</v>
      </c>
      <c r="AA175" s="211">
        <v>385947</v>
      </c>
      <c r="AB175" s="211">
        <v>413082</v>
      </c>
      <c r="AC175" s="211">
        <v>431836</v>
      </c>
      <c r="AD175" s="211">
        <v>432974</v>
      </c>
      <c r="AE175" s="211">
        <v>431861</v>
      </c>
      <c r="AF175" s="211">
        <v>432198</v>
      </c>
      <c r="AG175" s="211">
        <v>429663</v>
      </c>
      <c r="AH175" s="211">
        <v>438847</v>
      </c>
      <c r="AI175" s="211">
        <v>440065</v>
      </c>
      <c r="AJ175" s="211">
        <v>442575</v>
      </c>
      <c r="AK175" s="211">
        <v>450896</v>
      </c>
      <c r="AL175" s="211">
        <v>445543</v>
      </c>
      <c r="AM175" s="211">
        <v>446081</v>
      </c>
      <c r="AN175" s="211">
        <v>455526</v>
      </c>
      <c r="AO175" s="211">
        <v>452908</v>
      </c>
      <c r="AP175" s="211">
        <v>438713</v>
      </c>
      <c r="AQ175" s="211">
        <v>437842</v>
      </c>
      <c r="AR175" s="211">
        <v>428911</v>
      </c>
      <c r="AS175" s="211">
        <v>431248</v>
      </c>
      <c r="AT175" s="211">
        <v>436489</v>
      </c>
      <c r="AU175" s="211">
        <v>429641</v>
      </c>
      <c r="AV175" s="211">
        <v>428677</v>
      </c>
      <c r="AW175" s="211">
        <v>419752</v>
      </c>
      <c r="AX175" s="211">
        <v>416555</v>
      </c>
      <c r="AY175" s="211">
        <v>406830</v>
      </c>
      <c r="AZ175" s="211">
        <v>412218</v>
      </c>
      <c r="BA175" s="211">
        <v>421421</v>
      </c>
      <c r="BB175" s="211">
        <v>427821</v>
      </c>
      <c r="BC175" s="211">
        <v>442196</v>
      </c>
      <c r="BD175" s="211">
        <v>449424</v>
      </c>
      <c r="BE175" s="211">
        <v>463990</v>
      </c>
      <c r="BF175" s="211">
        <v>462847</v>
      </c>
      <c r="BG175" s="211">
        <v>469133</v>
      </c>
      <c r="BH175" s="211">
        <v>477407</v>
      </c>
      <c r="BI175" s="211">
        <v>485131</v>
      </c>
      <c r="BJ175" s="211">
        <v>475385</v>
      </c>
      <c r="BK175" s="211">
        <v>469182</v>
      </c>
      <c r="BL175" s="211">
        <v>468273</v>
      </c>
      <c r="BM175" s="211">
        <v>471045</v>
      </c>
      <c r="BN175" s="211">
        <v>463331</v>
      </c>
      <c r="BO175" s="211">
        <v>455855</v>
      </c>
      <c r="BP175" s="211">
        <v>445517</v>
      </c>
      <c r="BQ175" s="211">
        <v>436052</v>
      </c>
      <c r="BR175" s="211">
        <v>422349</v>
      </c>
      <c r="BS175" s="211">
        <v>417712</v>
      </c>
      <c r="BT175" s="211">
        <v>416246</v>
      </c>
      <c r="BU175" s="211">
        <v>418043</v>
      </c>
      <c r="BV175" s="211">
        <v>418579</v>
      </c>
      <c r="BW175" s="211">
        <v>417933</v>
      </c>
      <c r="BX175" s="211">
        <v>417431</v>
      </c>
      <c r="BY175" s="211">
        <v>417043</v>
      </c>
      <c r="BZ175" s="211">
        <v>416827</v>
      </c>
      <c r="CA175" s="211">
        <v>416766</v>
      </c>
      <c r="CB175" s="211">
        <v>417033</v>
      </c>
      <c r="CC175" s="211">
        <v>417637</v>
      </c>
      <c r="CD175" s="211">
        <v>418426</v>
      </c>
      <c r="CE175" s="211">
        <v>419435</v>
      </c>
      <c r="CF175" s="211">
        <v>420846</v>
      </c>
      <c r="CG175" s="211">
        <v>423167</v>
      </c>
      <c r="CH175" s="211">
        <v>426375</v>
      </c>
      <c r="CI175" s="211">
        <v>429824</v>
      </c>
      <c r="CJ175" s="211">
        <v>433276</v>
      </c>
      <c r="CK175" s="211">
        <v>436692</v>
      </c>
      <c r="CL175" s="211">
        <v>439691</v>
      </c>
      <c r="CM175" s="211">
        <v>442149</v>
      </c>
      <c r="CN175" s="211">
        <v>444245</v>
      </c>
      <c r="CO175" s="211">
        <v>445903</v>
      </c>
      <c r="CP175" s="211">
        <v>446617</v>
      </c>
      <c r="CQ175" s="211">
        <v>446391</v>
      </c>
      <c r="CR175" s="211">
        <v>445688</v>
      </c>
      <c r="CS175" s="211">
        <v>444475</v>
      </c>
      <c r="CT175" s="211">
        <v>442717</v>
      </c>
      <c r="CU175" s="211">
        <v>440558</v>
      </c>
      <c r="CV175" s="211">
        <v>438171</v>
      </c>
      <c r="CW175" s="211">
        <v>435715</v>
      </c>
      <c r="CX175" s="211">
        <v>433159</v>
      </c>
      <c r="CY175" s="211">
        <v>430579</v>
      </c>
    </row>
    <row r="176" spans="1:103" x14ac:dyDescent="0.2">
      <c r="A176" s="211">
        <v>2</v>
      </c>
      <c r="B176" s="211" t="s">
        <v>1250</v>
      </c>
      <c r="C176" s="211">
        <v>347575</v>
      </c>
      <c r="D176" s="211">
        <v>351134</v>
      </c>
      <c r="E176" s="211">
        <v>348348</v>
      </c>
      <c r="F176" s="211">
        <v>359495</v>
      </c>
      <c r="G176" s="211">
        <v>372126</v>
      </c>
      <c r="H176" s="211">
        <v>385248</v>
      </c>
      <c r="I176" s="211">
        <v>393101</v>
      </c>
      <c r="J176" s="211">
        <v>401041</v>
      </c>
      <c r="K176" s="211">
        <v>416959</v>
      </c>
      <c r="L176" s="211">
        <v>430783</v>
      </c>
      <c r="M176" s="211">
        <v>441152</v>
      </c>
      <c r="N176" s="211">
        <v>450977</v>
      </c>
      <c r="O176" s="211">
        <v>455390</v>
      </c>
      <c r="P176" s="211">
        <v>452062</v>
      </c>
      <c r="Q176" s="211">
        <v>450167</v>
      </c>
      <c r="R176" s="211">
        <v>446574</v>
      </c>
      <c r="S176" s="211">
        <v>447064</v>
      </c>
      <c r="T176" s="211">
        <v>436843</v>
      </c>
      <c r="U176" s="211">
        <v>447750</v>
      </c>
      <c r="V176" s="211">
        <v>431368</v>
      </c>
      <c r="W176" s="211">
        <v>414285</v>
      </c>
      <c r="X176" s="211">
        <v>398165</v>
      </c>
      <c r="Y176" s="211">
        <v>391520</v>
      </c>
      <c r="Z176" s="211">
        <v>384875</v>
      </c>
      <c r="AA176" s="211">
        <v>376823</v>
      </c>
      <c r="AB176" s="211">
        <v>383638</v>
      </c>
      <c r="AC176" s="211">
        <v>410622</v>
      </c>
      <c r="AD176" s="211">
        <v>429279</v>
      </c>
      <c r="AE176" s="211">
        <v>430444</v>
      </c>
      <c r="AF176" s="211">
        <v>429372</v>
      </c>
      <c r="AG176" s="211">
        <v>429742</v>
      </c>
      <c r="AH176" s="211">
        <v>427258</v>
      </c>
      <c r="AI176" s="211">
        <v>436415</v>
      </c>
      <c r="AJ176" s="211">
        <v>437658</v>
      </c>
      <c r="AK176" s="211">
        <v>440185</v>
      </c>
      <c r="AL176" s="211">
        <v>448487</v>
      </c>
      <c r="AM176" s="211">
        <v>443198</v>
      </c>
      <c r="AN176" s="211">
        <v>443766</v>
      </c>
      <c r="AO176" s="211">
        <v>453184</v>
      </c>
      <c r="AP176" s="211">
        <v>450612</v>
      </c>
      <c r="AQ176" s="211">
        <v>436533</v>
      </c>
      <c r="AR176" s="211">
        <v>435700</v>
      </c>
      <c r="AS176" s="211">
        <v>426849</v>
      </c>
      <c r="AT176" s="211">
        <v>429204</v>
      </c>
      <c r="AU176" s="211">
        <v>434445</v>
      </c>
      <c r="AV176" s="211">
        <v>427663</v>
      </c>
      <c r="AW176" s="211">
        <v>426732</v>
      </c>
      <c r="AX176" s="211">
        <v>417883</v>
      </c>
      <c r="AY176" s="211">
        <v>414727</v>
      </c>
      <c r="AZ176" s="211">
        <v>405082</v>
      </c>
      <c r="BA176" s="211">
        <v>410468</v>
      </c>
      <c r="BB176" s="211">
        <v>419650</v>
      </c>
      <c r="BC176" s="211">
        <v>426044</v>
      </c>
      <c r="BD176" s="211">
        <v>440374</v>
      </c>
      <c r="BE176" s="211">
        <v>447593</v>
      </c>
      <c r="BF176" s="211">
        <v>462115</v>
      </c>
      <c r="BG176" s="211">
        <v>461004</v>
      </c>
      <c r="BH176" s="211">
        <v>467286</v>
      </c>
      <c r="BI176" s="211">
        <v>475549</v>
      </c>
      <c r="BJ176" s="211">
        <v>483266</v>
      </c>
      <c r="BK176" s="211">
        <v>473591</v>
      </c>
      <c r="BL176" s="211">
        <v>467443</v>
      </c>
      <c r="BM176" s="211">
        <v>466562</v>
      </c>
      <c r="BN176" s="211">
        <v>469349</v>
      </c>
      <c r="BO176" s="211">
        <v>461693</v>
      </c>
      <c r="BP176" s="211">
        <v>454274</v>
      </c>
      <c r="BQ176" s="211">
        <v>444002</v>
      </c>
      <c r="BR176" s="211">
        <v>434600</v>
      </c>
      <c r="BS176" s="211">
        <v>420975</v>
      </c>
      <c r="BT176" s="211">
        <v>416378</v>
      </c>
      <c r="BU176" s="211">
        <v>414939</v>
      </c>
      <c r="BV176" s="211">
        <v>416749</v>
      </c>
      <c r="BW176" s="211">
        <v>417302</v>
      </c>
      <c r="BX176" s="211">
        <v>416678</v>
      </c>
      <c r="BY176" s="211">
        <v>416199</v>
      </c>
      <c r="BZ176" s="211">
        <v>415831</v>
      </c>
      <c r="CA176" s="211">
        <v>415635</v>
      </c>
      <c r="CB176" s="211">
        <v>415593</v>
      </c>
      <c r="CC176" s="211">
        <v>415877</v>
      </c>
      <c r="CD176" s="211">
        <v>416497</v>
      </c>
      <c r="CE176" s="211">
        <v>417301</v>
      </c>
      <c r="CF176" s="211">
        <v>418325</v>
      </c>
      <c r="CG176" s="211">
        <v>419749</v>
      </c>
      <c r="CH176" s="211">
        <v>422079</v>
      </c>
      <c r="CI176" s="211">
        <v>425295</v>
      </c>
      <c r="CJ176" s="211">
        <v>428750</v>
      </c>
      <c r="CK176" s="211">
        <v>432209</v>
      </c>
      <c r="CL176" s="211">
        <v>435630</v>
      </c>
      <c r="CM176" s="211">
        <v>438636</v>
      </c>
      <c r="CN176" s="211">
        <v>441105</v>
      </c>
      <c r="CO176" s="211">
        <v>443211</v>
      </c>
      <c r="CP176" s="211">
        <v>444882</v>
      </c>
      <c r="CQ176" s="211">
        <v>445611</v>
      </c>
      <c r="CR176" s="211">
        <v>445400</v>
      </c>
      <c r="CS176" s="211">
        <v>444715</v>
      </c>
      <c r="CT176" s="211">
        <v>443524</v>
      </c>
      <c r="CU176" s="211">
        <v>441787</v>
      </c>
      <c r="CV176" s="211">
        <v>439650</v>
      </c>
      <c r="CW176" s="211">
        <v>437284</v>
      </c>
      <c r="CX176" s="211">
        <v>434848</v>
      </c>
      <c r="CY176" s="211">
        <v>432315</v>
      </c>
    </row>
    <row r="177" spans="1:103" x14ac:dyDescent="0.2">
      <c r="A177" s="211">
        <v>2</v>
      </c>
      <c r="B177" s="211" t="s">
        <v>1251</v>
      </c>
      <c r="C177" s="211">
        <v>337435</v>
      </c>
      <c r="D177" s="211">
        <v>344499</v>
      </c>
      <c r="E177" s="211">
        <v>348436</v>
      </c>
      <c r="F177" s="211">
        <v>345524</v>
      </c>
      <c r="G177" s="211">
        <v>356561</v>
      </c>
      <c r="H177" s="211">
        <v>369071</v>
      </c>
      <c r="I177" s="211">
        <v>382076</v>
      </c>
      <c r="J177" s="211">
        <v>389858</v>
      </c>
      <c r="K177" s="211">
        <v>397764</v>
      </c>
      <c r="L177" s="211">
        <v>413572</v>
      </c>
      <c r="M177" s="211">
        <v>427308</v>
      </c>
      <c r="N177" s="211">
        <v>437622</v>
      </c>
      <c r="O177" s="211">
        <v>447401</v>
      </c>
      <c r="P177" s="211">
        <v>451816</v>
      </c>
      <c r="Q177" s="211">
        <v>448559</v>
      </c>
      <c r="R177" s="211">
        <v>446722</v>
      </c>
      <c r="S177" s="211">
        <v>443197</v>
      </c>
      <c r="T177" s="211">
        <v>443726</v>
      </c>
      <c r="U177" s="211">
        <v>433633</v>
      </c>
      <c r="V177" s="211">
        <v>444490</v>
      </c>
      <c r="W177" s="211">
        <v>428282</v>
      </c>
      <c r="X177" s="211">
        <v>411379</v>
      </c>
      <c r="Y177" s="211">
        <v>395425</v>
      </c>
      <c r="Z177" s="211">
        <v>388868</v>
      </c>
      <c r="AA177" s="211">
        <v>382308</v>
      </c>
      <c r="AB177" s="211">
        <v>374354</v>
      </c>
      <c r="AC177" s="211">
        <v>381152</v>
      </c>
      <c r="AD177" s="211">
        <v>407973</v>
      </c>
      <c r="AE177" s="211">
        <v>426530</v>
      </c>
      <c r="AF177" s="211">
        <v>427721</v>
      </c>
      <c r="AG177" s="211">
        <v>426695</v>
      </c>
      <c r="AH177" s="211">
        <v>427098</v>
      </c>
      <c r="AI177" s="211">
        <v>424668</v>
      </c>
      <c r="AJ177" s="211">
        <v>433798</v>
      </c>
      <c r="AK177" s="211">
        <v>435068</v>
      </c>
      <c r="AL177" s="211">
        <v>437613</v>
      </c>
      <c r="AM177" s="211">
        <v>445893</v>
      </c>
      <c r="AN177" s="211">
        <v>440672</v>
      </c>
      <c r="AO177" s="211">
        <v>441271</v>
      </c>
      <c r="AP177" s="211">
        <v>450662</v>
      </c>
      <c r="AQ177" s="211">
        <v>448139</v>
      </c>
      <c r="AR177" s="211">
        <v>434185</v>
      </c>
      <c r="AS177" s="211">
        <v>433392</v>
      </c>
      <c r="AT177" s="211">
        <v>424629</v>
      </c>
      <c r="AU177" s="211">
        <v>426999</v>
      </c>
      <c r="AV177" s="211">
        <v>432241</v>
      </c>
      <c r="AW177" s="211">
        <v>425530</v>
      </c>
      <c r="AX177" s="211">
        <v>424635</v>
      </c>
      <c r="AY177" s="211">
        <v>415869</v>
      </c>
      <c r="AZ177" s="211">
        <v>412758</v>
      </c>
      <c r="BA177" s="211">
        <v>403197</v>
      </c>
      <c r="BB177" s="211">
        <v>408582</v>
      </c>
      <c r="BC177" s="211">
        <v>417741</v>
      </c>
      <c r="BD177" s="211">
        <v>424128</v>
      </c>
      <c r="BE177" s="211">
        <v>438410</v>
      </c>
      <c r="BF177" s="211">
        <v>445618</v>
      </c>
      <c r="BG177" s="211">
        <v>460093</v>
      </c>
      <c r="BH177" s="211">
        <v>459016</v>
      </c>
      <c r="BI177" s="211">
        <v>465297</v>
      </c>
      <c r="BJ177" s="211">
        <v>473545</v>
      </c>
      <c r="BK177" s="211">
        <v>481256</v>
      </c>
      <c r="BL177" s="211">
        <v>471655</v>
      </c>
      <c r="BM177" s="211">
        <v>465565</v>
      </c>
      <c r="BN177" s="211">
        <v>464715</v>
      </c>
      <c r="BO177" s="211">
        <v>467517</v>
      </c>
      <c r="BP177" s="211">
        <v>459925</v>
      </c>
      <c r="BQ177" s="211">
        <v>452566</v>
      </c>
      <c r="BR177" s="211">
        <v>442367</v>
      </c>
      <c r="BS177" s="211">
        <v>433031</v>
      </c>
      <c r="BT177" s="211">
        <v>419493</v>
      </c>
      <c r="BU177" s="211">
        <v>414937</v>
      </c>
      <c r="BV177" s="211">
        <v>413525</v>
      </c>
      <c r="BW177" s="211">
        <v>415351</v>
      </c>
      <c r="BX177" s="211">
        <v>415922</v>
      </c>
      <c r="BY177" s="211">
        <v>415322</v>
      </c>
      <c r="BZ177" s="211">
        <v>414866</v>
      </c>
      <c r="CA177" s="211">
        <v>414519</v>
      </c>
      <c r="CB177" s="211">
        <v>414344</v>
      </c>
      <c r="CC177" s="211">
        <v>414323</v>
      </c>
      <c r="CD177" s="211">
        <v>414627</v>
      </c>
      <c r="CE177" s="211">
        <v>415264</v>
      </c>
      <c r="CF177" s="211">
        <v>416085</v>
      </c>
      <c r="CG177" s="211">
        <v>417124</v>
      </c>
      <c r="CH177" s="211">
        <v>418562</v>
      </c>
      <c r="CI177" s="211">
        <v>420904</v>
      </c>
      <c r="CJ177" s="211">
        <v>424127</v>
      </c>
      <c r="CK177" s="211">
        <v>427588</v>
      </c>
      <c r="CL177" s="211">
        <v>431052</v>
      </c>
      <c r="CM177" s="211">
        <v>434481</v>
      </c>
      <c r="CN177" s="211">
        <v>437494</v>
      </c>
      <c r="CO177" s="211">
        <v>439973</v>
      </c>
      <c r="CP177" s="211">
        <v>442089</v>
      </c>
      <c r="CQ177" s="211">
        <v>443773</v>
      </c>
      <c r="CR177" s="211">
        <v>444519</v>
      </c>
      <c r="CS177" s="211">
        <v>444328</v>
      </c>
      <c r="CT177" s="211">
        <v>443662</v>
      </c>
      <c r="CU177" s="211">
        <v>442491</v>
      </c>
      <c r="CV177" s="211">
        <v>440778</v>
      </c>
      <c r="CW177" s="211">
        <v>438665</v>
      </c>
      <c r="CX177" s="211">
        <v>436324</v>
      </c>
      <c r="CY177" s="211">
        <v>433913</v>
      </c>
    </row>
    <row r="178" spans="1:103" x14ac:dyDescent="0.2">
      <c r="A178" s="211">
        <v>2</v>
      </c>
      <c r="B178" s="211" t="s">
        <v>1252</v>
      </c>
      <c r="C178" s="211">
        <v>338485</v>
      </c>
      <c r="D178" s="211">
        <v>334120</v>
      </c>
      <c r="E178" s="211">
        <v>341458</v>
      </c>
      <c r="F178" s="211">
        <v>345251</v>
      </c>
      <c r="G178" s="211">
        <v>342368</v>
      </c>
      <c r="H178" s="211">
        <v>353288</v>
      </c>
      <c r="I178" s="211">
        <v>365676</v>
      </c>
      <c r="J178" s="211">
        <v>378559</v>
      </c>
      <c r="K178" s="211">
        <v>386297</v>
      </c>
      <c r="L178" s="211">
        <v>394161</v>
      </c>
      <c r="M178" s="211">
        <v>409853</v>
      </c>
      <c r="N178" s="211">
        <v>423496</v>
      </c>
      <c r="O178" s="211">
        <v>433751</v>
      </c>
      <c r="P178" s="211">
        <v>443480</v>
      </c>
      <c r="Q178" s="211">
        <v>447897</v>
      </c>
      <c r="R178" s="211">
        <v>444718</v>
      </c>
      <c r="S178" s="211">
        <v>442943</v>
      </c>
      <c r="T178" s="211">
        <v>439493</v>
      </c>
      <c r="U178" s="211">
        <v>440062</v>
      </c>
      <c r="V178" s="211">
        <v>430107</v>
      </c>
      <c r="W178" s="211">
        <v>440914</v>
      </c>
      <c r="X178" s="211">
        <v>424894</v>
      </c>
      <c r="Y178" s="211">
        <v>408181</v>
      </c>
      <c r="Z178" s="211">
        <v>392409</v>
      </c>
      <c r="AA178" s="211">
        <v>385946</v>
      </c>
      <c r="AB178" s="211">
        <v>379480</v>
      </c>
      <c r="AC178" s="211">
        <v>371631</v>
      </c>
      <c r="AD178" s="211">
        <v>378411</v>
      </c>
      <c r="AE178" s="211">
        <v>405053</v>
      </c>
      <c r="AF178" s="211">
        <v>423501</v>
      </c>
      <c r="AG178" s="211">
        <v>424721</v>
      </c>
      <c r="AH178" s="211">
        <v>423744</v>
      </c>
      <c r="AI178" s="211">
        <v>424183</v>
      </c>
      <c r="AJ178" s="211">
        <v>421811</v>
      </c>
      <c r="AK178" s="211">
        <v>430909</v>
      </c>
      <c r="AL178" s="211">
        <v>432208</v>
      </c>
      <c r="AM178" s="211">
        <v>434773</v>
      </c>
      <c r="AN178" s="211">
        <v>443031</v>
      </c>
      <c r="AO178" s="211">
        <v>437883</v>
      </c>
      <c r="AP178" s="211">
        <v>438516</v>
      </c>
      <c r="AQ178" s="211">
        <v>447876</v>
      </c>
      <c r="AR178" s="211">
        <v>445406</v>
      </c>
      <c r="AS178" s="211">
        <v>431585</v>
      </c>
      <c r="AT178" s="211">
        <v>430837</v>
      </c>
      <c r="AU178" s="211">
        <v>422170</v>
      </c>
      <c r="AV178" s="211">
        <v>424558</v>
      </c>
      <c r="AW178" s="211">
        <v>429798</v>
      </c>
      <c r="AX178" s="211">
        <v>423164</v>
      </c>
      <c r="AY178" s="211">
        <v>422307</v>
      </c>
      <c r="AZ178" s="211">
        <v>413628</v>
      </c>
      <c r="BA178" s="211">
        <v>410565</v>
      </c>
      <c r="BB178" s="211">
        <v>401095</v>
      </c>
      <c r="BC178" s="211">
        <v>406480</v>
      </c>
      <c r="BD178" s="211">
        <v>415616</v>
      </c>
      <c r="BE178" s="211">
        <v>421993</v>
      </c>
      <c r="BF178" s="211">
        <v>436222</v>
      </c>
      <c r="BG178" s="211">
        <v>443420</v>
      </c>
      <c r="BH178" s="211">
        <v>457843</v>
      </c>
      <c r="BI178" s="211">
        <v>456803</v>
      </c>
      <c r="BJ178" s="211">
        <v>463082</v>
      </c>
      <c r="BK178" s="211">
        <v>471313</v>
      </c>
      <c r="BL178" s="211">
        <v>479017</v>
      </c>
      <c r="BM178" s="211">
        <v>469498</v>
      </c>
      <c r="BN178" s="211">
        <v>463470</v>
      </c>
      <c r="BO178" s="211">
        <v>462655</v>
      </c>
      <c r="BP178" s="211">
        <v>465472</v>
      </c>
      <c r="BQ178" s="211">
        <v>457948</v>
      </c>
      <c r="BR178" s="211">
        <v>450654</v>
      </c>
      <c r="BS178" s="211">
        <v>440534</v>
      </c>
      <c r="BT178" s="211">
        <v>431270</v>
      </c>
      <c r="BU178" s="211">
        <v>417824</v>
      </c>
      <c r="BV178" s="211">
        <v>413314</v>
      </c>
      <c r="BW178" s="211">
        <v>411932</v>
      </c>
      <c r="BX178" s="211">
        <v>413771</v>
      </c>
      <c r="BY178" s="211">
        <v>414364</v>
      </c>
      <c r="BZ178" s="211">
        <v>413789</v>
      </c>
      <c r="CA178" s="211">
        <v>413357</v>
      </c>
      <c r="CB178" s="211">
        <v>413036</v>
      </c>
      <c r="CC178" s="211">
        <v>412884</v>
      </c>
      <c r="CD178" s="211">
        <v>412885</v>
      </c>
      <c r="CE178" s="211">
        <v>413209</v>
      </c>
      <c r="CF178" s="211">
        <v>413865</v>
      </c>
      <c r="CG178" s="211">
        <v>414705</v>
      </c>
      <c r="CH178" s="211">
        <v>415760</v>
      </c>
      <c r="CI178" s="211">
        <v>417214</v>
      </c>
      <c r="CJ178" s="211">
        <v>419567</v>
      </c>
      <c r="CK178" s="211">
        <v>422797</v>
      </c>
      <c r="CL178" s="211">
        <v>426265</v>
      </c>
      <c r="CM178" s="211">
        <v>429737</v>
      </c>
      <c r="CN178" s="211">
        <v>433172</v>
      </c>
      <c r="CO178" s="211">
        <v>436193</v>
      </c>
      <c r="CP178" s="211">
        <v>438683</v>
      </c>
      <c r="CQ178" s="211">
        <v>440810</v>
      </c>
      <c r="CR178" s="211">
        <v>442508</v>
      </c>
      <c r="CS178" s="211">
        <v>443272</v>
      </c>
      <c r="CT178" s="211">
        <v>443100</v>
      </c>
      <c r="CU178" s="211">
        <v>442457</v>
      </c>
      <c r="CV178" s="211">
        <v>441308</v>
      </c>
      <c r="CW178" s="211">
        <v>439619</v>
      </c>
      <c r="CX178" s="211">
        <v>437532</v>
      </c>
      <c r="CY178" s="211">
        <v>435218</v>
      </c>
    </row>
    <row r="179" spans="1:103" x14ac:dyDescent="0.2">
      <c r="A179" s="211">
        <v>2</v>
      </c>
      <c r="B179" s="211" t="s">
        <v>1253</v>
      </c>
      <c r="C179" s="211">
        <v>344326</v>
      </c>
      <c r="D179" s="211">
        <v>334764</v>
      </c>
      <c r="E179" s="211">
        <v>330749</v>
      </c>
      <c r="F179" s="211">
        <v>337940</v>
      </c>
      <c r="G179" s="211">
        <v>341694</v>
      </c>
      <c r="H179" s="211">
        <v>338846</v>
      </c>
      <c r="I179" s="211">
        <v>349650</v>
      </c>
      <c r="J179" s="211">
        <v>361913</v>
      </c>
      <c r="K179" s="211">
        <v>374689</v>
      </c>
      <c r="L179" s="211">
        <v>382381</v>
      </c>
      <c r="M179" s="211">
        <v>390200</v>
      </c>
      <c r="N179" s="211">
        <v>405768</v>
      </c>
      <c r="O179" s="211">
        <v>419310</v>
      </c>
      <c r="P179" s="211">
        <v>429502</v>
      </c>
      <c r="Q179" s="211">
        <v>439178</v>
      </c>
      <c r="R179" s="211">
        <v>443598</v>
      </c>
      <c r="S179" s="211">
        <v>440505</v>
      </c>
      <c r="T179" s="211">
        <v>438795</v>
      </c>
      <c r="U179" s="211">
        <v>435427</v>
      </c>
      <c r="V179" s="211">
        <v>436041</v>
      </c>
      <c r="W179" s="211">
        <v>426233</v>
      </c>
      <c r="X179" s="211">
        <v>436985</v>
      </c>
      <c r="Y179" s="211">
        <v>421168</v>
      </c>
      <c r="Z179" s="211">
        <v>404661</v>
      </c>
      <c r="AA179" s="211">
        <v>389084</v>
      </c>
      <c r="AB179" s="211">
        <v>382724</v>
      </c>
      <c r="AC179" s="211">
        <v>376360</v>
      </c>
      <c r="AD179" s="211">
        <v>368625</v>
      </c>
      <c r="AE179" s="211">
        <v>375383</v>
      </c>
      <c r="AF179" s="211">
        <v>401832</v>
      </c>
      <c r="AG179" s="211">
        <v>420163</v>
      </c>
      <c r="AH179" s="211">
        <v>421414</v>
      </c>
      <c r="AI179" s="211">
        <v>420487</v>
      </c>
      <c r="AJ179" s="211">
        <v>420967</v>
      </c>
      <c r="AK179" s="211">
        <v>418656</v>
      </c>
      <c r="AL179" s="211">
        <v>427721</v>
      </c>
      <c r="AM179" s="211">
        <v>429052</v>
      </c>
      <c r="AN179" s="211">
        <v>431636</v>
      </c>
      <c r="AO179" s="211">
        <v>439870</v>
      </c>
      <c r="AP179" s="211">
        <v>434801</v>
      </c>
      <c r="AQ179" s="211">
        <v>435469</v>
      </c>
      <c r="AR179" s="211">
        <v>444797</v>
      </c>
      <c r="AS179" s="211">
        <v>442385</v>
      </c>
      <c r="AT179" s="211">
        <v>428706</v>
      </c>
      <c r="AU179" s="211">
        <v>428004</v>
      </c>
      <c r="AV179" s="211">
        <v>419440</v>
      </c>
      <c r="AW179" s="211">
        <v>421849</v>
      </c>
      <c r="AX179" s="211">
        <v>427087</v>
      </c>
      <c r="AY179" s="211">
        <v>420536</v>
      </c>
      <c r="AZ179" s="211">
        <v>419719</v>
      </c>
      <c r="BA179" s="211">
        <v>411135</v>
      </c>
      <c r="BB179" s="211">
        <v>408128</v>
      </c>
      <c r="BC179" s="211">
        <v>398753</v>
      </c>
      <c r="BD179" s="211">
        <v>404135</v>
      </c>
      <c r="BE179" s="211">
        <v>413246</v>
      </c>
      <c r="BF179" s="211">
        <v>419614</v>
      </c>
      <c r="BG179" s="211">
        <v>433786</v>
      </c>
      <c r="BH179" s="211">
        <v>440973</v>
      </c>
      <c r="BI179" s="211">
        <v>455339</v>
      </c>
      <c r="BJ179" s="211">
        <v>454338</v>
      </c>
      <c r="BK179" s="211">
        <v>460615</v>
      </c>
      <c r="BL179" s="211">
        <v>468829</v>
      </c>
      <c r="BM179" s="211">
        <v>476526</v>
      </c>
      <c r="BN179" s="211">
        <v>467095</v>
      </c>
      <c r="BO179" s="211">
        <v>461134</v>
      </c>
      <c r="BP179" s="211">
        <v>460356</v>
      </c>
      <c r="BQ179" s="211">
        <v>463189</v>
      </c>
      <c r="BR179" s="211">
        <v>455739</v>
      </c>
      <c r="BS179" s="211">
        <v>448515</v>
      </c>
      <c r="BT179" s="211">
        <v>438479</v>
      </c>
      <c r="BU179" s="211">
        <v>429295</v>
      </c>
      <c r="BV179" s="211">
        <v>415945</v>
      </c>
      <c r="BW179" s="211">
        <v>411486</v>
      </c>
      <c r="BX179" s="211">
        <v>410139</v>
      </c>
      <c r="BY179" s="211">
        <v>411991</v>
      </c>
      <c r="BZ179" s="211">
        <v>412608</v>
      </c>
      <c r="CA179" s="211">
        <v>412060</v>
      </c>
      <c r="CB179" s="211">
        <v>411654</v>
      </c>
      <c r="CC179" s="211">
        <v>411360</v>
      </c>
      <c r="CD179" s="211">
        <v>411234</v>
      </c>
      <c r="CE179" s="211">
        <v>411257</v>
      </c>
      <c r="CF179" s="211">
        <v>411602</v>
      </c>
      <c r="CG179" s="211">
        <v>412278</v>
      </c>
      <c r="CH179" s="211">
        <v>413138</v>
      </c>
      <c r="CI179" s="211">
        <v>414210</v>
      </c>
      <c r="CJ179" s="211">
        <v>415680</v>
      </c>
      <c r="CK179" s="211">
        <v>418046</v>
      </c>
      <c r="CL179" s="211">
        <v>421286</v>
      </c>
      <c r="CM179" s="211">
        <v>424760</v>
      </c>
      <c r="CN179" s="211">
        <v>428240</v>
      </c>
      <c r="CO179" s="211">
        <v>431683</v>
      </c>
      <c r="CP179" s="211">
        <v>434713</v>
      </c>
      <c r="CQ179" s="211">
        <v>437216</v>
      </c>
      <c r="CR179" s="211">
        <v>439356</v>
      </c>
      <c r="CS179" s="211">
        <v>441068</v>
      </c>
      <c r="CT179" s="211">
        <v>441851</v>
      </c>
      <c r="CU179" s="211">
        <v>441701</v>
      </c>
      <c r="CV179" s="211">
        <v>441080</v>
      </c>
      <c r="CW179" s="211">
        <v>439956</v>
      </c>
      <c r="CX179" s="211">
        <v>438294</v>
      </c>
      <c r="CY179" s="211">
        <v>436233</v>
      </c>
    </row>
    <row r="180" spans="1:103" x14ac:dyDescent="0.2">
      <c r="A180" s="211">
        <v>2</v>
      </c>
      <c r="B180" s="211" t="s">
        <v>1254</v>
      </c>
      <c r="C180" s="211">
        <v>349927</v>
      </c>
      <c r="D180" s="211">
        <v>340085</v>
      </c>
      <c r="E180" s="211">
        <v>330923</v>
      </c>
      <c r="F180" s="211">
        <v>326926</v>
      </c>
      <c r="G180" s="211">
        <v>334035</v>
      </c>
      <c r="H180" s="211">
        <v>337748</v>
      </c>
      <c r="I180" s="211">
        <v>334946</v>
      </c>
      <c r="J180" s="211">
        <v>345627</v>
      </c>
      <c r="K180" s="211">
        <v>357777</v>
      </c>
      <c r="L180" s="211">
        <v>370438</v>
      </c>
      <c r="M180" s="211">
        <v>378080</v>
      </c>
      <c r="N180" s="211">
        <v>385853</v>
      </c>
      <c r="O180" s="211">
        <v>401282</v>
      </c>
      <c r="P180" s="211">
        <v>414717</v>
      </c>
      <c r="Q180" s="211">
        <v>424841</v>
      </c>
      <c r="R180" s="211">
        <v>434458</v>
      </c>
      <c r="S180" s="211">
        <v>438882</v>
      </c>
      <c r="T180" s="211">
        <v>435883</v>
      </c>
      <c r="U180" s="211">
        <v>434245</v>
      </c>
      <c r="V180" s="211">
        <v>430965</v>
      </c>
      <c r="W180" s="211">
        <v>431629</v>
      </c>
      <c r="X180" s="211">
        <v>421981</v>
      </c>
      <c r="Y180" s="211">
        <v>432672</v>
      </c>
      <c r="Z180" s="211">
        <v>417075</v>
      </c>
      <c r="AA180" s="211">
        <v>400793</v>
      </c>
      <c r="AB180" s="211">
        <v>385426</v>
      </c>
      <c r="AC180" s="211">
        <v>379179</v>
      </c>
      <c r="AD180" s="211">
        <v>372922</v>
      </c>
      <c r="AE180" s="211">
        <v>365312</v>
      </c>
      <c r="AF180" s="211">
        <v>372045</v>
      </c>
      <c r="AG180" s="211">
        <v>398285</v>
      </c>
      <c r="AH180" s="211">
        <v>416490</v>
      </c>
      <c r="AI180" s="211">
        <v>417773</v>
      </c>
      <c r="AJ180" s="211">
        <v>416900</v>
      </c>
      <c r="AK180" s="211">
        <v>417425</v>
      </c>
      <c r="AL180" s="211">
        <v>415179</v>
      </c>
      <c r="AM180" s="211">
        <v>424206</v>
      </c>
      <c r="AN180" s="211">
        <v>425572</v>
      </c>
      <c r="AO180" s="211">
        <v>428178</v>
      </c>
      <c r="AP180" s="211">
        <v>436383</v>
      </c>
      <c r="AQ180" s="211">
        <v>431401</v>
      </c>
      <c r="AR180" s="211">
        <v>432107</v>
      </c>
      <c r="AS180" s="211">
        <v>441400</v>
      </c>
      <c r="AT180" s="211">
        <v>439049</v>
      </c>
      <c r="AU180" s="211">
        <v>425526</v>
      </c>
      <c r="AV180" s="211">
        <v>424875</v>
      </c>
      <c r="AW180" s="211">
        <v>416422</v>
      </c>
      <c r="AX180" s="211">
        <v>418851</v>
      </c>
      <c r="AY180" s="211">
        <v>424087</v>
      </c>
      <c r="AZ180" s="211">
        <v>417628</v>
      </c>
      <c r="BA180" s="211">
        <v>416855</v>
      </c>
      <c r="BB180" s="211">
        <v>408373</v>
      </c>
      <c r="BC180" s="211">
        <v>405425</v>
      </c>
      <c r="BD180" s="211">
        <v>396155</v>
      </c>
      <c r="BE180" s="211">
        <v>401534</v>
      </c>
      <c r="BF180" s="211">
        <v>410616</v>
      </c>
      <c r="BG180" s="211">
        <v>416974</v>
      </c>
      <c r="BH180" s="211">
        <v>431084</v>
      </c>
      <c r="BI180" s="211">
        <v>438257</v>
      </c>
      <c r="BJ180" s="211">
        <v>452561</v>
      </c>
      <c r="BK180" s="211">
        <v>451603</v>
      </c>
      <c r="BL180" s="211">
        <v>457877</v>
      </c>
      <c r="BM180" s="211">
        <v>466072</v>
      </c>
      <c r="BN180" s="211">
        <v>473759</v>
      </c>
      <c r="BO180" s="211">
        <v>464425</v>
      </c>
      <c r="BP180" s="211">
        <v>458538</v>
      </c>
      <c r="BQ180" s="211">
        <v>457798</v>
      </c>
      <c r="BR180" s="211">
        <v>460651</v>
      </c>
      <c r="BS180" s="211">
        <v>453280</v>
      </c>
      <c r="BT180" s="211">
        <v>446131</v>
      </c>
      <c r="BU180" s="211">
        <v>436188</v>
      </c>
      <c r="BV180" s="211">
        <v>427089</v>
      </c>
      <c r="BW180" s="211">
        <v>413846</v>
      </c>
      <c r="BX180" s="211">
        <v>409441</v>
      </c>
      <c r="BY180" s="211">
        <v>408131</v>
      </c>
      <c r="BZ180" s="211">
        <v>410000</v>
      </c>
      <c r="CA180" s="211">
        <v>410643</v>
      </c>
      <c r="CB180" s="211">
        <v>410124</v>
      </c>
      <c r="CC180" s="211">
        <v>409747</v>
      </c>
      <c r="CD180" s="211">
        <v>409481</v>
      </c>
      <c r="CE180" s="211">
        <v>409383</v>
      </c>
      <c r="CF180" s="211">
        <v>409431</v>
      </c>
      <c r="CG180" s="211">
        <v>409799</v>
      </c>
      <c r="CH180" s="211">
        <v>410498</v>
      </c>
      <c r="CI180" s="211">
        <v>411379</v>
      </c>
      <c r="CJ180" s="211">
        <v>412471</v>
      </c>
      <c r="CK180" s="211">
        <v>413959</v>
      </c>
      <c r="CL180" s="211">
        <v>416338</v>
      </c>
      <c r="CM180" s="211">
        <v>419587</v>
      </c>
      <c r="CN180" s="211">
        <v>423067</v>
      </c>
      <c r="CO180" s="211">
        <v>426555</v>
      </c>
      <c r="CP180" s="211">
        <v>430007</v>
      </c>
      <c r="CQ180" s="211">
        <v>433045</v>
      </c>
      <c r="CR180" s="211">
        <v>435563</v>
      </c>
      <c r="CS180" s="211">
        <v>437717</v>
      </c>
      <c r="CT180" s="211">
        <v>439444</v>
      </c>
      <c r="CU180" s="211">
        <v>440248</v>
      </c>
      <c r="CV180" s="211">
        <v>440121</v>
      </c>
      <c r="CW180" s="211">
        <v>439525</v>
      </c>
      <c r="CX180" s="211">
        <v>438428</v>
      </c>
      <c r="CY180" s="211">
        <v>436796</v>
      </c>
    </row>
    <row r="181" spans="1:103" x14ac:dyDescent="0.2">
      <c r="A181" s="211">
        <v>2</v>
      </c>
      <c r="B181" s="211" t="s">
        <v>1255</v>
      </c>
      <c r="C181" s="211">
        <v>366752</v>
      </c>
      <c r="D181" s="211">
        <v>345076</v>
      </c>
      <c r="E181" s="211">
        <v>335625</v>
      </c>
      <c r="F181" s="211">
        <v>326597</v>
      </c>
      <c r="G181" s="211">
        <v>322671</v>
      </c>
      <c r="H181" s="211">
        <v>329692</v>
      </c>
      <c r="I181" s="211">
        <v>333369</v>
      </c>
      <c r="J181" s="211">
        <v>330618</v>
      </c>
      <c r="K181" s="211">
        <v>341189</v>
      </c>
      <c r="L181" s="211">
        <v>353217</v>
      </c>
      <c r="M181" s="211">
        <v>365753</v>
      </c>
      <c r="N181" s="211">
        <v>373340</v>
      </c>
      <c r="O181" s="211">
        <v>381065</v>
      </c>
      <c r="P181" s="211">
        <v>396345</v>
      </c>
      <c r="Q181" s="211">
        <v>409662</v>
      </c>
      <c r="R181" s="211">
        <v>419713</v>
      </c>
      <c r="S181" s="211">
        <v>429267</v>
      </c>
      <c r="T181" s="211">
        <v>433695</v>
      </c>
      <c r="U181" s="211">
        <v>430797</v>
      </c>
      <c r="V181" s="211">
        <v>429235</v>
      </c>
      <c r="W181" s="211">
        <v>426054</v>
      </c>
      <c r="X181" s="211">
        <v>426772</v>
      </c>
      <c r="Y181" s="211">
        <v>417297</v>
      </c>
      <c r="Z181" s="211">
        <v>427923</v>
      </c>
      <c r="AA181" s="211">
        <v>412565</v>
      </c>
      <c r="AB181" s="211">
        <v>396529</v>
      </c>
      <c r="AC181" s="211">
        <v>381388</v>
      </c>
      <c r="AD181" s="211">
        <v>375262</v>
      </c>
      <c r="AE181" s="211">
        <v>369122</v>
      </c>
      <c r="AF181" s="211">
        <v>361646</v>
      </c>
      <c r="AG181" s="211">
        <v>368354</v>
      </c>
      <c r="AH181" s="211">
        <v>394364</v>
      </c>
      <c r="AI181" s="211">
        <v>412431</v>
      </c>
      <c r="AJ181" s="211">
        <v>413751</v>
      </c>
      <c r="AK181" s="211">
        <v>412935</v>
      </c>
      <c r="AL181" s="211">
        <v>413505</v>
      </c>
      <c r="AM181" s="211">
        <v>411332</v>
      </c>
      <c r="AN181" s="211">
        <v>420319</v>
      </c>
      <c r="AO181" s="211">
        <v>421722</v>
      </c>
      <c r="AP181" s="211">
        <v>424352</v>
      </c>
      <c r="AQ181" s="211">
        <v>432526</v>
      </c>
      <c r="AR181" s="211">
        <v>427639</v>
      </c>
      <c r="AS181" s="211">
        <v>428384</v>
      </c>
      <c r="AT181" s="211">
        <v>437638</v>
      </c>
      <c r="AU181" s="211">
        <v>435355</v>
      </c>
      <c r="AV181" s="211">
        <v>422001</v>
      </c>
      <c r="AW181" s="211">
        <v>421406</v>
      </c>
      <c r="AX181" s="211">
        <v>413073</v>
      </c>
      <c r="AY181" s="211">
        <v>415523</v>
      </c>
      <c r="AZ181" s="211">
        <v>420758</v>
      </c>
      <c r="BA181" s="211">
        <v>414396</v>
      </c>
      <c r="BB181" s="211">
        <v>413672</v>
      </c>
      <c r="BC181" s="211">
        <v>405302</v>
      </c>
      <c r="BD181" s="211">
        <v>402416</v>
      </c>
      <c r="BE181" s="211">
        <v>393261</v>
      </c>
      <c r="BF181" s="211">
        <v>398637</v>
      </c>
      <c r="BG181" s="211">
        <v>407688</v>
      </c>
      <c r="BH181" s="211">
        <v>414034</v>
      </c>
      <c r="BI181" s="211">
        <v>428077</v>
      </c>
      <c r="BJ181" s="211">
        <v>435234</v>
      </c>
      <c r="BK181" s="211">
        <v>449471</v>
      </c>
      <c r="BL181" s="211">
        <v>448558</v>
      </c>
      <c r="BM181" s="211">
        <v>454829</v>
      </c>
      <c r="BN181" s="211">
        <v>463004</v>
      </c>
      <c r="BO181" s="211">
        <v>470679</v>
      </c>
      <c r="BP181" s="211">
        <v>461452</v>
      </c>
      <c r="BQ181" s="211">
        <v>455643</v>
      </c>
      <c r="BR181" s="211">
        <v>454946</v>
      </c>
      <c r="BS181" s="211">
        <v>457819</v>
      </c>
      <c r="BT181" s="211">
        <v>450534</v>
      </c>
      <c r="BU181" s="211">
        <v>443469</v>
      </c>
      <c r="BV181" s="211">
        <v>433625</v>
      </c>
      <c r="BW181" s="211">
        <v>424619</v>
      </c>
      <c r="BX181" s="211">
        <v>411493</v>
      </c>
      <c r="BY181" s="211">
        <v>407148</v>
      </c>
      <c r="BZ181" s="211">
        <v>405878</v>
      </c>
      <c r="CA181" s="211">
        <v>407763</v>
      </c>
      <c r="CB181" s="211">
        <v>408433</v>
      </c>
      <c r="CC181" s="211">
        <v>407946</v>
      </c>
      <c r="CD181" s="211">
        <v>407600</v>
      </c>
      <c r="CE181" s="211">
        <v>407367</v>
      </c>
      <c r="CF181" s="211">
        <v>407297</v>
      </c>
      <c r="CG181" s="211">
        <v>407374</v>
      </c>
      <c r="CH181" s="211">
        <v>407768</v>
      </c>
      <c r="CI181" s="211">
        <v>408490</v>
      </c>
      <c r="CJ181" s="211">
        <v>409393</v>
      </c>
      <c r="CK181" s="211">
        <v>410507</v>
      </c>
      <c r="CL181" s="211">
        <v>412013</v>
      </c>
      <c r="CM181" s="211">
        <v>414406</v>
      </c>
      <c r="CN181" s="211">
        <v>417666</v>
      </c>
      <c r="CO181" s="211">
        <v>421155</v>
      </c>
      <c r="CP181" s="211">
        <v>424651</v>
      </c>
      <c r="CQ181" s="211">
        <v>428112</v>
      </c>
      <c r="CR181" s="211">
        <v>431161</v>
      </c>
      <c r="CS181" s="211">
        <v>433693</v>
      </c>
      <c r="CT181" s="211">
        <v>435861</v>
      </c>
      <c r="CU181" s="211">
        <v>437606</v>
      </c>
      <c r="CV181" s="211">
        <v>438431</v>
      </c>
      <c r="CW181" s="211">
        <v>438330</v>
      </c>
      <c r="CX181" s="211">
        <v>437762</v>
      </c>
      <c r="CY181" s="211">
        <v>436694</v>
      </c>
    </row>
    <row r="182" spans="1:103" x14ac:dyDescent="0.2">
      <c r="A182" s="211">
        <v>2</v>
      </c>
      <c r="B182" s="211" t="s">
        <v>1256</v>
      </c>
      <c r="C182" s="211">
        <v>393528</v>
      </c>
      <c r="D182" s="211">
        <v>361080</v>
      </c>
      <c r="E182" s="211">
        <v>339990</v>
      </c>
      <c r="F182" s="211">
        <v>330722</v>
      </c>
      <c r="G182" s="211">
        <v>321853</v>
      </c>
      <c r="H182" s="211">
        <v>318005</v>
      </c>
      <c r="I182" s="211">
        <v>324931</v>
      </c>
      <c r="J182" s="211">
        <v>328571</v>
      </c>
      <c r="K182" s="211">
        <v>325899</v>
      </c>
      <c r="L182" s="211">
        <v>336349</v>
      </c>
      <c r="M182" s="211">
        <v>348244</v>
      </c>
      <c r="N182" s="211">
        <v>360644</v>
      </c>
      <c r="O182" s="211">
        <v>368173</v>
      </c>
      <c r="P182" s="211">
        <v>375844</v>
      </c>
      <c r="Q182" s="211">
        <v>390962</v>
      </c>
      <c r="R182" s="211">
        <v>404151</v>
      </c>
      <c r="S182" s="211">
        <v>414121</v>
      </c>
      <c r="T182" s="211">
        <v>423608</v>
      </c>
      <c r="U182" s="211">
        <v>428040</v>
      </c>
      <c r="V182" s="211">
        <v>425251</v>
      </c>
      <c r="W182" s="211">
        <v>423776</v>
      </c>
      <c r="X182" s="211">
        <v>420700</v>
      </c>
      <c r="Y182" s="211">
        <v>421476</v>
      </c>
      <c r="Z182" s="211">
        <v>412192</v>
      </c>
      <c r="AA182" s="211">
        <v>422746</v>
      </c>
      <c r="AB182" s="211">
        <v>407651</v>
      </c>
      <c r="AC182" s="211">
        <v>391880</v>
      </c>
      <c r="AD182" s="211">
        <v>376986</v>
      </c>
      <c r="AE182" s="211">
        <v>370989</v>
      </c>
      <c r="AF182" s="211">
        <v>364979</v>
      </c>
      <c r="AG182" s="211">
        <v>357646</v>
      </c>
      <c r="AH182" s="211">
        <v>364326</v>
      </c>
      <c r="AI182" s="211">
        <v>390089</v>
      </c>
      <c r="AJ182" s="211">
        <v>408000</v>
      </c>
      <c r="AK182" s="211">
        <v>409360</v>
      </c>
      <c r="AL182" s="211">
        <v>408608</v>
      </c>
      <c r="AM182" s="211">
        <v>409227</v>
      </c>
      <c r="AN182" s="211">
        <v>407133</v>
      </c>
      <c r="AO182" s="211">
        <v>416074</v>
      </c>
      <c r="AP182" s="211">
        <v>417516</v>
      </c>
      <c r="AQ182" s="211">
        <v>420171</v>
      </c>
      <c r="AR182" s="211">
        <v>428312</v>
      </c>
      <c r="AS182" s="211">
        <v>423528</v>
      </c>
      <c r="AT182" s="211">
        <v>424317</v>
      </c>
      <c r="AU182" s="211">
        <v>433528</v>
      </c>
      <c r="AV182" s="211">
        <v>431319</v>
      </c>
      <c r="AW182" s="211">
        <v>418148</v>
      </c>
      <c r="AX182" s="211">
        <v>417612</v>
      </c>
      <c r="AY182" s="211">
        <v>409410</v>
      </c>
      <c r="AZ182" s="211">
        <v>411884</v>
      </c>
      <c r="BA182" s="211">
        <v>417117</v>
      </c>
      <c r="BB182" s="211">
        <v>410860</v>
      </c>
      <c r="BC182" s="211">
        <v>410190</v>
      </c>
      <c r="BD182" s="211">
        <v>401941</v>
      </c>
      <c r="BE182" s="211">
        <v>399123</v>
      </c>
      <c r="BF182" s="211">
        <v>390095</v>
      </c>
      <c r="BG182" s="211">
        <v>395466</v>
      </c>
      <c r="BH182" s="211">
        <v>404482</v>
      </c>
      <c r="BI182" s="211">
        <v>410815</v>
      </c>
      <c r="BJ182" s="211">
        <v>424784</v>
      </c>
      <c r="BK182" s="211">
        <v>431925</v>
      </c>
      <c r="BL182" s="211">
        <v>446087</v>
      </c>
      <c r="BM182" s="211">
        <v>445224</v>
      </c>
      <c r="BN182" s="211">
        <v>451491</v>
      </c>
      <c r="BO182" s="211">
        <v>459644</v>
      </c>
      <c r="BP182" s="211">
        <v>467307</v>
      </c>
      <c r="BQ182" s="211">
        <v>458194</v>
      </c>
      <c r="BR182" s="211">
        <v>452473</v>
      </c>
      <c r="BS182" s="211">
        <v>451822</v>
      </c>
      <c r="BT182" s="211">
        <v>454716</v>
      </c>
      <c r="BU182" s="211">
        <v>447525</v>
      </c>
      <c r="BV182" s="211">
        <v>440552</v>
      </c>
      <c r="BW182" s="211">
        <v>430817</v>
      </c>
      <c r="BX182" s="211">
        <v>421914</v>
      </c>
      <c r="BY182" s="211">
        <v>408914</v>
      </c>
      <c r="BZ182" s="211">
        <v>404633</v>
      </c>
      <c r="CA182" s="211">
        <v>403407</v>
      </c>
      <c r="CB182" s="211">
        <v>405314</v>
      </c>
      <c r="CC182" s="211">
        <v>406012</v>
      </c>
      <c r="CD182" s="211">
        <v>405559</v>
      </c>
      <c r="CE182" s="211">
        <v>405248</v>
      </c>
      <c r="CF182" s="211">
        <v>405048</v>
      </c>
      <c r="CG182" s="211">
        <v>405010</v>
      </c>
      <c r="CH182" s="211">
        <v>405118</v>
      </c>
      <c r="CI182" s="211">
        <v>405541</v>
      </c>
      <c r="CJ182" s="211">
        <v>406287</v>
      </c>
      <c r="CK182" s="211">
        <v>407215</v>
      </c>
      <c r="CL182" s="211">
        <v>408353</v>
      </c>
      <c r="CM182" s="211">
        <v>409879</v>
      </c>
      <c r="CN182" s="211">
        <v>412288</v>
      </c>
      <c r="CO182" s="211">
        <v>415557</v>
      </c>
      <c r="CP182" s="211">
        <v>419056</v>
      </c>
      <c r="CQ182" s="211">
        <v>422562</v>
      </c>
      <c r="CR182" s="211">
        <v>426033</v>
      </c>
      <c r="CS182" s="211">
        <v>429095</v>
      </c>
      <c r="CT182" s="211">
        <v>431641</v>
      </c>
      <c r="CU182" s="211">
        <v>433825</v>
      </c>
      <c r="CV182" s="211">
        <v>435590</v>
      </c>
      <c r="CW182" s="211">
        <v>436437</v>
      </c>
      <c r="CX182" s="211">
        <v>436364</v>
      </c>
      <c r="CY182" s="211">
        <v>435827</v>
      </c>
    </row>
    <row r="183" spans="1:103" x14ac:dyDescent="0.2">
      <c r="A183" s="211">
        <v>2</v>
      </c>
      <c r="B183" s="211" t="s">
        <v>1257</v>
      </c>
      <c r="C183" s="211">
        <v>302509</v>
      </c>
      <c r="D183" s="211">
        <v>386648</v>
      </c>
      <c r="E183" s="211">
        <v>355001</v>
      </c>
      <c r="F183" s="211">
        <v>334365</v>
      </c>
      <c r="G183" s="211">
        <v>325290</v>
      </c>
      <c r="H183" s="211">
        <v>316598</v>
      </c>
      <c r="I183" s="211">
        <v>312839</v>
      </c>
      <c r="J183" s="211">
        <v>319664</v>
      </c>
      <c r="K183" s="211">
        <v>323282</v>
      </c>
      <c r="L183" s="211">
        <v>320698</v>
      </c>
      <c r="M183" s="211">
        <v>331018</v>
      </c>
      <c r="N183" s="211">
        <v>342769</v>
      </c>
      <c r="O183" s="211">
        <v>355021</v>
      </c>
      <c r="P183" s="211">
        <v>362485</v>
      </c>
      <c r="Q183" s="211">
        <v>370098</v>
      </c>
      <c r="R183" s="211">
        <v>385039</v>
      </c>
      <c r="S183" s="211">
        <v>398089</v>
      </c>
      <c r="T183" s="211">
        <v>407972</v>
      </c>
      <c r="U183" s="211">
        <v>417387</v>
      </c>
      <c r="V183" s="211">
        <v>421823</v>
      </c>
      <c r="W183" s="211">
        <v>419154</v>
      </c>
      <c r="X183" s="211">
        <v>417772</v>
      </c>
      <c r="Y183" s="211">
        <v>414811</v>
      </c>
      <c r="Z183" s="211">
        <v>415650</v>
      </c>
      <c r="AA183" s="211">
        <v>406573</v>
      </c>
      <c r="AB183" s="211">
        <v>417048</v>
      </c>
      <c r="AC183" s="211">
        <v>402238</v>
      </c>
      <c r="AD183" s="211">
        <v>386755</v>
      </c>
      <c r="AE183" s="211">
        <v>372132</v>
      </c>
      <c r="AF183" s="211">
        <v>366277</v>
      </c>
      <c r="AG183" s="211">
        <v>360405</v>
      </c>
      <c r="AH183" s="211">
        <v>353231</v>
      </c>
      <c r="AI183" s="211">
        <v>359878</v>
      </c>
      <c r="AJ183" s="211">
        <v>385367</v>
      </c>
      <c r="AK183" s="211">
        <v>403113</v>
      </c>
      <c r="AL183" s="211">
        <v>404514</v>
      </c>
      <c r="AM183" s="211">
        <v>403830</v>
      </c>
      <c r="AN183" s="211">
        <v>404503</v>
      </c>
      <c r="AO183" s="211">
        <v>402494</v>
      </c>
      <c r="AP183" s="211">
        <v>411386</v>
      </c>
      <c r="AQ183" s="211">
        <v>412871</v>
      </c>
      <c r="AR183" s="211">
        <v>415551</v>
      </c>
      <c r="AS183" s="211">
        <v>423657</v>
      </c>
      <c r="AT183" s="211">
        <v>418983</v>
      </c>
      <c r="AU183" s="211">
        <v>419820</v>
      </c>
      <c r="AV183" s="211">
        <v>428982</v>
      </c>
      <c r="AW183" s="211">
        <v>426853</v>
      </c>
      <c r="AX183" s="211">
        <v>413885</v>
      </c>
      <c r="AY183" s="211">
        <v>413411</v>
      </c>
      <c r="AZ183" s="211">
        <v>405354</v>
      </c>
      <c r="BA183" s="211">
        <v>407854</v>
      </c>
      <c r="BB183" s="211">
        <v>413082</v>
      </c>
      <c r="BC183" s="211">
        <v>406943</v>
      </c>
      <c r="BD183" s="211">
        <v>406330</v>
      </c>
      <c r="BE183" s="211">
        <v>398213</v>
      </c>
      <c r="BF183" s="211">
        <v>395468</v>
      </c>
      <c r="BG183" s="211">
        <v>386580</v>
      </c>
      <c r="BH183" s="211">
        <v>391944</v>
      </c>
      <c r="BI183" s="211">
        <v>400922</v>
      </c>
      <c r="BJ183" s="211">
        <v>407240</v>
      </c>
      <c r="BK183" s="211">
        <v>421126</v>
      </c>
      <c r="BL183" s="211">
        <v>428250</v>
      </c>
      <c r="BM183" s="211">
        <v>442330</v>
      </c>
      <c r="BN183" s="211">
        <v>441523</v>
      </c>
      <c r="BO183" s="211">
        <v>447784</v>
      </c>
      <c r="BP183" s="211">
        <v>455911</v>
      </c>
      <c r="BQ183" s="211">
        <v>463560</v>
      </c>
      <c r="BR183" s="211">
        <v>454574</v>
      </c>
      <c r="BS183" s="211">
        <v>448948</v>
      </c>
      <c r="BT183" s="211">
        <v>448347</v>
      </c>
      <c r="BU183" s="211">
        <v>451266</v>
      </c>
      <c r="BV183" s="211">
        <v>444178</v>
      </c>
      <c r="BW183" s="211">
        <v>437305</v>
      </c>
      <c r="BX183" s="211">
        <v>427687</v>
      </c>
      <c r="BY183" s="211">
        <v>418897</v>
      </c>
      <c r="BZ183" s="211">
        <v>406038</v>
      </c>
      <c r="CA183" s="211">
        <v>401827</v>
      </c>
      <c r="CB183" s="211">
        <v>400647</v>
      </c>
      <c r="CC183" s="211">
        <v>402577</v>
      </c>
      <c r="CD183" s="211">
        <v>403305</v>
      </c>
      <c r="CE183" s="211">
        <v>402892</v>
      </c>
      <c r="CF183" s="211">
        <v>402618</v>
      </c>
      <c r="CG183" s="211">
        <v>402455</v>
      </c>
      <c r="CH183" s="211">
        <v>402452</v>
      </c>
      <c r="CI183" s="211">
        <v>402592</v>
      </c>
      <c r="CJ183" s="211">
        <v>403049</v>
      </c>
      <c r="CK183" s="211">
        <v>403824</v>
      </c>
      <c r="CL183" s="211">
        <v>404777</v>
      </c>
      <c r="CM183" s="211">
        <v>405942</v>
      </c>
      <c r="CN183" s="211">
        <v>407489</v>
      </c>
      <c r="CO183" s="211">
        <v>409915</v>
      </c>
      <c r="CP183" s="211">
        <v>413196</v>
      </c>
      <c r="CQ183" s="211">
        <v>416704</v>
      </c>
      <c r="CR183" s="211">
        <v>420220</v>
      </c>
      <c r="CS183" s="211">
        <v>423700</v>
      </c>
      <c r="CT183" s="211">
        <v>426776</v>
      </c>
      <c r="CU183" s="211">
        <v>429337</v>
      </c>
      <c r="CV183" s="211">
        <v>431541</v>
      </c>
      <c r="CW183" s="211">
        <v>433326</v>
      </c>
      <c r="CX183" s="211">
        <v>434198</v>
      </c>
      <c r="CY183" s="211">
        <v>434157</v>
      </c>
    </row>
    <row r="184" spans="1:103" x14ac:dyDescent="0.2">
      <c r="A184" s="211">
        <v>2</v>
      </c>
      <c r="B184" s="211" t="s">
        <v>1258</v>
      </c>
      <c r="C184" s="211">
        <v>291001</v>
      </c>
      <c r="D184" s="211">
        <v>296536</v>
      </c>
      <c r="E184" s="211">
        <v>379101</v>
      </c>
      <c r="F184" s="211">
        <v>348261</v>
      </c>
      <c r="G184" s="211">
        <v>328076</v>
      </c>
      <c r="H184" s="211">
        <v>319218</v>
      </c>
      <c r="I184" s="211">
        <v>310725</v>
      </c>
      <c r="J184" s="211">
        <v>307068</v>
      </c>
      <c r="K184" s="211">
        <v>313808</v>
      </c>
      <c r="L184" s="211">
        <v>317404</v>
      </c>
      <c r="M184" s="211">
        <v>314915</v>
      </c>
      <c r="N184" s="211">
        <v>325094</v>
      </c>
      <c r="O184" s="211">
        <v>336688</v>
      </c>
      <c r="P184" s="211">
        <v>348781</v>
      </c>
      <c r="Q184" s="211">
        <v>356172</v>
      </c>
      <c r="R184" s="211">
        <v>363721</v>
      </c>
      <c r="S184" s="211">
        <v>378469</v>
      </c>
      <c r="T184" s="211">
        <v>391366</v>
      </c>
      <c r="U184" s="211">
        <v>401155</v>
      </c>
      <c r="V184" s="211">
        <v>410489</v>
      </c>
      <c r="W184" s="211">
        <v>414929</v>
      </c>
      <c r="X184" s="211">
        <v>412390</v>
      </c>
      <c r="Y184" s="211">
        <v>411113</v>
      </c>
      <c r="Z184" s="211">
        <v>408276</v>
      </c>
      <c r="AA184" s="211">
        <v>409184</v>
      </c>
      <c r="AB184" s="211">
        <v>400332</v>
      </c>
      <c r="AC184" s="211">
        <v>410720</v>
      </c>
      <c r="AD184" s="211">
        <v>396221</v>
      </c>
      <c r="AE184" s="211">
        <v>381051</v>
      </c>
      <c r="AF184" s="211">
        <v>366722</v>
      </c>
      <c r="AG184" s="211">
        <v>361022</v>
      </c>
      <c r="AH184" s="211">
        <v>355302</v>
      </c>
      <c r="AI184" s="211">
        <v>348299</v>
      </c>
      <c r="AJ184" s="211">
        <v>354911</v>
      </c>
      <c r="AK184" s="211">
        <v>380098</v>
      </c>
      <c r="AL184" s="211">
        <v>397660</v>
      </c>
      <c r="AM184" s="211">
        <v>399106</v>
      </c>
      <c r="AN184" s="211">
        <v>398497</v>
      </c>
      <c r="AO184" s="211">
        <v>399229</v>
      </c>
      <c r="AP184" s="211">
        <v>397313</v>
      </c>
      <c r="AQ184" s="211">
        <v>406149</v>
      </c>
      <c r="AR184" s="211">
        <v>407679</v>
      </c>
      <c r="AS184" s="211">
        <v>410386</v>
      </c>
      <c r="AT184" s="211">
        <v>418452</v>
      </c>
      <c r="AU184" s="211">
        <v>413900</v>
      </c>
      <c r="AV184" s="211">
        <v>414789</v>
      </c>
      <c r="AW184" s="211">
        <v>423897</v>
      </c>
      <c r="AX184" s="211">
        <v>421854</v>
      </c>
      <c r="AY184" s="211">
        <v>409109</v>
      </c>
      <c r="AZ184" s="211">
        <v>408702</v>
      </c>
      <c r="BA184" s="211">
        <v>400802</v>
      </c>
      <c r="BB184" s="211">
        <v>403330</v>
      </c>
      <c r="BC184" s="211">
        <v>408553</v>
      </c>
      <c r="BD184" s="211">
        <v>402542</v>
      </c>
      <c r="BE184" s="211">
        <v>401992</v>
      </c>
      <c r="BF184" s="211">
        <v>394018</v>
      </c>
      <c r="BG184" s="211">
        <v>391353</v>
      </c>
      <c r="BH184" s="211">
        <v>382618</v>
      </c>
      <c r="BI184" s="211">
        <v>387975</v>
      </c>
      <c r="BJ184" s="211">
        <v>396909</v>
      </c>
      <c r="BK184" s="211">
        <v>403212</v>
      </c>
      <c r="BL184" s="211">
        <v>417005</v>
      </c>
      <c r="BM184" s="211">
        <v>424110</v>
      </c>
      <c r="BN184" s="211">
        <v>438100</v>
      </c>
      <c r="BO184" s="211">
        <v>437354</v>
      </c>
      <c r="BP184" s="211">
        <v>443606</v>
      </c>
      <c r="BQ184" s="211">
        <v>451707</v>
      </c>
      <c r="BR184" s="211">
        <v>459338</v>
      </c>
      <c r="BS184" s="211">
        <v>450489</v>
      </c>
      <c r="BT184" s="211">
        <v>444969</v>
      </c>
      <c r="BU184" s="211">
        <v>444423</v>
      </c>
      <c r="BV184" s="211">
        <v>447366</v>
      </c>
      <c r="BW184" s="211">
        <v>440392</v>
      </c>
      <c r="BX184" s="211">
        <v>433629</v>
      </c>
      <c r="BY184" s="211">
        <v>424141</v>
      </c>
      <c r="BZ184" s="211">
        <v>415474</v>
      </c>
      <c r="CA184" s="211">
        <v>402770</v>
      </c>
      <c r="CB184" s="211">
        <v>398636</v>
      </c>
      <c r="CC184" s="211">
        <v>397506</v>
      </c>
      <c r="CD184" s="211">
        <v>399459</v>
      </c>
      <c r="CE184" s="211">
        <v>400221</v>
      </c>
      <c r="CF184" s="211">
        <v>399852</v>
      </c>
      <c r="CG184" s="211">
        <v>399619</v>
      </c>
      <c r="CH184" s="211">
        <v>399496</v>
      </c>
      <c r="CI184" s="211">
        <v>399532</v>
      </c>
      <c r="CJ184" s="211">
        <v>399709</v>
      </c>
      <c r="CK184" s="211">
        <v>400197</v>
      </c>
      <c r="CL184" s="211">
        <v>401005</v>
      </c>
      <c r="CM184" s="211">
        <v>401988</v>
      </c>
      <c r="CN184" s="211">
        <v>403181</v>
      </c>
      <c r="CO184" s="211">
        <v>404753</v>
      </c>
      <c r="CP184" s="211">
        <v>407196</v>
      </c>
      <c r="CQ184" s="211">
        <v>410490</v>
      </c>
      <c r="CR184" s="211">
        <v>414008</v>
      </c>
      <c r="CS184" s="211">
        <v>417535</v>
      </c>
      <c r="CT184" s="211">
        <v>421026</v>
      </c>
      <c r="CU184" s="211">
        <v>424116</v>
      </c>
      <c r="CV184" s="211">
        <v>426693</v>
      </c>
      <c r="CW184" s="211">
        <v>428919</v>
      </c>
      <c r="CX184" s="211">
        <v>430727</v>
      </c>
      <c r="CY184" s="211">
        <v>431626</v>
      </c>
    </row>
    <row r="185" spans="1:103" x14ac:dyDescent="0.2">
      <c r="A185" s="211">
        <v>2</v>
      </c>
      <c r="B185" s="211" t="s">
        <v>1259</v>
      </c>
      <c r="C185" s="211">
        <v>286767</v>
      </c>
      <c r="D185" s="211">
        <v>284524</v>
      </c>
      <c r="E185" s="211">
        <v>290074</v>
      </c>
      <c r="F185" s="211">
        <v>370952</v>
      </c>
      <c r="G185" s="211">
        <v>340859</v>
      </c>
      <c r="H185" s="211">
        <v>321163</v>
      </c>
      <c r="I185" s="211">
        <v>312541</v>
      </c>
      <c r="J185" s="211">
        <v>304269</v>
      </c>
      <c r="K185" s="211">
        <v>300741</v>
      </c>
      <c r="L185" s="211">
        <v>307387</v>
      </c>
      <c r="M185" s="211">
        <v>310961</v>
      </c>
      <c r="N185" s="211">
        <v>308574</v>
      </c>
      <c r="O185" s="211">
        <v>318601</v>
      </c>
      <c r="P185" s="211">
        <v>330022</v>
      </c>
      <c r="Q185" s="211">
        <v>341942</v>
      </c>
      <c r="R185" s="211">
        <v>349258</v>
      </c>
      <c r="S185" s="211">
        <v>356735</v>
      </c>
      <c r="T185" s="211">
        <v>371274</v>
      </c>
      <c r="U185" s="211">
        <v>384002</v>
      </c>
      <c r="V185" s="211">
        <v>393687</v>
      </c>
      <c r="W185" s="211">
        <v>402933</v>
      </c>
      <c r="X185" s="211">
        <v>407379</v>
      </c>
      <c r="Y185" s="211">
        <v>404980</v>
      </c>
      <c r="Z185" s="211">
        <v>403813</v>
      </c>
      <c r="AA185" s="211">
        <v>401114</v>
      </c>
      <c r="AB185" s="211">
        <v>402094</v>
      </c>
      <c r="AC185" s="211">
        <v>393490</v>
      </c>
      <c r="AD185" s="211">
        <v>403781</v>
      </c>
      <c r="AE185" s="211">
        <v>389618</v>
      </c>
      <c r="AF185" s="211">
        <v>374790</v>
      </c>
      <c r="AG185" s="211">
        <v>360781</v>
      </c>
      <c r="AH185" s="211">
        <v>355246</v>
      </c>
      <c r="AI185" s="211">
        <v>349693</v>
      </c>
      <c r="AJ185" s="211">
        <v>342876</v>
      </c>
      <c r="AK185" s="211">
        <v>349447</v>
      </c>
      <c r="AL185" s="211">
        <v>374307</v>
      </c>
      <c r="AM185" s="211">
        <v>391665</v>
      </c>
      <c r="AN185" s="211">
        <v>393159</v>
      </c>
      <c r="AO185" s="211">
        <v>392631</v>
      </c>
      <c r="AP185" s="211">
        <v>393424</v>
      </c>
      <c r="AQ185" s="211">
        <v>391611</v>
      </c>
      <c r="AR185" s="211">
        <v>400385</v>
      </c>
      <c r="AS185" s="211">
        <v>401964</v>
      </c>
      <c r="AT185" s="211">
        <v>404699</v>
      </c>
      <c r="AU185" s="211">
        <v>412720</v>
      </c>
      <c r="AV185" s="211">
        <v>408298</v>
      </c>
      <c r="AW185" s="211">
        <v>409244</v>
      </c>
      <c r="AX185" s="211">
        <v>418292</v>
      </c>
      <c r="AY185" s="211">
        <v>416344</v>
      </c>
      <c r="AZ185" s="211">
        <v>403841</v>
      </c>
      <c r="BA185" s="211">
        <v>403508</v>
      </c>
      <c r="BB185" s="211">
        <v>395778</v>
      </c>
      <c r="BC185" s="211">
        <v>398337</v>
      </c>
      <c r="BD185" s="211">
        <v>403553</v>
      </c>
      <c r="BE185" s="211">
        <v>397680</v>
      </c>
      <c r="BF185" s="211">
        <v>397199</v>
      </c>
      <c r="BG185" s="211">
        <v>389383</v>
      </c>
      <c r="BH185" s="211">
        <v>386806</v>
      </c>
      <c r="BI185" s="211">
        <v>378236</v>
      </c>
      <c r="BJ185" s="211">
        <v>383587</v>
      </c>
      <c r="BK185" s="211">
        <v>392470</v>
      </c>
      <c r="BL185" s="211">
        <v>398757</v>
      </c>
      <c r="BM185" s="211">
        <v>412448</v>
      </c>
      <c r="BN185" s="211">
        <v>419529</v>
      </c>
      <c r="BO185" s="211">
        <v>433418</v>
      </c>
      <c r="BP185" s="211">
        <v>432740</v>
      </c>
      <c r="BQ185" s="211">
        <v>438983</v>
      </c>
      <c r="BR185" s="211">
        <v>447053</v>
      </c>
      <c r="BS185" s="211">
        <v>454667</v>
      </c>
      <c r="BT185" s="211">
        <v>445966</v>
      </c>
      <c r="BU185" s="211">
        <v>440562</v>
      </c>
      <c r="BV185" s="211">
        <v>440077</v>
      </c>
      <c r="BW185" s="211">
        <v>443047</v>
      </c>
      <c r="BX185" s="211">
        <v>436196</v>
      </c>
      <c r="BY185" s="211">
        <v>429552</v>
      </c>
      <c r="BZ185" s="211">
        <v>420210</v>
      </c>
      <c r="CA185" s="211">
        <v>411674</v>
      </c>
      <c r="CB185" s="211">
        <v>399141</v>
      </c>
      <c r="CC185" s="211">
        <v>395091</v>
      </c>
      <c r="CD185" s="211">
        <v>394017</v>
      </c>
      <c r="CE185" s="211">
        <v>395996</v>
      </c>
      <c r="CF185" s="211">
        <v>396796</v>
      </c>
      <c r="CG185" s="211">
        <v>396473</v>
      </c>
      <c r="CH185" s="211">
        <v>396286</v>
      </c>
      <c r="CI185" s="211">
        <v>396206</v>
      </c>
      <c r="CJ185" s="211">
        <v>396280</v>
      </c>
      <c r="CK185" s="211">
        <v>396499</v>
      </c>
      <c r="CL185" s="211">
        <v>397023</v>
      </c>
      <c r="CM185" s="211">
        <v>397866</v>
      </c>
      <c r="CN185" s="211">
        <v>398881</v>
      </c>
      <c r="CO185" s="211">
        <v>400104</v>
      </c>
      <c r="CP185" s="211">
        <v>401703</v>
      </c>
      <c r="CQ185" s="211">
        <v>404165</v>
      </c>
      <c r="CR185" s="211">
        <v>407472</v>
      </c>
      <c r="CS185" s="211">
        <v>411003</v>
      </c>
      <c r="CT185" s="211">
        <v>414541</v>
      </c>
      <c r="CU185" s="211">
        <v>418043</v>
      </c>
      <c r="CV185" s="211">
        <v>421151</v>
      </c>
      <c r="CW185" s="211">
        <v>423744</v>
      </c>
      <c r="CX185" s="211">
        <v>425992</v>
      </c>
      <c r="CY185" s="211">
        <v>427826</v>
      </c>
    </row>
    <row r="186" spans="1:103" x14ac:dyDescent="0.2">
      <c r="A186" s="211">
        <v>2</v>
      </c>
      <c r="B186" s="211" t="s">
        <v>1260</v>
      </c>
      <c r="C186" s="211">
        <v>265624</v>
      </c>
      <c r="D186" s="211">
        <v>279522</v>
      </c>
      <c r="E186" s="211">
        <v>277445</v>
      </c>
      <c r="F186" s="211">
        <v>283045</v>
      </c>
      <c r="G186" s="211">
        <v>361991</v>
      </c>
      <c r="H186" s="211">
        <v>332712</v>
      </c>
      <c r="I186" s="211">
        <v>313551</v>
      </c>
      <c r="J186" s="211">
        <v>305188</v>
      </c>
      <c r="K186" s="211">
        <v>297169</v>
      </c>
      <c r="L186" s="211">
        <v>293782</v>
      </c>
      <c r="M186" s="211">
        <v>300326</v>
      </c>
      <c r="N186" s="211">
        <v>303875</v>
      </c>
      <c r="O186" s="211">
        <v>301602</v>
      </c>
      <c r="P186" s="211">
        <v>311463</v>
      </c>
      <c r="Q186" s="211">
        <v>322699</v>
      </c>
      <c r="R186" s="211">
        <v>334428</v>
      </c>
      <c r="S186" s="211">
        <v>341661</v>
      </c>
      <c r="T186" s="211">
        <v>349060</v>
      </c>
      <c r="U186" s="211">
        <v>363370</v>
      </c>
      <c r="V186" s="211">
        <v>375918</v>
      </c>
      <c r="W186" s="211">
        <v>385487</v>
      </c>
      <c r="X186" s="211">
        <v>394636</v>
      </c>
      <c r="Y186" s="211">
        <v>399088</v>
      </c>
      <c r="Z186" s="211">
        <v>396843</v>
      </c>
      <c r="AA186" s="211">
        <v>395795</v>
      </c>
      <c r="AB186" s="211">
        <v>393245</v>
      </c>
      <c r="AC186" s="211">
        <v>394304</v>
      </c>
      <c r="AD186" s="211">
        <v>385963</v>
      </c>
      <c r="AE186" s="211">
        <v>396148</v>
      </c>
      <c r="AF186" s="211">
        <v>382349</v>
      </c>
      <c r="AG186" s="211">
        <v>367891</v>
      </c>
      <c r="AH186" s="211">
        <v>354232</v>
      </c>
      <c r="AI186" s="211">
        <v>348875</v>
      </c>
      <c r="AJ186" s="211">
        <v>343500</v>
      </c>
      <c r="AK186" s="211">
        <v>336885</v>
      </c>
      <c r="AL186" s="211">
        <v>343411</v>
      </c>
      <c r="AM186" s="211">
        <v>367911</v>
      </c>
      <c r="AN186" s="211">
        <v>385046</v>
      </c>
      <c r="AO186" s="211">
        <v>386593</v>
      </c>
      <c r="AP186" s="211">
        <v>386150</v>
      </c>
      <c r="AQ186" s="211">
        <v>387012</v>
      </c>
      <c r="AR186" s="211">
        <v>385307</v>
      </c>
      <c r="AS186" s="211">
        <v>394013</v>
      </c>
      <c r="AT186" s="211">
        <v>395645</v>
      </c>
      <c r="AU186" s="211">
        <v>398409</v>
      </c>
      <c r="AV186" s="211">
        <v>406380</v>
      </c>
      <c r="AW186" s="211">
        <v>402102</v>
      </c>
      <c r="AX186" s="211">
        <v>403107</v>
      </c>
      <c r="AY186" s="211">
        <v>412090</v>
      </c>
      <c r="AZ186" s="211">
        <v>410243</v>
      </c>
      <c r="BA186" s="211">
        <v>398001</v>
      </c>
      <c r="BB186" s="211">
        <v>397750</v>
      </c>
      <c r="BC186" s="211">
        <v>390205</v>
      </c>
      <c r="BD186" s="211">
        <v>392797</v>
      </c>
      <c r="BE186" s="211">
        <v>398006</v>
      </c>
      <c r="BF186" s="211">
        <v>392284</v>
      </c>
      <c r="BG186" s="211">
        <v>391877</v>
      </c>
      <c r="BH186" s="211">
        <v>384230</v>
      </c>
      <c r="BI186" s="211">
        <v>381750</v>
      </c>
      <c r="BJ186" s="211">
        <v>373359</v>
      </c>
      <c r="BK186" s="211">
        <v>378702</v>
      </c>
      <c r="BL186" s="211">
        <v>387530</v>
      </c>
      <c r="BM186" s="211">
        <v>393797</v>
      </c>
      <c r="BN186" s="211">
        <v>407378</v>
      </c>
      <c r="BO186" s="211">
        <v>414433</v>
      </c>
      <c r="BP186" s="211">
        <v>428210</v>
      </c>
      <c r="BQ186" s="211">
        <v>427605</v>
      </c>
      <c r="BR186" s="211">
        <v>433839</v>
      </c>
      <c r="BS186" s="211">
        <v>441873</v>
      </c>
      <c r="BT186" s="211">
        <v>449467</v>
      </c>
      <c r="BU186" s="211">
        <v>440931</v>
      </c>
      <c r="BV186" s="211">
        <v>435649</v>
      </c>
      <c r="BW186" s="211">
        <v>435230</v>
      </c>
      <c r="BX186" s="211">
        <v>438229</v>
      </c>
      <c r="BY186" s="211">
        <v>431515</v>
      </c>
      <c r="BZ186" s="211">
        <v>424999</v>
      </c>
      <c r="CA186" s="211">
        <v>415815</v>
      </c>
      <c r="CB186" s="211">
        <v>407426</v>
      </c>
      <c r="CC186" s="211">
        <v>395079</v>
      </c>
      <c r="CD186" s="211">
        <v>391122</v>
      </c>
      <c r="CE186" s="211">
        <v>390108</v>
      </c>
      <c r="CF186" s="211">
        <v>392114</v>
      </c>
      <c r="CG186" s="211">
        <v>392954</v>
      </c>
      <c r="CH186" s="211">
        <v>392683</v>
      </c>
      <c r="CI186" s="211">
        <v>392545</v>
      </c>
      <c r="CJ186" s="211">
        <v>392513</v>
      </c>
      <c r="CK186" s="211">
        <v>392631</v>
      </c>
      <c r="CL186" s="211">
        <v>392895</v>
      </c>
      <c r="CM186" s="211">
        <v>393459</v>
      </c>
      <c r="CN186" s="211">
        <v>394338</v>
      </c>
      <c r="CO186" s="211">
        <v>395389</v>
      </c>
      <c r="CP186" s="211">
        <v>396643</v>
      </c>
      <c r="CQ186" s="211">
        <v>398272</v>
      </c>
      <c r="CR186" s="211">
        <v>400755</v>
      </c>
      <c r="CS186" s="211">
        <v>404076</v>
      </c>
      <c r="CT186" s="211">
        <v>407619</v>
      </c>
      <c r="CU186" s="211">
        <v>411171</v>
      </c>
      <c r="CV186" s="211">
        <v>414686</v>
      </c>
      <c r="CW186" s="211">
        <v>417810</v>
      </c>
      <c r="CX186" s="211">
        <v>420423</v>
      </c>
      <c r="CY186" s="211">
        <v>422694</v>
      </c>
    </row>
    <row r="187" spans="1:103" x14ac:dyDescent="0.2">
      <c r="A187" s="211">
        <v>2</v>
      </c>
      <c r="B187" s="211" t="s">
        <v>1261</v>
      </c>
      <c r="C187" s="211">
        <v>235783</v>
      </c>
      <c r="D187" s="211">
        <v>258033</v>
      </c>
      <c r="E187" s="211">
        <v>271610</v>
      </c>
      <c r="F187" s="211">
        <v>269833</v>
      </c>
      <c r="G187" s="211">
        <v>275347</v>
      </c>
      <c r="H187" s="211">
        <v>352195</v>
      </c>
      <c r="I187" s="211">
        <v>323800</v>
      </c>
      <c r="J187" s="211">
        <v>305222</v>
      </c>
      <c r="K187" s="211">
        <v>297151</v>
      </c>
      <c r="L187" s="211">
        <v>289407</v>
      </c>
      <c r="M187" s="211">
        <v>286170</v>
      </c>
      <c r="N187" s="211">
        <v>292602</v>
      </c>
      <c r="O187" s="211">
        <v>296126</v>
      </c>
      <c r="P187" s="211">
        <v>293978</v>
      </c>
      <c r="Q187" s="211">
        <v>303660</v>
      </c>
      <c r="R187" s="211">
        <v>314691</v>
      </c>
      <c r="S187" s="211">
        <v>326213</v>
      </c>
      <c r="T187" s="211">
        <v>333356</v>
      </c>
      <c r="U187" s="211">
        <v>340671</v>
      </c>
      <c r="V187" s="211">
        <v>354731</v>
      </c>
      <c r="W187" s="211">
        <v>367082</v>
      </c>
      <c r="X187" s="211">
        <v>376525</v>
      </c>
      <c r="Y187" s="211">
        <v>385567</v>
      </c>
      <c r="Z187" s="211">
        <v>390025</v>
      </c>
      <c r="AA187" s="211">
        <v>387945</v>
      </c>
      <c r="AB187" s="211">
        <v>387025</v>
      </c>
      <c r="AC187" s="211">
        <v>384634</v>
      </c>
      <c r="AD187" s="211">
        <v>385777</v>
      </c>
      <c r="AE187" s="211">
        <v>377721</v>
      </c>
      <c r="AF187" s="211">
        <v>387789</v>
      </c>
      <c r="AG187" s="211">
        <v>374384</v>
      </c>
      <c r="AH187" s="211">
        <v>360327</v>
      </c>
      <c r="AI187" s="211">
        <v>347045</v>
      </c>
      <c r="AJ187" s="211">
        <v>341882</v>
      </c>
      <c r="AK187" s="211">
        <v>336699</v>
      </c>
      <c r="AL187" s="211">
        <v>330302</v>
      </c>
      <c r="AM187" s="211">
        <v>336778</v>
      </c>
      <c r="AN187" s="211">
        <v>360883</v>
      </c>
      <c r="AO187" s="211">
        <v>377774</v>
      </c>
      <c r="AP187" s="211">
        <v>379375</v>
      </c>
      <c r="AQ187" s="211">
        <v>379024</v>
      </c>
      <c r="AR187" s="211">
        <v>379959</v>
      </c>
      <c r="AS187" s="211">
        <v>378372</v>
      </c>
      <c r="AT187" s="211">
        <v>387002</v>
      </c>
      <c r="AU187" s="211">
        <v>388688</v>
      </c>
      <c r="AV187" s="211">
        <v>391485</v>
      </c>
      <c r="AW187" s="211">
        <v>399400</v>
      </c>
      <c r="AX187" s="211">
        <v>395277</v>
      </c>
      <c r="AY187" s="211">
        <v>396346</v>
      </c>
      <c r="AZ187" s="211">
        <v>405257</v>
      </c>
      <c r="BA187" s="211">
        <v>403520</v>
      </c>
      <c r="BB187" s="211">
        <v>391561</v>
      </c>
      <c r="BC187" s="211">
        <v>391397</v>
      </c>
      <c r="BD187" s="211">
        <v>384053</v>
      </c>
      <c r="BE187" s="211">
        <v>386680</v>
      </c>
      <c r="BF187" s="211">
        <v>391880</v>
      </c>
      <c r="BG187" s="211">
        <v>386323</v>
      </c>
      <c r="BH187" s="211">
        <v>385995</v>
      </c>
      <c r="BI187" s="211">
        <v>378533</v>
      </c>
      <c r="BJ187" s="211">
        <v>376158</v>
      </c>
      <c r="BK187" s="211">
        <v>367961</v>
      </c>
      <c r="BL187" s="211">
        <v>373294</v>
      </c>
      <c r="BM187" s="211">
        <v>382061</v>
      </c>
      <c r="BN187" s="211">
        <v>388307</v>
      </c>
      <c r="BO187" s="211">
        <v>401764</v>
      </c>
      <c r="BP187" s="211">
        <v>408791</v>
      </c>
      <c r="BQ187" s="211">
        <v>422446</v>
      </c>
      <c r="BR187" s="211">
        <v>421919</v>
      </c>
      <c r="BS187" s="211">
        <v>428140</v>
      </c>
      <c r="BT187" s="211">
        <v>436136</v>
      </c>
      <c r="BU187" s="211">
        <v>443705</v>
      </c>
      <c r="BV187" s="211">
        <v>435350</v>
      </c>
      <c r="BW187" s="211">
        <v>430202</v>
      </c>
      <c r="BX187" s="211">
        <v>429856</v>
      </c>
      <c r="BY187" s="211">
        <v>432884</v>
      </c>
      <c r="BZ187" s="211">
        <v>426320</v>
      </c>
      <c r="CA187" s="211">
        <v>419946</v>
      </c>
      <c r="CB187" s="211">
        <v>410932</v>
      </c>
      <c r="CC187" s="211">
        <v>402703</v>
      </c>
      <c r="CD187" s="211">
        <v>390558</v>
      </c>
      <c r="CE187" s="211">
        <v>386704</v>
      </c>
      <c r="CF187" s="211">
        <v>385755</v>
      </c>
      <c r="CG187" s="211">
        <v>387792</v>
      </c>
      <c r="CH187" s="211">
        <v>388674</v>
      </c>
      <c r="CI187" s="211">
        <v>388459</v>
      </c>
      <c r="CJ187" s="211">
        <v>388375</v>
      </c>
      <c r="CK187" s="211">
        <v>388394</v>
      </c>
      <c r="CL187" s="211">
        <v>388561</v>
      </c>
      <c r="CM187" s="211">
        <v>388873</v>
      </c>
      <c r="CN187" s="211">
        <v>389480</v>
      </c>
      <c r="CO187" s="211">
        <v>390400</v>
      </c>
      <c r="CP187" s="211">
        <v>391488</v>
      </c>
      <c r="CQ187" s="211">
        <v>392779</v>
      </c>
      <c r="CR187" s="211">
        <v>394438</v>
      </c>
      <c r="CS187" s="211">
        <v>396945</v>
      </c>
      <c r="CT187" s="211">
        <v>400283</v>
      </c>
      <c r="CU187" s="211">
        <v>403836</v>
      </c>
      <c r="CV187" s="211">
        <v>407402</v>
      </c>
      <c r="CW187" s="211">
        <v>410930</v>
      </c>
      <c r="CX187" s="211">
        <v>414072</v>
      </c>
      <c r="CY187" s="211">
        <v>416708</v>
      </c>
    </row>
    <row r="188" spans="1:103" x14ac:dyDescent="0.2">
      <c r="A188" s="211">
        <v>2</v>
      </c>
      <c r="B188" s="211" t="s">
        <v>1262</v>
      </c>
      <c r="C188" s="211">
        <v>210096</v>
      </c>
      <c r="D188" s="211">
        <v>228248</v>
      </c>
      <c r="E188" s="211">
        <v>249867</v>
      </c>
      <c r="F188" s="211">
        <v>263256</v>
      </c>
      <c r="G188" s="211">
        <v>261609</v>
      </c>
      <c r="H188" s="211">
        <v>267027</v>
      </c>
      <c r="I188" s="211">
        <v>341599</v>
      </c>
      <c r="J188" s="211">
        <v>314153</v>
      </c>
      <c r="K188" s="211">
        <v>296213</v>
      </c>
      <c r="L188" s="211">
        <v>288459</v>
      </c>
      <c r="M188" s="211">
        <v>281012</v>
      </c>
      <c r="N188" s="211">
        <v>277937</v>
      </c>
      <c r="O188" s="211">
        <v>284248</v>
      </c>
      <c r="P188" s="211">
        <v>287746</v>
      </c>
      <c r="Q188" s="211">
        <v>285731</v>
      </c>
      <c r="R188" s="211">
        <v>295221</v>
      </c>
      <c r="S188" s="211">
        <v>306032</v>
      </c>
      <c r="T188" s="211">
        <v>317327</v>
      </c>
      <c r="U188" s="211">
        <v>324374</v>
      </c>
      <c r="V188" s="211">
        <v>331595</v>
      </c>
      <c r="W188" s="211">
        <v>345379</v>
      </c>
      <c r="X188" s="211">
        <v>357515</v>
      </c>
      <c r="Y188" s="211">
        <v>366821</v>
      </c>
      <c r="Z188" s="211">
        <v>375745</v>
      </c>
      <c r="AA188" s="211">
        <v>380208</v>
      </c>
      <c r="AB188" s="211">
        <v>378302</v>
      </c>
      <c r="AC188" s="211">
        <v>377520</v>
      </c>
      <c r="AD188" s="211">
        <v>375299</v>
      </c>
      <c r="AE188" s="211">
        <v>376531</v>
      </c>
      <c r="AF188" s="211">
        <v>368783</v>
      </c>
      <c r="AG188" s="211">
        <v>378719</v>
      </c>
      <c r="AH188" s="211">
        <v>365740</v>
      </c>
      <c r="AI188" s="211">
        <v>352117</v>
      </c>
      <c r="AJ188" s="211">
        <v>339244</v>
      </c>
      <c r="AK188" s="211">
        <v>334290</v>
      </c>
      <c r="AL188" s="211">
        <v>329315</v>
      </c>
      <c r="AM188" s="211">
        <v>323153</v>
      </c>
      <c r="AN188" s="211">
        <v>329573</v>
      </c>
      <c r="AO188" s="211">
        <v>353246</v>
      </c>
      <c r="AP188" s="211">
        <v>369869</v>
      </c>
      <c r="AQ188" s="211">
        <v>371527</v>
      </c>
      <c r="AR188" s="211">
        <v>371276</v>
      </c>
      <c r="AS188" s="211">
        <v>372287</v>
      </c>
      <c r="AT188" s="211">
        <v>370825</v>
      </c>
      <c r="AU188" s="211">
        <v>379370</v>
      </c>
      <c r="AV188" s="211">
        <v>381116</v>
      </c>
      <c r="AW188" s="211">
        <v>383947</v>
      </c>
      <c r="AX188" s="211">
        <v>391798</v>
      </c>
      <c r="AY188" s="211">
        <v>387843</v>
      </c>
      <c r="AZ188" s="211">
        <v>388979</v>
      </c>
      <c r="BA188" s="211">
        <v>397811</v>
      </c>
      <c r="BB188" s="211">
        <v>396190</v>
      </c>
      <c r="BC188" s="211">
        <v>384544</v>
      </c>
      <c r="BD188" s="211">
        <v>384471</v>
      </c>
      <c r="BE188" s="211">
        <v>377346</v>
      </c>
      <c r="BF188" s="211">
        <v>380010</v>
      </c>
      <c r="BG188" s="211">
        <v>385198</v>
      </c>
      <c r="BH188" s="211">
        <v>379820</v>
      </c>
      <c r="BI188" s="211">
        <v>379576</v>
      </c>
      <c r="BJ188" s="211">
        <v>372317</v>
      </c>
      <c r="BK188" s="211">
        <v>370056</v>
      </c>
      <c r="BL188" s="211">
        <v>362071</v>
      </c>
      <c r="BM188" s="211">
        <v>367391</v>
      </c>
      <c r="BN188" s="211">
        <v>376092</v>
      </c>
      <c r="BO188" s="211">
        <v>382311</v>
      </c>
      <c r="BP188" s="211">
        <v>395632</v>
      </c>
      <c r="BQ188" s="211">
        <v>402625</v>
      </c>
      <c r="BR188" s="211">
        <v>416145</v>
      </c>
      <c r="BS188" s="211">
        <v>415703</v>
      </c>
      <c r="BT188" s="211">
        <v>421910</v>
      </c>
      <c r="BU188" s="211">
        <v>429863</v>
      </c>
      <c r="BV188" s="211">
        <v>437402</v>
      </c>
      <c r="BW188" s="211">
        <v>429245</v>
      </c>
      <c r="BX188" s="211">
        <v>424244</v>
      </c>
      <c r="BY188" s="211">
        <v>423975</v>
      </c>
      <c r="BZ188" s="211">
        <v>427036</v>
      </c>
      <c r="CA188" s="211">
        <v>420635</v>
      </c>
      <c r="CB188" s="211">
        <v>414415</v>
      </c>
      <c r="CC188" s="211">
        <v>405590</v>
      </c>
      <c r="CD188" s="211">
        <v>397535</v>
      </c>
      <c r="CE188" s="211">
        <v>385611</v>
      </c>
      <c r="CF188" s="211">
        <v>381870</v>
      </c>
      <c r="CG188" s="211">
        <v>380991</v>
      </c>
      <c r="CH188" s="211">
        <v>383063</v>
      </c>
      <c r="CI188" s="211">
        <v>383990</v>
      </c>
      <c r="CJ188" s="211">
        <v>383836</v>
      </c>
      <c r="CK188" s="211">
        <v>383810</v>
      </c>
      <c r="CL188" s="211">
        <v>383885</v>
      </c>
      <c r="CM188" s="211">
        <v>384104</v>
      </c>
      <c r="CN188" s="211">
        <v>384467</v>
      </c>
      <c r="CO188" s="211">
        <v>385124</v>
      </c>
      <c r="CP188" s="211">
        <v>386086</v>
      </c>
      <c r="CQ188" s="211">
        <v>387216</v>
      </c>
      <c r="CR188" s="211">
        <v>388545</v>
      </c>
      <c r="CS188" s="211">
        <v>390237</v>
      </c>
      <c r="CT188" s="211">
        <v>392769</v>
      </c>
      <c r="CU188" s="211">
        <v>396125</v>
      </c>
      <c r="CV188" s="211">
        <v>399693</v>
      </c>
      <c r="CW188" s="211">
        <v>403271</v>
      </c>
      <c r="CX188" s="211">
        <v>406815</v>
      </c>
      <c r="CY188" s="211">
        <v>409978</v>
      </c>
    </row>
    <row r="189" spans="1:103" x14ac:dyDescent="0.2">
      <c r="A189" s="211">
        <v>2</v>
      </c>
      <c r="B189" s="211" t="s">
        <v>1263</v>
      </c>
      <c r="C189" s="211">
        <v>212739</v>
      </c>
      <c r="D189" s="211">
        <v>202537</v>
      </c>
      <c r="E189" s="211">
        <v>220101</v>
      </c>
      <c r="F189" s="211">
        <v>241190</v>
      </c>
      <c r="G189" s="211">
        <v>254183</v>
      </c>
      <c r="H189" s="211">
        <v>252673</v>
      </c>
      <c r="I189" s="211">
        <v>257983</v>
      </c>
      <c r="J189" s="211">
        <v>330090</v>
      </c>
      <c r="K189" s="211">
        <v>303679</v>
      </c>
      <c r="L189" s="211">
        <v>286427</v>
      </c>
      <c r="M189" s="211">
        <v>279014</v>
      </c>
      <c r="N189" s="211">
        <v>271885</v>
      </c>
      <c r="O189" s="211">
        <v>268988</v>
      </c>
      <c r="P189" s="211">
        <v>275168</v>
      </c>
      <c r="Q189" s="211">
        <v>278637</v>
      </c>
      <c r="R189" s="211">
        <v>276769</v>
      </c>
      <c r="S189" s="211">
        <v>286046</v>
      </c>
      <c r="T189" s="211">
        <v>296617</v>
      </c>
      <c r="U189" s="211">
        <v>307667</v>
      </c>
      <c r="V189" s="211">
        <v>314603</v>
      </c>
      <c r="W189" s="211">
        <v>321723</v>
      </c>
      <c r="X189" s="211">
        <v>335210</v>
      </c>
      <c r="Y189" s="211">
        <v>347107</v>
      </c>
      <c r="Z189" s="211">
        <v>356264</v>
      </c>
      <c r="AA189" s="211">
        <v>365057</v>
      </c>
      <c r="AB189" s="211">
        <v>369522</v>
      </c>
      <c r="AC189" s="211">
        <v>367803</v>
      </c>
      <c r="AD189" s="211">
        <v>367167</v>
      </c>
      <c r="AE189" s="211">
        <v>365129</v>
      </c>
      <c r="AF189" s="211">
        <v>366453</v>
      </c>
      <c r="AG189" s="211">
        <v>359036</v>
      </c>
      <c r="AH189" s="211">
        <v>368826</v>
      </c>
      <c r="AI189" s="211">
        <v>356309</v>
      </c>
      <c r="AJ189" s="211">
        <v>343155</v>
      </c>
      <c r="AK189" s="211">
        <v>330724</v>
      </c>
      <c r="AL189" s="211">
        <v>325996</v>
      </c>
      <c r="AM189" s="211">
        <v>321242</v>
      </c>
      <c r="AN189" s="211">
        <v>315335</v>
      </c>
      <c r="AO189" s="211">
        <v>321690</v>
      </c>
      <c r="AP189" s="211">
        <v>344893</v>
      </c>
      <c r="AQ189" s="211">
        <v>361218</v>
      </c>
      <c r="AR189" s="211">
        <v>362938</v>
      </c>
      <c r="AS189" s="211">
        <v>362794</v>
      </c>
      <c r="AT189" s="211">
        <v>363885</v>
      </c>
      <c r="AU189" s="211">
        <v>362558</v>
      </c>
      <c r="AV189" s="211">
        <v>371010</v>
      </c>
      <c r="AW189" s="211">
        <v>372818</v>
      </c>
      <c r="AX189" s="211">
        <v>375684</v>
      </c>
      <c r="AY189" s="211">
        <v>383464</v>
      </c>
      <c r="AZ189" s="211">
        <v>379691</v>
      </c>
      <c r="BA189" s="211">
        <v>380900</v>
      </c>
      <c r="BB189" s="211">
        <v>389643</v>
      </c>
      <c r="BC189" s="211">
        <v>388150</v>
      </c>
      <c r="BD189" s="211">
        <v>376840</v>
      </c>
      <c r="BE189" s="211">
        <v>376867</v>
      </c>
      <c r="BF189" s="211">
        <v>369979</v>
      </c>
      <c r="BG189" s="211">
        <v>372680</v>
      </c>
      <c r="BH189" s="211">
        <v>377855</v>
      </c>
      <c r="BI189" s="211">
        <v>372668</v>
      </c>
      <c r="BJ189" s="211">
        <v>372520</v>
      </c>
      <c r="BK189" s="211">
        <v>365480</v>
      </c>
      <c r="BL189" s="211">
        <v>363341</v>
      </c>
      <c r="BM189" s="211">
        <v>355589</v>
      </c>
      <c r="BN189" s="211">
        <v>360893</v>
      </c>
      <c r="BO189" s="211">
        <v>369518</v>
      </c>
      <c r="BP189" s="211">
        <v>375708</v>
      </c>
      <c r="BQ189" s="211">
        <v>388878</v>
      </c>
      <c r="BR189" s="211">
        <v>395831</v>
      </c>
      <c r="BS189" s="211">
        <v>409204</v>
      </c>
      <c r="BT189" s="211">
        <v>408851</v>
      </c>
      <c r="BU189" s="211">
        <v>415042</v>
      </c>
      <c r="BV189" s="211">
        <v>422948</v>
      </c>
      <c r="BW189" s="211">
        <v>430452</v>
      </c>
      <c r="BX189" s="211">
        <v>422512</v>
      </c>
      <c r="BY189" s="211">
        <v>417671</v>
      </c>
      <c r="BZ189" s="211">
        <v>417486</v>
      </c>
      <c r="CA189" s="211">
        <v>420580</v>
      </c>
      <c r="CB189" s="211">
        <v>414357</v>
      </c>
      <c r="CC189" s="211">
        <v>408307</v>
      </c>
      <c r="CD189" s="211">
        <v>399689</v>
      </c>
      <c r="CE189" s="211">
        <v>391824</v>
      </c>
      <c r="CF189" s="211">
        <v>380144</v>
      </c>
      <c r="CG189" s="211">
        <v>376522</v>
      </c>
      <c r="CH189" s="211">
        <v>375721</v>
      </c>
      <c r="CI189" s="211">
        <v>377829</v>
      </c>
      <c r="CJ189" s="211">
        <v>378808</v>
      </c>
      <c r="CK189" s="211">
        <v>378719</v>
      </c>
      <c r="CL189" s="211">
        <v>378757</v>
      </c>
      <c r="CM189" s="211">
        <v>378893</v>
      </c>
      <c r="CN189" s="211">
        <v>379171</v>
      </c>
      <c r="CO189" s="211">
        <v>379589</v>
      </c>
      <c r="CP189" s="211">
        <v>380299</v>
      </c>
      <c r="CQ189" s="211">
        <v>381307</v>
      </c>
      <c r="CR189" s="211">
        <v>382482</v>
      </c>
      <c r="CS189" s="211">
        <v>383853</v>
      </c>
      <c r="CT189" s="211">
        <v>385582</v>
      </c>
      <c r="CU189" s="211">
        <v>388141</v>
      </c>
      <c r="CV189" s="211">
        <v>391512</v>
      </c>
      <c r="CW189" s="211">
        <v>395096</v>
      </c>
      <c r="CX189" s="211">
        <v>398689</v>
      </c>
      <c r="CY189" s="211">
        <v>402248</v>
      </c>
    </row>
    <row r="190" spans="1:103" x14ac:dyDescent="0.2">
      <c r="A190" s="211">
        <v>2</v>
      </c>
      <c r="B190" s="211" t="s">
        <v>1264</v>
      </c>
      <c r="C190" s="211">
        <v>206959</v>
      </c>
      <c r="D190" s="211">
        <v>204092</v>
      </c>
      <c r="E190" s="211">
        <v>194364</v>
      </c>
      <c r="F190" s="211">
        <v>211450</v>
      </c>
      <c r="G190" s="211">
        <v>231771</v>
      </c>
      <c r="H190" s="211">
        <v>244334</v>
      </c>
      <c r="I190" s="211">
        <v>242967</v>
      </c>
      <c r="J190" s="211">
        <v>248156</v>
      </c>
      <c r="K190" s="211">
        <v>317594</v>
      </c>
      <c r="L190" s="211">
        <v>292298</v>
      </c>
      <c r="M190" s="211">
        <v>275790</v>
      </c>
      <c r="N190" s="211">
        <v>268744</v>
      </c>
      <c r="O190" s="211">
        <v>261960</v>
      </c>
      <c r="P190" s="211">
        <v>259253</v>
      </c>
      <c r="Q190" s="211">
        <v>265289</v>
      </c>
      <c r="R190" s="211">
        <v>268726</v>
      </c>
      <c r="S190" s="211">
        <v>267019</v>
      </c>
      <c r="T190" s="211">
        <v>276065</v>
      </c>
      <c r="U190" s="211">
        <v>286373</v>
      </c>
      <c r="V190" s="211">
        <v>297154</v>
      </c>
      <c r="W190" s="211">
        <v>303969</v>
      </c>
      <c r="X190" s="211">
        <v>310974</v>
      </c>
      <c r="Y190" s="211">
        <v>324137</v>
      </c>
      <c r="Z190" s="211">
        <v>335771</v>
      </c>
      <c r="AA190" s="211">
        <v>344762</v>
      </c>
      <c r="AB190" s="211">
        <v>353411</v>
      </c>
      <c r="AC190" s="211">
        <v>357873</v>
      </c>
      <c r="AD190" s="211">
        <v>356353</v>
      </c>
      <c r="AE190" s="211">
        <v>355872</v>
      </c>
      <c r="AF190" s="211">
        <v>354028</v>
      </c>
      <c r="AG190" s="211">
        <v>355450</v>
      </c>
      <c r="AH190" s="211">
        <v>348390</v>
      </c>
      <c r="AI190" s="211">
        <v>358017</v>
      </c>
      <c r="AJ190" s="211">
        <v>345997</v>
      </c>
      <c r="AK190" s="211">
        <v>333352</v>
      </c>
      <c r="AL190" s="211">
        <v>321398</v>
      </c>
      <c r="AM190" s="211">
        <v>316915</v>
      </c>
      <c r="AN190" s="211">
        <v>312403</v>
      </c>
      <c r="AO190" s="211">
        <v>306770</v>
      </c>
      <c r="AP190" s="211">
        <v>313051</v>
      </c>
      <c r="AQ190" s="211">
        <v>335737</v>
      </c>
      <c r="AR190" s="211">
        <v>351735</v>
      </c>
      <c r="AS190" s="211">
        <v>353519</v>
      </c>
      <c r="AT190" s="211">
        <v>353490</v>
      </c>
      <c r="AU190" s="211">
        <v>354666</v>
      </c>
      <c r="AV190" s="211">
        <v>353485</v>
      </c>
      <c r="AW190" s="211">
        <v>361831</v>
      </c>
      <c r="AX190" s="211">
        <v>363704</v>
      </c>
      <c r="AY190" s="211">
        <v>366607</v>
      </c>
      <c r="AZ190" s="211">
        <v>374304</v>
      </c>
      <c r="BA190" s="211">
        <v>370731</v>
      </c>
      <c r="BB190" s="211">
        <v>372016</v>
      </c>
      <c r="BC190" s="211">
        <v>380657</v>
      </c>
      <c r="BD190" s="211">
        <v>379304</v>
      </c>
      <c r="BE190" s="211">
        <v>368361</v>
      </c>
      <c r="BF190" s="211">
        <v>368494</v>
      </c>
      <c r="BG190" s="211">
        <v>361866</v>
      </c>
      <c r="BH190" s="211">
        <v>364606</v>
      </c>
      <c r="BI190" s="211">
        <v>369764</v>
      </c>
      <c r="BJ190" s="211">
        <v>364786</v>
      </c>
      <c r="BK190" s="211">
        <v>364737</v>
      </c>
      <c r="BL190" s="211">
        <v>357938</v>
      </c>
      <c r="BM190" s="211">
        <v>355933</v>
      </c>
      <c r="BN190" s="211">
        <v>348433</v>
      </c>
      <c r="BO190" s="211">
        <v>353720</v>
      </c>
      <c r="BP190" s="211">
        <v>362258</v>
      </c>
      <c r="BQ190" s="211">
        <v>368414</v>
      </c>
      <c r="BR190" s="211">
        <v>381417</v>
      </c>
      <c r="BS190" s="211">
        <v>388326</v>
      </c>
      <c r="BT190" s="211">
        <v>401533</v>
      </c>
      <c r="BU190" s="211">
        <v>401279</v>
      </c>
      <c r="BV190" s="211">
        <v>407452</v>
      </c>
      <c r="BW190" s="211">
        <v>415301</v>
      </c>
      <c r="BX190" s="211">
        <v>422766</v>
      </c>
      <c r="BY190" s="211">
        <v>415062</v>
      </c>
      <c r="BZ190" s="211">
        <v>410397</v>
      </c>
      <c r="CA190" s="211">
        <v>410303</v>
      </c>
      <c r="CB190" s="211">
        <v>413433</v>
      </c>
      <c r="CC190" s="211">
        <v>407405</v>
      </c>
      <c r="CD190" s="211">
        <v>401541</v>
      </c>
      <c r="CE190" s="211">
        <v>393149</v>
      </c>
      <c r="CF190" s="211">
        <v>385494</v>
      </c>
      <c r="CG190" s="211">
        <v>374081</v>
      </c>
      <c r="CH190" s="211">
        <v>370592</v>
      </c>
      <c r="CI190" s="211">
        <v>369873</v>
      </c>
      <c r="CJ190" s="211">
        <v>372021</v>
      </c>
      <c r="CK190" s="211">
        <v>373054</v>
      </c>
      <c r="CL190" s="211">
        <v>373036</v>
      </c>
      <c r="CM190" s="211">
        <v>373143</v>
      </c>
      <c r="CN190" s="211">
        <v>373346</v>
      </c>
      <c r="CO190" s="211">
        <v>373688</v>
      </c>
      <c r="CP190" s="211">
        <v>374166</v>
      </c>
      <c r="CQ190" s="211">
        <v>374932</v>
      </c>
      <c r="CR190" s="211">
        <v>375992</v>
      </c>
      <c r="CS190" s="211">
        <v>377217</v>
      </c>
      <c r="CT190" s="211">
        <v>378634</v>
      </c>
      <c r="CU190" s="211">
        <v>380402</v>
      </c>
      <c r="CV190" s="211">
        <v>382990</v>
      </c>
      <c r="CW190" s="211">
        <v>386378</v>
      </c>
      <c r="CX190" s="211">
        <v>389978</v>
      </c>
      <c r="CY190" s="211">
        <v>393586</v>
      </c>
    </row>
    <row r="191" spans="1:103" x14ac:dyDescent="0.2">
      <c r="A191" s="211">
        <v>2</v>
      </c>
      <c r="B191" s="211" t="s">
        <v>1265</v>
      </c>
      <c r="C191" s="211">
        <v>196217</v>
      </c>
      <c r="D191" s="211">
        <v>197445</v>
      </c>
      <c r="E191" s="211">
        <v>194760</v>
      </c>
      <c r="F191" s="211">
        <v>185708</v>
      </c>
      <c r="G191" s="211">
        <v>202088</v>
      </c>
      <c r="H191" s="211">
        <v>221571</v>
      </c>
      <c r="I191" s="211">
        <v>233664</v>
      </c>
      <c r="J191" s="211">
        <v>232444</v>
      </c>
      <c r="K191" s="211">
        <v>237504</v>
      </c>
      <c r="L191" s="211">
        <v>304046</v>
      </c>
      <c r="M191" s="211">
        <v>279952</v>
      </c>
      <c r="N191" s="211">
        <v>264247</v>
      </c>
      <c r="O191" s="211">
        <v>257594</v>
      </c>
      <c r="P191" s="211">
        <v>251184</v>
      </c>
      <c r="Q191" s="211">
        <v>248681</v>
      </c>
      <c r="R191" s="211">
        <v>254562</v>
      </c>
      <c r="S191" s="211">
        <v>257960</v>
      </c>
      <c r="T191" s="211">
        <v>256427</v>
      </c>
      <c r="U191" s="211">
        <v>265220</v>
      </c>
      <c r="V191" s="211">
        <v>275241</v>
      </c>
      <c r="W191" s="211">
        <v>285727</v>
      </c>
      <c r="X191" s="211">
        <v>292407</v>
      </c>
      <c r="Y191" s="211">
        <v>299283</v>
      </c>
      <c r="Z191" s="211">
        <v>312089</v>
      </c>
      <c r="AA191" s="211">
        <v>323436</v>
      </c>
      <c r="AB191" s="211">
        <v>332241</v>
      </c>
      <c r="AC191" s="211">
        <v>340727</v>
      </c>
      <c r="AD191" s="211">
        <v>345182</v>
      </c>
      <c r="AE191" s="211">
        <v>343874</v>
      </c>
      <c r="AF191" s="211">
        <v>343556</v>
      </c>
      <c r="AG191" s="211">
        <v>341919</v>
      </c>
      <c r="AH191" s="211">
        <v>343442</v>
      </c>
      <c r="AI191" s="211">
        <v>336766</v>
      </c>
      <c r="AJ191" s="211">
        <v>346213</v>
      </c>
      <c r="AK191" s="211">
        <v>334731</v>
      </c>
      <c r="AL191" s="211">
        <v>322638</v>
      </c>
      <c r="AM191" s="211">
        <v>311200</v>
      </c>
      <c r="AN191" s="211">
        <v>306980</v>
      </c>
      <c r="AO191" s="211">
        <v>302728</v>
      </c>
      <c r="AP191" s="211">
        <v>297391</v>
      </c>
      <c r="AQ191" s="211">
        <v>303588</v>
      </c>
      <c r="AR191" s="211">
        <v>325702</v>
      </c>
      <c r="AS191" s="211">
        <v>341342</v>
      </c>
      <c r="AT191" s="211">
        <v>343192</v>
      </c>
      <c r="AU191" s="211">
        <v>343285</v>
      </c>
      <c r="AV191" s="211">
        <v>344553</v>
      </c>
      <c r="AW191" s="211">
        <v>343525</v>
      </c>
      <c r="AX191" s="211">
        <v>351752</v>
      </c>
      <c r="AY191" s="211">
        <v>353694</v>
      </c>
      <c r="AZ191" s="211">
        <v>356634</v>
      </c>
      <c r="BA191" s="211">
        <v>364238</v>
      </c>
      <c r="BB191" s="211">
        <v>360881</v>
      </c>
      <c r="BC191" s="211">
        <v>362250</v>
      </c>
      <c r="BD191" s="211">
        <v>370777</v>
      </c>
      <c r="BE191" s="211">
        <v>369573</v>
      </c>
      <c r="BF191" s="211">
        <v>359031</v>
      </c>
      <c r="BG191" s="211">
        <v>359278</v>
      </c>
      <c r="BH191" s="211">
        <v>352929</v>
      </c>
      <c r="BI191" s="211">
        <v>355711</v>
      </c>
      <c r="BJ191" s="211">
        <v>360847</v>
      </c>
      <c r="BK191" s="211">
        <v>356099</v>
      </c>
      <c r="BL191" s="211">
        <v>356157</v>
      </c>
      <c r="BM191" s="211">
        <v>349621</v>
      </c>
      <c r="BN191" s="211">
        <v>347761</v>
      </c>
      <c r="BO191" s="211">
        <v>340535</v>
      </c>
      <c r="BP191" s="211">
        <v>345800</v>
      </c>
      <c r="BQ191" s="211">
        <v>354243</v>
      </c>
      <c r="BR191" s="211">
        <v>360359</v>
      </c>
      <c r="BS191" s="211">
        <v>373175</v>
      </c>
      <c r="BT191" s="211">
        <v>380033</v>
      </c>
      <c r="BU191" s="211">
        <v>393055</v>
      </c>
      <c r="BV191" s="211">
        <v>392906</v>
      </c>
      <c r="BW191" s="211">
        <v>399056</v>
      </c>
      <c r="BX191" s="211">
        <v>406842</v>
      </c>
      <c r="BY191" s="211">
        <v>414261</v>
      </c>
      <c r="BZ191" s="211">
        <v>406815</v>
      </c>
      <c r="CA191" s="211">
        <v>402344</v>
      </c>
      <c r="CB191" s="211">
        <v>402348</v>
      </c>
      <c r="CC191" s="211">
        <v>405517</v>
      </c>
      <c r="CD191" s="211">
        <v>399701</v>
      </c>
      <c r="CE191" s="211">
        <v>394042</v>
      </c>
      <c r="CF191" s="211">
        <v>385898</v>
      </c>
      <c r="CG191" s="211">
        <v>378475</v>
      </c>
      <c r="CH191" s="211">
        <v>367356</v>
      </c>
      <c r="CI191" s="211">
        <v>364013</v>
      </c>
      <c r="CJ191" s="211">
        <v>363386</v>
      </c>
      <c r="CK191" s="211">
        <v>365576</v>
      </c>
      <c r="CL191" s="211">
        <v>366668</v>
      </c>
      <c r="CM191" s="211">
        <v>366729</v>
      </c>
      <c r="CN191" s="211">
        <v>366911</v>
      </c>
      <c r="CO191" s="211">
        <v>367187</v>
      </c>
      <c r="CP191" s="211">
        <v>367599</v>
      </c>
      <c r="CQ191" s="211">
        <v>368144</v>
      </c>
      <c r="CR191" s="211">
        <v>368970</v>
      </c>
      <c r="CS191" s="211">
        <v>370087</v>
      </c>
      <c r="CT191" s="211">
        <v>371365</v>
      </c>
      <c r="CU191" s="211">
        <v>372831</v>
      </c>
      <c r="CV191" s="211">
        <v>374642</v>
      </c>
      <c r="CW191" s="211">
        <v>377262</v>
      </c>
      <c r="CX191" s="211">
        <v>380668</v>
      </c>
      <c r="CY191" s="211">
        <v>384284</v>
      </c>
    </row>
    <row r="192" spans="1:103" x14ac:dyDescent="0.2">
      <c r="A192" s="211">
        <v>2</v>
      </c>
      <c r="B192" s="211" t="s">
        <v>1266</v>
      </c>
      <c r="C192" s="211">
        <v>182702</v>
      </c>
      <c r="D192" s="211">
        <v>185973</v>
      </c>
      <c r="E192" s="211">
        <v>187179</v>
      </c>
      <c r="F192" s="211">
        <v>184878</v>
      </c>
      <c r="G192" s="211">
        <v>176351</v>
      </c>
      <c r="H192" s="211">
        <v>191967</v>
      </c>
      <c r="I192" s="211">
        <v>210541</v>
      </c>
      <c r="J192" s="211">
        <v>222118</v>
      </c>
      <c r="K192" s="211">
        <v>221061</v>
      </c>
      <c r="L192" s="211">
        <v>225975</v>
      </c>
      <c r="M192" s="211">
        <v>289375</v>
      </c>
      <c r="N192" s="211">
        <v>266578</v>
      </c>
      <c r="O192" s="211">
        <v>251735</v>
      </c>
      <c r="P192" s="211">
        <v>245504</v>
      </c>
      <c r="Q192" s="211">
        <v>239494</v>
      </c>
      <c r="R192" s="211">
        <v>237210</v>
      </c>
      <c r="S192" s="211">
        <v>242920</v>
      </c>
      <c r="T192" s="211">
        <v>246274</v>
      </c>
      <c r="U192" s="211">
        <v>244927</v>
      </c>
      <c r="V192" s="211">
        <v>253447</v>
      </c>
      <c r="W192" s="211">
        <v>263154</v>
      </c>
      <c r="X192" s="211">
        <v>273316</v>
      </c>
      <c r="Y192" s="211">
        <v>279845</v>
      </c>
      <c r="Z192" s="211">
        <v>286575</v>
      </c>
      <c r="AA192" s="211">
        <v>298988</v>
      </c>
      <c r="AB192" s="211">
        <v>310018</v>
      </c>
      <c r="AC192" s="211">
        <v>318616</v>
      </c>
      <c r="AD192" s="211">
        <v>326918</v>
      </c>
      <c r="AE192" s="211">
        <v>331356</v>
      </c>
      <c r="AF192" s="211">
        <v>330272</v>
      </c>
      <c r="AG192" s="211">
        <v>330127</v>
      </c>
      <c r="AH192" s="211">
        <v>328711</v>
      </c>
      <c r="AI192" s="211">
        <v>330336</v>
      </c>
      <c r="AJ192" s="211">
        <v>324072</v>
      </c>
      <c r="AK192" s="211">
        <v>333318</v>
      </c>
      <c r="AL192" s="211">
        <v>322417</v>
      </c>
      <c r="AM192" s="211">
        <v>310921</v>
      </c>
      <c r="AN192" s="211">
        <v>300043</v>
      </c>
      <c r="AO192" s="211">
        <v>296106</v>
      </c>
      <c r="AP192" s="211">
        <v>292133</v>
      </c>
      <c r="AQ192" s="211">
        <v>287116</v>
      </c>
      <c r="AR192" s="211">
        <v>293220</v>
      </c>
      <c r="AS192" s="211">
        <v>314702</v>
      </c>
      <c r="AT192" s="211">
        <v>329943</v>
      </c>
      <c r="AU192" s="211">
        <v>331861</v>
      </c>
      <c r="AV192" s="211">
        <v>332086</v>
      </c>
      <c r="AW192" s="211">
        <v>333448</v>
      </c>
      <c r="AX192" s="211">
        <v>332587</v>
      </c>
      <c r="AY192" s="211">
        <v>340680</v>
      </c>
      <c r="AZ192" s="211">
        <v>342692</v>
      </c>
      <c r="BA192" s="211">
        <v>345669</v>
      </c>
      <c r="BB192" s="211">
        <v>353167</v>
      </c>
      <c r="BC192" s="211">
        <v>350041</v>
      </c>
      <c r="BD192" s="211">
        <v>351496</v>
      </c>
      <c r="BE192" s="211">
        <v>359896</v>
      </c>
      <c r="BF192" s="211">
        <v>358853</v>
      </c>
      <c r="BG192" s="211">
        <v>348748</v>
      </c>
      <c r="BH192" s="211">
        <v>349120</v>
      </c>
      <c r="BI192" s="211">
        <v>343073</v>
      </c>
      <c r="BJ192" s="211">
        <v>345898</v>
      </c>
      <c r="BK192" s="211">
        <v>351009</v>
      </c>
      <c r="BL192" s="211">
        <v>346509</v>
      </c>
      <c r="BM192" s="211">
        <v>346683</v>
      </c>
      <c r="BN192" s="211">
        <v>340435</v>
      </c>
      <c r="BO192" s="211">
        <v>338731</v>
      </c>
      <c r="BP192" s="211">
        <v>331807</v>
      </c>
      <c r="BQ192" s="211">
        <v>337043</v>
      </c>
      <c r="BR192" s="211">
        <v>345377</v>
      </c>
      <c r="BS192" s="211">
        <v>351447</v>
      </c>
      <c r="BT192" s="211">
        <v>364054</v>
      </c>
      <c r="BU192" s="211">
        <v>370855</v>
      </c>
      <c r="BV192" s="211">
        <v>383666</v>
      </c>
      <c r="BW192" s="211">
        <v>383633</v>
      </c>
      <c r="BX192" s="211">
        <v>389754</v>
      </c>
      <c r="BY192" s="211">
        <v>397467</v>
      </c>
      <c r="BZ192" s="211">
        <v>404836</v>
      </c>
      <c r="CA192" s="211">
        <v>397673</v>
      </c>
      <c r="CB192" s="211">
        <v>393413</v>
      </c>
      <c r="CC192" s="211">
        <v>393525</v>
      </c>
      <c r="CD192" s="211">
        <v>396733</v>
      </c>
      <c r="CE192" s="211">
        <v>391151</v>
      </c>
      <c r="CF192" s="211">
        <v>385717</v>
      </c>
      <c r="CG192" s="211">
        <v>377846</v>
      </c>
      <c r="CH192" s="211">
        <v>370676</v>
      </c>
      <c r="CI192" s="211">
        <v>359881</v>
      </c>
      <c r="CJ192" s="211">
        <v>356699</v>
      </c>
      <c r="CK192" s="211">
        <v>356173</v>
      </c>
      <c r="CL192" s="211">
        <v>358407</v>
      </c>
      <c r="CM192" s="211">
        <v>359565</v>
      </c>
      <c r="CN192" s="211">
        <v>359711</v>
      </c>
      <c r="CO192" s="211">
        <v>359974</v>
      </c>
      <c r="CP192" s="211">
        <v>360328</v>
      </c>
      <c r="CQ192" s="211">
        <v>360816</v>
      </c>
      <c r="CR192" s="211">
        <v>361433</v>
      </c>
      <c r="CS192" s="211">
        <v>362326</v>
      </c>
      <c r="CT192" s="211">
        <v>363503</v>
      </c>
      <c r="CU192" s="211">
        <v>364840</v>
      </c>
      <c r="CV192" s="211">
        <v>366358</v>
      </c>
      <c r="CW192" s="211">
        <v>368216</v>
      </c>
      <c r="CX192" s="211">
        <v>370870</v>
      </c>
      <c r="CY192" s="211">
        <v>374297</v>
      </c>
    </row>
    <row r="193" spans="1:103" x14ac:dyDescent="0.2">
      <c r="A193" s="211">
        <v>2</v>
      </c>
      <c r="B193" s="211" t="s">
        <v>1267</v>
      </c>
      <c r="C193" s="211">
        <v>168423</v>
      </c>
      <c r="D193" s="211">
        <v>171830</v>
      </c>
      <c r="E193" s="211">
        <v>174937</v>
      </c>
      <c r="F193" s="211">
        <v>176330</v>
      </c>
      <c r="G193" s="211">
        <v>174238</v>
      </c>
      <c r="H193" s="211">
        <v>166267</v>
      </c>
      <c r="I193" s="211">
        <v>181054</v>
      </c>
      <c r="J193" s="211">
        <v>198647</v>
      </c>
      <c r="K193" s="211">
        <v>209672</v>
      </c>
      <c r="L193" s="211">
        <v>208782</v>
      </c>
      <c r="M193" s="211">
        <v>213529</v>
      </c>
      <c r="N193" s="211">
        <v>273537</v>
      </c>
      <c r="O193" s="211">
        <v>252128</v>
      </c>
      <c r="P193" s="211">
        <v>238208</v>
      </c>
      <c r="Q193" s="211">
        <v>232428</v>
      </c>
      <c r="R193" s="211">
        <v>226846</v>
      </c>
      <c r="S193" s="211">
        <v>224796</v>
      </c>
      <c r="T193" s="211">
        <v>230316</v>
      </c>
      <c r="U193" s="211">
        <v>233620</v>
      </c>
      <c r="V193" s="211">
        <v>232470</v>
      </c>
      <c r="W193" s="211">
        <v>240688</v>
      </c>
      <c r="X193" s="211">
        <v>250051</v>
      </c>
      <c r="Y193" s="211">
        <v>259856</v>
      </c>
      <c r="Z193" s="211">
        <v>266219</v>
      </c>
      <c r="AA193" s="211">
        <v>272787</v>
      </c>
      <c r="AB193" s="211">
        <v>284766</v>
      </c>
      <c r="AC193" s="211">
        <v>295445</v>
      </c>
      <c r="AD193" s="211">
        <v>303809</v>
      </c>
      <c r="AE193" s="211">
        <v>311904</v>
      </c>
      <c r="AF193" s="211">
        <v>316318</v>
      </c>
      <c r="AG193" s="211">
        <v>315466</v>
      </c>
      <c r="AH193" s="211">
        <v>315503</v>
      </c>
      <c r="AI193" s="211">
        <v>314319</v>
      </c>
      <c r="AJ193" s="211">
        <v>316047</v>
      </c>
      <c r="AK193" s="211">
        <v>310225</v>
      </c>
      <c r="AL193" s="211">
        <v>319242</v>
      </c>
      <c r="AM193" s="211">
        <v>308969</v>
      </c>
      <c r="AN193" s="211">
        <v>298117</v>
      </c>
      <c r="AO193" s="211">
        <v>287843</v>
      </c>
      <c r="AP193" s="211">
        <v>284209</v>
      </c>
      <c r="AQ193" s="211">
        <v>280536</v>
      </c>
      <c r="AR193" s="211">
        <v>275861</v>
      </c>
      <c r="AS193" s="211">
        <v>281856</v>
      </c>
      <c r="AT193" s="211">
        <v>302646</v>
      </c>
      <c r="AU193" s="211">
        <v>317444</v>
      </c>
      <c r="AV193" s="211">
        <v>319433</v>
      </c>
      <c r="AW193" s="211">
        <v>319797</v>
      </c>
      <c r="AX193" s="211">
        <v>321254</v>
      </c>
      <c r="AY193" s="211">
        <v>320570</v>
      </c>
      <c r="AZ193" s="211">
        <v>328512</v>
      </c>
      <c r="BA193" s="211">
        <v>330597</v>
      </c>
      <c r="BB193" s="211">
        <v>333612</v>
      </c>
      <c r="BC193" s="211">
        <v>340988</v>
      </c>
      <c r="BD193" s="211">
        <v>338112</v>
      </c>
      <c r="BE193" s="211">
        <v>339657</v>
      </c>
      <c r="BF193" s="211">
        <v>347913</v>
      </c>
      <c r="BG193" s="211">
        <v>347043</v>
      </c>
      <c r="BH193" s="211">
        <v>337413</v>
      </c>
      <c r="BI193" s="211">
        <v>337915</v>
      </c>
      <c r="BJ193" s="211">
        <v>332198</v>
      </c>
      <c r="BK193" s="211">
        <v>335065</v>
      </c>
      <c r="BL193" s="211">
        <v>340144</v>
      </c>
      <c r="BM193" s="211">
        <v>335913</v>
      </c>
      <c r="BN193" s="211">
        <v>336210</v>
      </c>
      <c r="BO193" s="211">
        <v>330276</v>
      </c>
      <c r="BP193" s="211">
        <v>328743</v>
      </c>
      <c r="BQ193" s="211">
        <v>322146</v>
      </c>
      <c r="BR193" s="211">
        <v>327350</v>
      </c>
      <c r="BS193" s="211">
        <v>335559</v>
      </c>
      <c r="BT193" s="211">
        <v>341574</v>
      </c>
      <c r="BU193" s="211">
        <v>353947</v>
      </c>
      <c r="BV193" s="211">
        <v>360679</v>
      </c>
      <c r="BW193" s="211">
        <v>373258</v>
      </c>
      <c r="BX193" s="211">
        <v>373350</v>
      </c>
      <c r="BY193" s="211">
        <v>379435</v>
      </c>
      <c r="BZ193" s="211">
        <v>387063</v>
      </c>
      <c r="CA193" s="211">
        <v>394371</v>
      </c>
      <c r="CB193" s="211">
        <v>387518</v>
      </c>
      <c r="CC193" s="211">
        <v>383491</v>
      </c>
      <c r="CD193" s="211">
        <v>383717</v>
      </c>
      <c r="CE193" s="211">
        <v>386967</v>
      </c>
      <c r="CF193" s="211">
        <v>381642</v>
      </c>
      <c r="CG193" s="211">
        <v>376454</v>
      </c>
      <c r="CH193" s="211">
        <v>368883</v>
      </c>
      <c r="CI193" s="211">
        <v>361994</v>
      </c>
      <c r="CJ193" s="211">
        <v>351556</v>
      </c>
      <c r="CK193" s="211">
        <v>348549</v>
      </c>
      <c r="CL193" s="211">
        <v>348132</v>
      </c>
      <c r="CM193" s="211">
        <v>350412</v>
      </c>
      <c r="CN193" s="211">
        <v>351641</v>
      </c>
      <c r="CO193" s="211">
        <v>351879</v>
      </c>
      <c r="CP193" s="211">
        <v>352231</v>
      </c>
      <c r="CQ193" s="211">
        <v>352670</v>
      </c>
      <c r="CR193" s="211">
        <v>353241</v>
      </c>
      <c r="CS193" s="211">
        <v>353939</v>
      </c>
      <c r="CT193" s="211">
        <v>354902</v>
      </c>
      <c r="CU193" s="211">
        <v>356145</v>
      </c>
      <c r="CV193" s="211">
        <v>357545</v>
      </c>
      <c r="CW193" s="211">
        <v>359121</v>
      </c>
      <c r="CX193" s="211">
        <v>361030</v>
      </c>
      <c r="CY193" s="211">
        <v>363720</v>
      </c>
    </row>
    <row r="194" spans="1:103" x14ac:dyDescent="0.2">
      <c r="A194" s="211">
        <v>2</v>
      </c>
      <c r="B194" s="211" t="s">
        <v>1268</v>
      </c>
      <c r="C194" s="211">
        <v>154056</v>
      </c>
      <c r="D194" s="211">
        <v>156993</v>
      </c>
      <c r="E194" s="211">
        <v>160193</v>
      </c>
      <c r="F194" s="211">
        <v>163355</v>
      </c>
      <c r="G194" s="211">
        <v>164739</v>
      </c>
      <c r="H194" s="211">
        <v>162862</v>
      </c>
      <c r="I194" s="211">
        <v>155482</v>
      </c>
      <c r="J194" s="211">
        <v>169378</v>
      </c>
      <c r="K194" s="211">
        <v>185926</v>
      </c>
      <c r="L194" s="211">
        <v>196350</v>
      </c>
      <c r="M194" s="211">
        <v>195629</v>
      </c>
      <c r="N194" s="211">
        <v>200188</v>
      </c>
      <c r="O194" s="211">
        <v>256561</v>
      </c>
      <c r="P194" s="211">
        <v>236626</v>
      </c>
      <c r="Q194" s="211">
        <v>223686</v>
      </c>
      <c r="R194" s="211">
        <v>218382</v>
      </c>
      <c r="S194" s="211">
        <v>213254</v>
      </c>
      <c r="T194" s="211">
        <v>211447</v>
      </c>
      <c r="U194" s="211">
        <v>216763</v>
      </c>
      <c r="V194" s="211">
        <v>220007</v>
      </c>
      <c r="W194" s="211">
        <v>219065</v>
      </c>
      <c r="X194" s="211">
        <v>226953</v>
      </c>
      <c r="Y194" s="211">
        <v>235940</v>
      </c>
      <c r="Z194" s="211">
        <v>245356</v>
      </c>
      <c r="AA194" s="211">
        <v>251531</v>
      </c>
      <c r="AB194" s="211">
        <v>257915</v>
      </c>
      <c r="AC194" s="211">
        <v>269419</v>
      </c>
      <c r="AD194" s="211">
        <v>279708</v>
      </c>
      <c r="AE194" s="211">
        <v>287813</v>
      </c>
      <c r="AF194" s="211">
        <v>295674</v>
      </c>
      <c r="AG194" s="211">
        <v>300053</v>
      </c>
      <c r="AH194" s="211">
        <v>299441</v>
      </c>
      <c r="AI194" s="211">
        <v>299663</v>
      </c>
      <c r="AJ194" s="211">
        <v>298722</v>
      </c>
      <c r="AK194" s="211">
        <v>300553</v>
      </c>
      <c r="AL194" s="211">
        <v>295199</v>
      </c>
      <c r="AM194" s="211">
        <v>303960</v>
      </c>
      <c r="AN194" s="211">
        <v>294360</v>
      </c>
      <c r="AO194" s="211">
        <v>284195</v>
      </c>
      <c r="AP194" s="211">
        <v>274567</v>
      </c>
      <c r="AQ194" s="211">
        <v>271256</v>
      </c>
      <c r="AR194" s="211">
        <v>267902</v>
      </c>
      <c r="AS194" s="211">
        <v>263593</v>
      </c>
      <c r="AT194" s="211">
        <v>269464</v>
      </c>
      <c r="AU194" s="211">
        <v>289492</v>
      </c>
      <c r="AV194" s="211">
        <v>303802</v>
      </c>
      <c r="AW194" s="211">
        <v>305861</v>
      </c>
      <c r="AX194" s="211">
        <v>306368</v>
      </c>
      <c r="AY194" s="211">
        <v>307926</v>
      </c>
      <c r="AZ194" s="211">
        <v>307428</v>
      </c>
      <c r="BA194" s="211">
        <v>315198</v>
      </c>
      <c r="BB194" s="211">
        <v>317359</v>
      </c>
      <c r="BC194" s="211">
        <v>320408</v>
      </c>
      <c r="BD194" s="211">
        <v>327646</v>
      </c>
      <c r="BE194" s="211">
        <v>325037</v>
      </c>
      <c r="BF194" s="211">
        <v>326677</v>
      </c>
      <c r="BG194" s="211">
        <v>334768</v>
      </c>
      <c r="BH194" s="211">
        <v>334081</v>
      </c>
      <c r="BI194" s="211">
        <v>324969</v>
      </c>
      <c r="BJ194" s="211">
        <v>325608</v>
      </c>
      <c r="BK194" s="211">
        <v>320246</v>
      </c>
      <c r="BL194" s="211">
        <v>323153</v>
      </c>
      <c r="BM194" s="211">
        <v>328193</v>
      </c>
      <c r="BN194" s="211">
        <v>324252</v>
      </c>
      <c r="BO194" s="211">
        <v>324679</v>
      </c>
      <c r="BP194" s="211">
        <v>319084</v>
      </c>
      <c r="BQ194" s="211">
        <v>317736</v>
      </c>
      <c r="BR194" s="211">
        <v>311494</v>
      </c>
      <c r="BS194" s="211">
        <v>316656</v>
      </c>
      <c r="BT194" s="211">
        <v>324725</v>
      </c>
      <c r="BU194" s="211">
        <v>330677</v>
      </c>
      <c r="BV194" s="211">
        <v>342788</v>
      </c>
      <c r="BW194" s="211">
        <v>349441</v>
      </c>
      <c r="BX194" s="211">
        <v>361760</v>
      </c>
      <c r="BY194" s="211">
        <v>361983</v>
      </c>
      <c r="BZ194" s="211">
        <v>368023</v>
      </c>
      <c r="CA194" s="211">
        <v>375559</v>
      </c>
      <c r="CB194" s="211">
        <v>382791</v>
      </c>
      <c r="CC194" s="211">
        <v>376277</v>
      </c>
      <c r="CD194" s="211">
        <v>372502</v>
      </c>
      <c r="CE194" s="211">
        <v>372852</v>
      </c>
      <c r="CF194" s="211">
        <v>376142</v>
      </c>
      <c r="CG194" s="211">
        <v>371098</v>
      </c>
      <c r="CH194" s="211">
        <v>366178</v>
      </c>
      <c r="CI194" s="211">
        <v>358939</v>
      </c>
      <c r="CJ194" s="211">
        <v>352356</v>
      </c>
      <c r="CK194" s="211">
        <v>342311</v>
      </c>
      <c r="CL194" s="211">
        <v>339495</v>
      </c>
      <c r="CM194" s="211">
        <v>339197</v>
      </c>
      <c r="CN194" s="211">
        <v>341525</v>
      </c>
      <c r="CO194" s="211">
        <v>342831</v>
      </c>
      <c r="CP194" s="211">
        <v>343167</v>
      </c>
      <c r="CQ194" s="211">
        <v>343615</v>
      </c>
      <c r="CR194" s="211">
        <v>344148</v>
      </c>
      <c r="CS194" s="211">
        <v>344807</v>
      </c>
      <c r="CT194" s="211">
        <v>345591</v>
      </c>
      <c r="CU194" s="211">
        <v>346632</v>
      </c>
      <c r="CV194" s="211">
        <v>347944</v>
      </c>
      <c r="CW194" s="211">
        <v>349412</v>
      </c>
      <c r="CX194" s="211">
        <v>351051</v>
      </c>
      <c r="CY194" s="211">
        <v>353014</v>
      </c>
    </row>
    <row r="195" spans="1:103" x14ac:dyDescent="0.2">
      <c r="A195" s="211">
        <v>2</v>
      </c>
      <c r="B195" s="211" t="s">
        <v>1269</v>
      </c>
      <c r="C195" s="211">
        <v>137230</v>
      </c>
      <c r="D195" s="211">
        <v>142141</v>
      </c>
      <c r="E195" s="211">
        <v>144866</v>
      </c>
      <c r="F195" s="211">
        <v>148094</v>
      </c>
      <c r="G195" s="211">
        <v>151115</v>
      </c>
      <c r="H195" s="211">
        <v>152481</v>
      </c>
      <c r="I195" s="211">
        <v>150821</v>
      </c>
      <c r="J195" s="211">
        <v>144056</v>
      </c>
      <c r="K195" s="211">
        <v>157011</v>
      </c>
      <c r="L195" s="211">
        <v>172443</v>
      </c>
      <c r="M195" s="211">
        <v>182220</v>
      </c>
      <c r="N195" s="211">
        <v>181668</v>
      </c>
      <c r="O195" s="211">
        <v>186017</v>
      </c>
      <c r="P195" s="211">
        <v>238520</v>
      </c>
      <c r="Q195" s="211">
        <v>220136</v>
      </c>
      <c r="R195" s="211">
        <v>208231</v>
      </c>
      <c r="S195" s="211">
        <v>203422</v>
      </c>
      <c r="T195" s="211">
        <v>198773</v>
      </c>
      <c r="U195" s="211">
        <v>197218</v>
      </c>
      <c r="V195" s="211">
        <v>202310</v>
      </c>
      <c r="W195" s="211">
        <v>205482</v>
      </c>
      <c r="X195" s="211">
        <v>204755</v>
      </c>
      <c r="Y195" s="211">
        <v>212287</v>
      </c>
      <c r="Z195" s="211">
        <v>220864</v>
      </c>
      <c r="AA195" s="211">
        <v>229854</v>
      </c>
      <c r="AB195" s="211">
        <v>235819</v>
      </c>
      <c r="AC195" s="211">
        <v>241995</v>
      </c>
      <c r="AD195" s="211">
        <v>252981</v>
      </c>
      <c r="AE195" s="211">
        <v>262840</v>
      </c>
      <c r="AF195" s="211">
        <v>270655</v>
      </c>
      <c r="AG195" s="211">
        <v>278252</v>
      </c>
      <c r="AH195" s="211">
        <v>282580</v>
      </c>
      <c r="AI195" s="211">
        <v>282215</v>
      </c>
      <c r="AJ195" s="211">
        <v>282624</v>
      </c>
      <c r="AK195" s="211">
        <v>281933</v>
      </c>
      <c r="AL195" s="211">
        <v>283864</v>
      </c>
      <c r="AM195" s="211">
        <v>279002</v>
      </c>
      <c r="AN195" s="211">
        <v>287477</v>
      </c>
      <c r="AO195" s="211">
        <v>278591</v>
      </c>
      <c r="AP195" s="211">
        <v>269158</v>
      </c>
      <c r="AQ195" s="211">
        <v>260217</v>
      </c>
      <c r="AR195" s="211">
        <v>257247</v>
      </c>
      <c r="AS195" s="211">
        <v>254229</v>
      </c>
      <c r="AT195" s="211">
        <v>250306</v>
      </c>
      <c r="AU195" s="211">
        <v>256035</v>
      </c>
      <c r="AV195" s="211">
        <v>275230</v>
      </c>
      <c r="AW195" s="211">
        <v>289004</v>
      </c>
      <c r="AX195" s="211">
        <v>291133</v>
      </c>
      <c r="AY195" s="211">
        <v>291786</v>
      </c>
      <c r="AZ195" s="211">
        <v>293445</v>
      </c>
      <c r="BA195" s="211">
        <v>293142</v>
      </c>
      <c r="BB195" s="211">
        <v>300717</v>
      </c>
      <c r="BC195" s="211">
        <v>302950</v>
      </c>
      <c r="BD195" s="211">
        <v>306029</v>
      </c>
      <c r="BE195" s="211">
        <v>313111</v>
      </c>
      <c r="BF195" s="211">
        <v>310784</v>
      </c>
      <c r="BG195" s="211">
        <v>312520</v>
      </c>
      <c r="BH195" s="211">
        <v>320427</v>
      </c>
      <c r="BI195" s="211">
        <v>319933</v>
      </c>
      <c r="BJ195" s="211">
        <v>311376</v>
      </c>
      <c r="BK195" s="211">
        <v>312156</v>
      </c>
      <c r="BL195" s="211">
        <v>307176</v>
      </c>
      <c r="BM195" s="211">
        <v>310123</v>
      </c>
      <c r="BN195" s="211">
        <v>315112</v>
      </c>
      <c r="BO195" s="211">
        <v>311483</v>
      </c>
      <c r="BP195" s="211">
        <v>312047</v>
      </c>
      <c r="BQ195" s="211">
        <v>306816</v>
      </c>
      <c r="BR195" s="211">
        <v>305664</v>
      </c>
      <c r="BS195" s="211">
        <v>299807</v>
      </c>
      <c r="BT195" s="211">
        <v>304917</v>
      </c>
      <c r="BU195" s="211">
        <v>312828</v>
      </c>
      <c r="BV195" s="211">
        <v>318704</v>
      </c>
      <c r="BW195" s="211">
        <v>330521</v>
      </c>
      <c r="BX195" s="211">
        <v>337081</v>
      </c>
      <c r="BY195" s="211">
        <v>349111</v>
      </c>
      <c r="BZ195" s="211">
        <v>349479</v>
      </c>
      <c r="CA195" s="211">
        <v>355460</v>
      </c>
      <c r="CB195" s="211">
        <v>362889</v>
      </c>
      <c r="CC195" s="211">
        <v>370035</v>
      </c>
      <c r="CD195" s="211">
        <v>363889</v>
      </c>
      <c r="CE195" s="211">
        <v>360385</v>
      </c>
      <c r="CF195" s="211">
        <v>360868</v>
      </c>
      <c r="CG195" s="211">
        <v>364197</v>
      </c>
      <c r="CH195" s="211">
        <v>359456</v>
      </c>
      <c r="CI195" s="211">
        <v>354828</v>
      </c>
      <c r="CJ195" s="211">
        <v>347950</v>
      </c>
      <c r="CK195" s="211">
        <v>341700</v>
      </c>
      <c r="CL195" s="211">
        <v>332086</v>
      </c>
      <c r="CM195" s="211">
        <v>329478</v>
      </c>
      <c r="CN195" s="211">
        <v>329308</v>
      </c>
      <c r="CO195" s="211">
        <v>331684</v>
      </c>
      <c r="CP195" s="211">
        <v>333071</v>
      </c>
      <c r="CQ195" s="211">
        <v>333514</v>
      </c>
      <c r="CR195" s="211">
        <v>334067</v>
      </c>
      <c r="CS195" s="211">
        <v>334699</v>
      </c>
      <c r="CT195" s="211">
        <v>335453</v>
      </c>
      <c r="CU195" s="211">
        <v>336327</v>
      </c>
      <c r="CV195" s="211">
        <v>337450</v>
      </c>
      <c r="CW195" s="211">
        <v>338839</v>
      </c>
      <c r="CX195" s="211">
        <v>340377</v>
      </c>
      <c r="CY195" s="211">
        <v>342082</v>
      </c>
    </row>
    <row r="196" spans="1:103" x14ac:dyDescent="0.2">
      <c r="A196" s="211">
        <v>2</v>
      </c>
      <c r="B196" s="211" t="s">
        <v>1270</v>
      </c>
      <c r="C196" s="211">
        <v>124028</v>
      </c>
      <c r="D196" s="211">
        <v>125151</v>
      </c>
      <c r="E196" s="211">
        <v>129641</v>
      </c>
      <c r="F196" s="211">
        <v>132412</v>
      </c>
      <c r="G196" s="211">
        <v>135467</v>
      </c>
      <c r="H196" s="211">
        <v>138327</v>
      </c>
      <c r="I196" s="211">
        <v>139664</v>
      </c>
      <c r="J196" s="211">
        <v>138220</v>
      </c>
      <c r="K196" s="211">
        <v>132096</v>
      </c>
      <c r="L196" s="211">
        <v>144058</v>
      </c>
      <c r="M196" s="211">
        <v>158314</v>
      </c>
      <c r="N196" s="211">
        <v>167402</v>
      </c>
      <c r="O196" s="211">
        <v>167011</v>
      </c>
      <c r="P196" s="211">
        <v>171129</v>
      </c>
      <c r="Q196" s="211">
        <v>219557</v>
      </c>
      <c r="R196" s="211">
        <v>202787</v>
      </c>
      <c r="S196" s="211">
        <v>191959</v>
      </c>
      <c r="T196" s="211">
        <v>187663</v>
      </c>
      <c r="U196" s="211">
        <v>183506</v>
      </c>
      <c r="V196" s="211">
        <v>182209</v>
      </c>
      <c r="W196" s="211">
        <v>187057</v>
      </c>
      <c r="X196" s="211">
        <v>190147</v>
      </c>
      <c r="Y196" s="211">
        <v>189634</v>
      </c>
      <c r="Z196" s="211">
        <v>196779</v>
      </c>
      <c r="AA196" s="211">
        <v>204913</v>
      </c>
      <c r="AB196" s="211">
        <v>213443</v>
      </c>
      <c r="AC196" s="211">
        <v>219175</v>
      </c>
      <c r="AD196" s="211">
        <v>225115</v>
      </c>
      <c r="AE196" s="211">
        <v>235537</v>
      </c>
      <c r="AF196" s="211">
        <v>244926</v>
      </c>
      <c r="AG196" s="211">
        <v>252419</v>
      </c>
      <c r="AH196" s="211">
        <v>259721</v>
      </c>
      <c r="AI196" s="211">
        <v>263980</v>
      </c>
      <c r="AJ196" s="211">
        <v>263863</v>
      </c>
      <c r="AK196" s="211">
        <v>264456</v>
      </c>
      <c r="AL196" s="211">
        <v>264020</v>
      </c>
      <c r="AM196" s="211">
        <v>266041</v>
      </c>
      <c r="AN196" s="211">
        <v>261693</v>
      </c>
      <c r="AO196" s="211">
        <v>269850</v>
      </c>
      <c r="AP196" s="211">
        <v>261713</v>
      </c>
      <c r="AQ196" s="211">
        <v>253051</v>
      </c>
      <c r="AR196" s="211">
        <v>244834</v>
      </c>
      <c r="AS196" s="211">
        <v>242218</v>
      </c>
      <c r="AT196" s="211">
        <v>239550</v>
      </c>
      <c r="AU196" s="211">
        <v>236032</v>
      </c>
      <c r="AV196" s="211">
        <v>241600</v>
      </c>
      <c r="AW196" s="211">
        <v>259889</v>
      </c>
      <c r="AX196" s="211">
        <v>273079</v>
      </c>
      <c r="AY196" s="211">
        <v>275271</v>
      </c>
      <c r="AZ196" s="211">
        <v>276071</v>
      </c>
      <c r="BA196" s="211">
        <v>277829</v>
      </c>
      <c r="BB196" s="211">
        <v>277725</v>
      </c>
      <c r="BC196" s="211">
        <v>285082</v>
      </c>
      <c r="BD196" s="211">
        <v>287385</v>
      </c>
      <c r="BE196" s="211">
        <v>290486</v>
      </c>
      <c r="BF196" s="211">
        <v>297390</v>
      </c>
      <c r="BG196" s="211">
        <v>295361</v>
      </c>
      <c r="BH196" s="211">
        <v>297191</v>
      </c>
      <c r="BI196" s="211">
        <v>304889</v>
      </c>
      <c r="BJ196" s="211">
        <v>304598</v>
      </c>
      <c r="BK196" s="211">
        <v>296631</v>
      </c>
      <c r="BL196" s="211">
        <v>297556</v>
      </c>
      <c r="BM196" s="211">
        <v>292982</v>
      </c>
      <c r="BN196" s="211">
        <v>295963</v>
      </c>
      <c r="BO196" s="211">
        <v>300892</v>
      </c>
      <c r="BP196" s="211">
        <v>297592</v>
      </c>
      <c r="BQ196" s="211">
        <v>298298</v>
      </c>
      <c r="BR196" s="211">
        <v>293457</v>
      </c>
      <c r="BS196" s="211">
        <v>292510</v>
      </c>
      <c r="BT196" s="211">
        <v>287065</v>
      </c>
      <c r="BU196" s="211">
        <v>292111</v>
      </c>
      <c r="BV196" s="211">
        <v>299845</v>
      </c>
      <c r="BW196" s="211">
        <v>305631</v>
      </c>
      <c r="BX196" s="211">
        <v>317124</v>
      </c>
      <c r="BY196" s="211">
        <v>323578</v>
      </c>
      <c r="BZ196" s="211">
        <v>335284</v>
      </c>
      <c r="CA196" s="211">
        <v>335802</v>
      </c>
      <c r="CB196" s="211">
        <v>341715</v>
      </c>
      <c r="CC196" s="211">
        <v>349018</v>
      </c>
      <c r="CD196" s="211">
        <v>356062</v>
      </c>
      <c r="CE196" s="211">
        <v>350313</v>
      </c>
      <c r="CF196" s="211">
        <v>347101</v>
      </c>
      <c r="CG196" s="211">
        <v>347723</v>
      </c>
      <c r="CH196" s="211">
        <v>351091</v>
      </c>
      <c r="CI196" s="211">
        <v>346676</v>
      </c>
      <c r="CJ196" s="211">
        <v>342364</v>
      </c>
      <c r="CK196" s="211">
        <v>335874</v>
      </c>
      <c r="CL196" s="211">
        <v>329986</v>
      </c>
      <c r="CM196" s="211">
        <v>320840</v>
      </c>
      <c r="CN196" s="211">
        <v>318454</v>
      </c>
      <c r="CO196" s="211">
        <v>318422</v>
      </c>
      <c r="CP196" s="211">
        <v>320849</v>
      </c>
      <c r="CQ196" s="211">
        <v>322319</v>
      </c>
      <c r="CR196" s="211">
        <v>322875</v>
      </c>
      <c r="CS196" s="211">
        <v>323538</v>
      </c>
      <c r="CT196" s="211">
        <v>324276</v>
      </c>
      <c r="CU196" s="211">
        <v>325132</v>
      </c>
      <c r="CV196" s="211">
        <v>326103</v>
      </c>
      <c r="CW196" s="211">
        <v>327312</v>
      </c>
      <c r="CX196" s="211">
        <v>328783</v>
      </c>
      <c r="CY196" s="211">
        <v>330394</v>
      </c>
    </row>
    <row r="197" spans="1:103" x14ac:dyDescent="0.2">
      <c r="A197" s="211">
        <v>2</v>
      </c>
      <c r="B197" s="211" t="s">
        <v>1271</v>
      </c>
      <c r="C197" s="211">
        <v>113621</v>
      </c>
      <c r="D197" s="211">
        <v>111645</v>
      </c>
      <c r="E197" s="211">
        <v>112659</v>
      </c>
      <c r="F197" s="211">
        <v>116990</v>
      </c>
      <c r="G197" s="211">
        <v>119597</v>
      </c>
      <c r="H197" s="211">
        <v>122461</v>
      </c>
      <c r="I197" s="211">
        <v>125141</v>
      </c>
      <c r="J197" s="211">
        <v>126437</v>
      </c>
      <c r="K197" s="211">
        <v>125211</v>
      </c>
      <c r="L197" s="211">
        <v>119740</v>
      </c>
      <c r="M197" s="211">
        <v>130663</v>
      </c>
      <c r="N197" s="211">
        <v>143691</v>
      </c>
      <c r="O197" s="211">
        <v>152053</v>
      </c>
      <c r="P197" s="211">
        <v>151818</v>
      </c>
      <c r="Q197" s="211">
        <v>155680</v>
      </c>
      <c r="R197" s="211">
        <v>199871</v>
      </c>
      <c r="S197" s="211">
        <v>184758</v>
      </c>
      <c r="T197" s="211">
        <v>175034</v>
      </c>
      <c r="U197" s="211">
        <v>171257</v>
      </c>
      <c r="V197" s="211">
        <v>167602</v>
      </c>
      <c r="W197" s="211">
        <v>166563</v>
      </c>
      <c r="X197" s="211">
        <v>171147</v>
      </c>
      <c r="Y197" s="211">
        <v>174140</v>
      </c>
      <c r="Z197" s="211">
        <v>173843</v>
      </c>
      <c r="AA197" s="211">
        <v>180571</v>
      </c>
      <c r="AB197" s="211">
        <v>188227</v>
      </c>
      <c r="AC197" s="211">
        <v>196259</v>
      </c>
      <c r="AD197" s="211">
        <v>201731</v>
      </c>
      <c r="AE197" s="211">
        <v>207407</v>
      </c>
      <c r="AF197" s="211">
        <v>217222</v>
      </c>
      <c r="AG197" s="211">
        <v>226100</v>
      </c>
      <c r="AH197" s="211">
        <v>233238</v>
      </c>
      <c r="AI197" s="211">
        <v>240215</v>
      </c>
      <c r="AJ197" s="211">
        <v>244382</v>
      </c>
      <c r="AK197" s="211">
        <v>244508</v>
      </c>
      <c r="AL197" s="211">
        <v>245279</v>
      </c>
      <c r="AM197" s="211">
        <v>245095</v>
      </c>
      <c r="AN197" s="211">
        <v>247195</v>
      </c>
      <c r="AO197" s="211">
        <v>243375</v>
      </c>
      <c r="AP197" s="211">
        <v>251180</v>
      </c>
      <c r="AQ197" s="211">
        <v>243821</v>
      </c>
      <c r="AR197" s="211">
        <v>235959</v>
      </c>
      <c r="AS197" s="211">
        <v>228497</v>
      </c>
      <c r="AT197" s="211">
        <v>226244</v>
      </c>
      <c r="AU197" s="211">
        <v>223937</v>
      </c>
      <c r="AV197" s="211">
        <v>220833</v>
      </c>
      <c r="AW197" s="211">
        <v>226220</v>
      </c>
      <c r="AX197" s="211">
        <v>243534</v>
      </c>
      <c r="AY197" s="211">
        <v>256089</v>
      </c>
      <c r="AZ197" s="211">
        <v>258338</v>
      </c>
      <c r="BA197" s="211">
        <v>259283</v>
      </c>
      <c r="BB197" s="211">
        <v>261134</v>
      </c>
      <c r="BC197" s="211">
        <v>261232</v>
      </c>
      <c r="BD197" s="211">
        <v>268344</v>
      </c>
      <c r="BE197" s="211">
        <v>270707</v>
      </c>
      <c r="BF197" s="211">
        <v>273822</v>
      </c>
      <c r="BG197" s="211">
        <v>280527</v>
      </c>
      <c r="BH197" s="211">
        <v>278805</v>
      </c>
      <c r="BI197" s="211">
        <v>280725</v>
      </c>
      <c r="BJ197" s="211">
        <v>288189</v>
      </c>
      <c r="BK197" s="211">
        <v>288104</v>
      </c>
      <c r="BL197" s="211">
        <v>280762</v>
      </c>
      <c r="BM197" s="211">
        <v>281834</v>
      </c>
      <c r="BN197" s="211">
        <v>277686</v>
      </c>
      <c r="BO197" s="211">
        <v>280692</v>
      </c>
      <c r="BP197" s="211">
        <v>285549</v>
      </c>
      <c r="BQ197" s="211">
        <v>282597</v>
      </c>
      <c r="BR197" s="211">
        <v>283444</v>
      </c>
      <c r="BS197" s="211">
        <v>279017</v>
      </c>
      <c r="BT197" s="211">
        <v>278284</v>
      </c>
      <c r="BU197" s="211">
        <v>273276</v>
      </c>
      <c r="BV197" s="211">
        <v>278246</v>
      </c>
      <c r="BW197" s="211">
        <v>285779</v>
      </c>
      <c r="BX197" s="211">
        <v>291459</v>
      </c>
      <c r="BY197" s="211">
        <v>302591</v>
      </c>
      <c r="BZ197" s="211">
        <v>308922</v>
      </c>
      <c r="CA197" s="211">
        <v>320272</v>
      </c>
      <c r="CB197" s="211">
        <v>320943</v>
      </c>
      <c r="CC197" s="211">
        <v>326777</v>
      </c>
      <c r="CD197" s="211">
        <v>333936</v>
      </c>
      <c r="CE197" s="211">
        <v>340863</v>
      </c>
      <c r="CF197" s="211">
        <v>335536</v>
      </c>
      <c r="CG197" s="211">
        <v>332634</v>
      </c>
      <c r="CH197" s="211">
        <v>333399</v>
      </c>
      <c r="CI197" s="211">
        <v>336803</v>
      </c>
      <c r="CJ197" s="211">
        <v>332735</v>
      </c>
      <c r="CK197" s="211">
        <v>328763</v>
      </c>
      <c r="CL197" s="211">
        <v>322690</v>
      </c>
      <c r="CM197" s="211">
        <v>317188</v>
      </c>
      <c r="CN197" s="211">
        <v>308548</v>
      </c>
      <c r="CO197" s="211">
        <v>306399</v>
      </c>
      <c r="CP197" s="211">
        <v>306511</v>
      </c>
      <c r="CQ197" s="211">
        <v>308990</v>
      </c>
      <c r="CR197" s="211">
        <v>310546</v>
      </c>
      <c r="CS197" s="211">
        <v>311221</v>
      </c>
      <c r="CT197" s="211">
        <v>311999</v>
      </c>
      <c r="CU197" s="211">
        <v>312848</v>
      </c>
      <c r="CV197" s="211">
        <v>313811</v>
      </c>
      <c r="CW197" s="211">
        <v>314883</v>
      </c>
      <c r="CX197" s="211">
        <v>316183</v>
      </c>
      <c r="CY197" s="211">
        <v>317738</v>
      </c>
    </row>
    <row r="198" spans="1:103" x14ac:dyDescent="0.2">
      <c r="A198" s="211">
        <v>2</v>
      </c>
      <c r="B198" s="211" t="s">
        <v>1272</v>
      </c>
      <c r="C198" s="211">
        <v>100919</v>
      </c>
      <c r="D198" s="211">
        <v>100773</v>
      </c>
      <c r="E198" s="211">
        <v>99019</v>
      </c>
      <c r="F198" s="211">
        <v>100212</v>
      </c>
      <c r="G198" s="211">
        <v>104171</v>
      </c>
      <c r="H198" s="211">
        <v>106597</v>
      </c>
      <c r="I198" s="211">
        <v>109251</v>
      </c>
      <c r="J198" s="211">
        <v>111732</v>
      </c>
      <c r="K198" s="211">
        <v>112980</v>
      </c>
      <c r="L198" s="211">
        <v>111963</v>
      </c>
      <c r="M198" s="211">
        <v>107144</v>
      </c>
      <c r="N198" s="211">
        <v>117001</v>
      </c>
      <c r="O198" s="211">
        <v>128764</v>
      </c>
      <c r="P198" s="211">
        <v>136370</v>
      </c>
      <c r="Q198" s="211">
        <v>136278</v>
      </c>
      <c r="R198" s="211">
        <v>139865</v>
      </c>
      <c r="S198" s="211">
        <v>179706</v>
      </c>
      <c r="T198" s="211">
        <v>166271</v>
      </c>
      <c r="U198" s="211">
        <v>157664</v>
      </c>
      <c r="V198" s="211">
        <v>154405</v>
      </c>
      <c r="W198" s="211">
        <v>151252</v>
      </c>
      <c r="X198" s="211">
        <v>150463</v>
      </c>
      <c r="Y198" s="211">
        <v>154764</v>
      </c>
      <c r="Z198" s="211">
        <v>157643</v>
      </c>
      <c r="AA198" s="211">
        <v>157553</v>
      </c>
      <c r="AB198" s="211">
        <v>163838</v>
      </c>
      <c r="AC198" s="211">
        <v>170984</v>
      </c>
      <c r="AD198" s="211">
        <v>178484</v>
      </c>
      <c r="AE198" s="211">
        <v>183666</v>
      </c>
      <c r="AF198" s="211">
        <v>189049</v>
      </c>
      <c r="AG198" s="211">
        <v>198216</v>
      </c>
      <c r="AH198" s="211">
        <v>206544</v>
      </c>
      <c r="AI198" s="211">
        <v>213295</v>
      </c>
      <c r="AJ198" s="211">
        <v>219911</v>
      </c>
      <c r="AK198" s="211">
        <v>223965</v>
      </c>
      <c r="AL198" s="211">
        <v>224321</v>
      </c>
      <c r="AM198" s="211">
        <v>225260</v>
      </c>
      <c r="AN198" s="211">
        <v>225319</v>
      </c>
      <c r="AO198" s="211">
        <v>227481</v>
      </c>
      <c r="AP198" s="211">
        <v>224195</v>
      </c>
      <c r="AQ198" s="211">
        <v>231613</v>
      </c>
      <c r="AR198" s="211">
        <v>225051</v>
      </c>
      <c r="AS198" s="211">
        <v>218010</v>
      </c>
      <c r="AT198" s="211">
        <v>211322</v>
      </c>
      <c r="AU198" s="211">
        <v>209436</v>
      </c>
      <c r="AV198" s="211">
        <v>207492</v>
      </c>
      <c r="AW198" s="211">
        <v>204811</v>
      </c>
      <c r="AX198" s="211">
        <v>209993</v>
      </c>
      <c r="AY198" s="211">
        <v>226265</v>
      </c>
      <c r="AZ198" s="211">
        <v>238138</v>
      </c>
      <c r="BA198" s="211">
        <v>240432</v>
      </c>
      <c r="BB198" s="211">
        <v>241517</v>
      </c>
      <c r="BC198" s="211">
        <v>243451</v>
      </c>
      <c r="BD198" s="211">
        <v>243749</v>
      </c>
      <c r="BE198" s="211">
        <v>250589</v>
      </c>
      <c r="BF198" s="211">
        <v>253003</v>
      </c>
      <c r="BG198" s="211">
        <v>256117</v>
      </c>
      <c r="BH198" s="211">
        <v>262598</v>
      </c>
      <c r="BI198" s="211">
        <v>261188</v>
      </c>
      <c r="BJ198" s="211">
        <v>263191</v>
      </c>
      <c r="BK198" s="211">
        <v>270393</v>
      </c>
      <c r="BL198" s="211">
        <v>270517</v>
      </c>
      <c r="BM198" s="211">
        <v>263827</v>
      </c>
      <c r="BN198" s="211">
        <v>265041</v>
      </c>
      <c r="BO198" s="211">
        <v>261338</v>
      </c>
      <c r="BP198" s="211">
        <v>264360</v>
      </c>
      <c r="BQ198" s="211">
        <v>269127</v>
      </c>
      <c r="BR198" s="211">
        <v>266536</v>
      </c>
      <c r="BS198" s="211">
        <v>267524</v>
      </c>
      <c r="BT198" s="211">
        <v>263530</v>
      </c>
      <c r="BU198" s="211">
        <v>263014</v>
      </c>
      <c r="BV198" s="211">
        <v>258463</v>
      </c>
      <c r="BW198" s="211">
        <v>263343</v>
      </c>
      <c r="BX198" s="211">
        <v>270650</v>
      </c>
      <c r="BY198" s="211">
        <v>276209</v>
      </c>
      <c r="BZ198" s="211">
        <v>286945</v>
      </c>
      <c r="CA198" s="211">
        <v>293134</v>
      </c>
      <c r="CB198" s="211">
        <v>304091</v>
      </c>
      <c r="CC198" s="211">
        <v>304915</v>
      </c>
      <c r="CD198" s="211">
        <v>310655</v>
      </c>
      <c r="CE198" s="211">
        <v>317648</v>
      </c>
      <c r="CF198" s="211">
        <v>324442</v>
      </c>
      <c r="CG198" s="211">
        <v>319561</v>
      </c>
      <c r="CH198" s="211">
        <v>316985</v>
      </c>
      <c r="CI198" s="211">
        <v>317898</v>
      </c>
      <c r="CJ198" s="211">
        <v>321331</v>
      </c>
      <c r="CK198" s="211">
        <v>317631</v>
      </c>
      <c r="CL198" s="211">
        <v>314017</v>
      </c>
      <c r="CM198" s="211">
        <v>308386</v>
      </c>
      <c r="CN198" s="211">
        <v>303298</v>
      </c>
      <c r="CO198" s="211">
        <v>295198</v>
      </c>
      <c r="CP198" s="211">
        <v>293297</v>
      </c>
      <c r="CQ198" s="211">
        <v>293559</v>
      </c>
      <c r="CR198" s="211">
        <v>296089</v>
      </c>
      <c r="CS198" s="211">
        <v>297731</v>
      </c>
      <c r="CT198" s="211">
        <v>298530</v>
      </c>
      <c r="CU198" s="211">
        <v>299427</v>
      </c>
      <c r="CV198" s="211">
        <v>300389</v>
      </c>
      <c r="CW198" s="211">
        <v>301463</v>
      </c>
      <c r="CX198" s="211">
        <v>302639</v>
      </c>
      <c r="CY198" s="211">
        <v>304034</v>
      </c>
    </row>
    <row r="199" spans="1:103" x14ac:dyDescent="0.2">
      <c r="A199" s="211">
        <v>2</v>
      </c>
      <c r="B199" s="211" t="s">
        <v>1273</v>
      </c>
      <c r="C199" s="211">
        <v>88196</v>
      </c>
      <c r="D199" s="211">
        <v>88039</v>
      </c>
      <c r="E199" s="211">
        <v>87885</v>
      </c>
      <c r="F199" s="211">
        <v>86669</v>
      </c>
      <c r="G199" s="211">
        <v>87811</v>
      </c>
      <c r="H199" s="211">
        <v>91384</v>
      </c>
      <c r="I199" s="211">
        <v>93612</v>
      </c>
      <c r="J199" s="211">
        <v>96041</v>
      </c>
      <c r="K199" s="211">
        <v>98313</v>
      </c>
      <c r="L199" s="211">
        <v>99494</v>
      </c>
      <c r="M199" s="211">
        <v>98676</v>
      </c>
      <c r="N199" s="211">
        <v>94497</v>
      </c>
      <c r="O199" s="211">
        <v>103273</v>
      </c>
      <c r="P199" s="211">
        <v>113755</v>
      </c>
      <c r="Q199" s="211">
        <v>120584</v>
      </c>
      <c r="R199" s="211">
        <v>120618</v>
      </c>
      <c r="S199" s="211">
        <v>123910</v>
      </c>
      <c r="T199" s="211">
        <v>159355</v>
      </c>
      <c r="U199" s="211">
        <v>147591</v>
      </c>
      <c r="V199" s="211">
        <v>140090</v>
      </c>
      <c r="W199" s="211">
        <v>137338</v>
      </c>
      <c r="X199" s="211">
        <v>134677</v>
      </c>
      <c r="Y199" s="211">
        <v>134129</v>
      </c>
      <c r="Z199" s="211">
        <v>138126</v>
      </c>
      <c r="AA199" s="211">
        <v>140873</v>
      </c>
      <c r="AB199" s="211">
        <v>140975</v>
      </c>
      <c r="AC199" s="211">
        <v>146791</v>
      </c>
      <c r="AD199" s="211">
        <v>153397</v>
      </c>
      <c r="AE199" s="211">
        <v>160333</v>
      </c>
      <c r="AF199" s="211">
        <v>165200</v>
      </c>
      <c r="AG199" s="211">
        <v>170259</v>
      </c>
      <c r="AH199" s="211">
        <v>178741</v>
      </c>
      <c r="AI199" s="211">
        <v>186484</v>
      </c>
      <c r="AJ199" s="211">
        <v>192814</v>
      </c>
      <c r="AK199" s="211">
        <v>199036</v>
      </c>
      <c r="AL199" s="211">
        <v>202950</v>
      </c>
      <c r="AM199" s="211">
        <v>203519</v>
      </c>
      <c r="AN199" s="211">
        <v>204608</v>
      </c>
      <c r="AO199" s="211">
        <v>204895</v>
      </c>
      <c r="AP199" s="211">
        <v>207100</v>
      </c>
      <c r="AQ199" s="211">
        <v>204341</v>
      </c>
      <c r="AR199" s="211">
        <v>211339</v>
      </c>
      <c r="AS199" s="211">
        <v>205579</v>
      </c>
      <c r="AT199" s="211">
        <v>199372</v>
      </c>
      <c r="AU199" s="211">
        <v>193467</v>
      </c>
      <c r="AV199" s="211">
        <v>191942</v>
      </c>
      <c r="AW199" s="211">
        <v>190359</v>
      </c>
      <c r="AX199" s="211">
        <v>188100</v>
      </c>
      <c r="AY199" s="211">
        <v>193053</v>
      </c>
      <c r="AZ199" s="211">
        <v>208222</v>
      </c>
      <c r="BA199" s="211">
        <v>219367</v>
      </c>
      <c r="BB199" s="211">
        <v>221692</v>
      </c>
      <c r="BC199" s="211">
        <v>222906</v>
      </c>
      <c r="BD199" s="211">
        <v>224910</v>
      </c>
      <c r="BE199" s="211">
        <v>225400</v>
      </c>
      <c r="BF199" s="211">
        <v>231938</v>
      </c>
      <c r="BG199" s="211">
        <v>234390</v>
      </c>
      <c r="BH199" s="211">
        <v>237489</v>
      </c>
      <c r="BI199" s="211">
        <v>243717</v>
      </c>
      <c r="BJ199" s="211">
        <v>242620</v>
      </c>
      <c r="BK199" s="211">
        <v>244698</v>
      </c>
      <c r="BL199" s="211">
        <v>251607</v>
      </c>
      <c r="BM199" s="211">
        <v>251936</v>
      </c>
      <c r="BN199" s="211">
        <v>245919</v>
      </c>
      <c r="BO199" s="211">
        <v>247267</v>
      </c>
      <c r="BP199" s="211">
        <v>244019</v>
      </c>
      <c r="BQ199" s="211">
        <v>247046</v>
      </c>
      <c r="BR199" s="211">
        <v>251701</v>
      </c>
      <c r="BS199" s="211">
        <v>249480</v>
      </c>
      <c r="BT199" s="211">
        <v>250605</v>
      </c>
      <c r="BU199" s="211">
        <v>247058</v>
      </c>
      <c r="BV199" s="211">
        <v>246764</v>
      </c>
      <c r="BW199" s="211">
        <v>242684</v>
      </c>
      <c r="BX199" s="211">
        <v>247458</v>
      </c>
      <c r="BY199" s="211">
        <v>254514</v>
      </c>
      <c r="BZ199" s="211">
        <v>259932</v>
      </c>
      <c r="CA199" s="211">
        <v>270233</v>
      </c>
      <c r="CB199" s="211">
        <v>276260</v>
      </c>
      <c r="CC199" s="211">
        <v>286789</v>
      </c>
      <c r="CD199" s="211">
        <v>287765</v>
      </c>
      <c r="CE199" s="211">
        <v>293392</v>
      </c>
      <c r="CF199" s="211">
        <v>300196</v>
      </c>
      <c r="CG199" s="211">
        <v>306834</v>
      </c>
      <c r="CH199" s="211">
        <v>302421</v>
      </c>
      <c r="CI199" s="211">
        <v>300182</v>
      </c>
      <c r="CJ199" s="211">
        <v>301243</v>
      </c>
      <c r="CK199" s="211">
        <v>304697</v>
      </c>
      <c r="CL199" s="211">
        <v>301383</v>
      </c>
      <c r="CM199" s="211">
        <v>298142</v>
      </c>
      <c r="CN199" s="211">
        <v>292980</v>
      </c>
      <c r="CO199" s="211">
        <v>288324</v>
      </c>
      <c r="CP199" s="211">
        <v>280796</v>
      </c>
      <c r="CQ199" s="211">
        <v>279156</v>
      </c>
      <c r="CR199" s="211">
        <v>279571</v>
      </c>
      <c r="CS199" s="211">
        <v>282147</v>
      </c>
      <c r="CT199" s="211">
        <v>283875</v>
      </c>
      <c r="CU199" s="211">
        <v>284799</v>
      </c>
      <c r="CV199" s="211">
        <v>285818</v>
      </c>
      <c r="CW199" s="211">
        <v>286897</v>
      </c>
      <c r="CX199" s="211">
        <v>288081</v>
      </c>
      <c r="CY199" s="211">
        <v>289364</v>
      </c>
    </row>
    <row r="200" spans="1:103" x14ac:dyDescent="0.2">
      <c r="A200" s="211">
        <v>2</v>
      </c>
      <c r="B200" s="211" t="s">
        <v>1274</v>
      </c>
      <c r="C200" s="211">
        <v>72970</v>
      </c>
      <c r="D200" s="211">
        <v>75559</v>
      </c>
      <c r="E200" s="211">
        <v>75382</v>
      </c>
      <c r="F200" s="211">
        <v>75567</v>
      </c>
      <c r="G200" s="211">
        <v>74612</v>
      </c>
      <c r="H200" s="211">
        <v>75685</v>
      </c>
      <c r="I200" s="211">
        <v>78863</v>
      </c>
      <c r="J200" s="211">
        <v>80877</v>
      </c>
      <c r="K200" s="211">
        <v>83066</v>
      </c>
      <c r="L200" s="211">
        <v>85117</v>
      </c>
      <c r="M200" s="211">
        <v>86217</v>
      </c>
      <c r="N200" s="211">
        <v>85579</v>
      </c>
      <c r="O200" s="211">
        <v>82020</v>
      </c>
      <c r="P200" s="211">
        <v>89718</v>
      </c>
      <c r="Q200" s="211">
        <v>98920</v>
      </c>
      <c r="R200" s="211">
        <v>104966</v>
      </c>
      <c r="S200" s="211">
        <v>105106</v>
      </c>
      <c r="T200" s="211">
        <v>108089</v>
      </c>
      <c r="U200" s="211">
        <v>139158</v>
      </c>
      <c r="V200" s="211">
        <v>129028</v>
      </c>
      <c r="W200" s="211">
        <v>122606</v>
      </c>
      <c r="X200" s="211">
        <v>120340</v>
      </c>
      <c r="Y200" s="211">
        <v>118150</v>
      </c>
      <c r="Z200" s="211">
        <v>117824</v>
      </c>
      <c r="AA200" s="211">
        <v>121499</v>
      </c>
      <c r="AB200" s="211">
        <v>124096</v>
      </c>
      <c r="AC200" s="211">
        <v>124365</v>
      </c>
      <c r="AD200" s="211">
        <v>129684</v>
      </c>
      <c r="AE200" s="211">
        <v>135717</v>
      </c>
      <c r="AF200" s="211">
        <v>142058</v>
      </c>
      <c r="AG200" s="211">
        <v>146575</v>
      </c>
      <c r="AH200" s="211">
        <v>151278</v>
      </c>
      <c r="AI200" s="211">
        <v>159034</v>
      </c>
      <c r="AJ200" s="211">
        <v>166153</v>
      </c>
      <c r="AK200" s="211">
        <v>172023</v>
      </c>
      <c r="AL200" s="211">
        <v>177813</v>
      </c>
      <c r="AM200" s="211">
        <v>181549</v>
      </c>
      <c r="AN200" s="211">
        <v>182301</v>
      </c>
      <c r="AO200" s="211">
        <v>183511</v>
      </c>
      <c r="AP200" s="211">
        <v>183998</v>
      </c>
      <c r="AQ200" s="211">
        <v>186215</v>
      </c>
      <c r="AR200" s="211">
        <v>183966</v>
      </c>
      <c r="AS200" s="211">
        <v>190501</v>
      </c>
      <c r="AT200" s="211">
        <v>185535</v>
      </c>
      <c r="AU200" s="211">
        <v>180155</v>
      </c>
      <c r="AV200" s="211">
        <v>175029</v>
      </c>
      <c r="AW200" s="211">
        <v>173851</v>
      </c>
      <c r="AX200" s="211">
        <v>172616</v>
      </c>
      <c r="AY200" s="211">
        <v>170769</v>
      </c>
      <c r="AZ200" s="211">
        <v>175460</v>
      </c>
      <c r="BA200" s="211">
        <v>189460</v>
      </c>
      <c r="BB200" s="211">
        <v>199819</v>
      </c>
      <c r="BC200" s="211">
        <v>202152</v>
      </c>
      <c r="BD200" s="211">
        <v>203475</v>
      </c>
      <c r="BE200" s="211">
        <v>205524</v>
      </c>
      <c r="BF200" s="211">
        <v>206190</v>
      </c>
      <c r="BG200" s="211">
        <v>212388</v>
      </c>
      <c r="BH200" s="211">
        <v>214853</v>
      </c>
      <c r="BI200" s="211">
        <v>217914</v>
      </c>
      <c r="BJ200" s="211">
        <v>223850</v>
      </c>
      <c r="BK200" s="211">
        <v>223059</v>
      </c>
      <c r="BL200" s="211">
        <v>225188</v>
      </c>
      <c r="BM200" s="211">
        <v>231767</v>
      </c>
      <c r="BN200" s="211">
        <v>232287</v>
      </c>
      <c r="BO200" s="211">
        <v>226958</v>
      </c>
      <c r="BP200" s="211">
        <v>228423</v>
      </c>
      <c r="BQ200" s="211">
        <v>225635</v>
      </c>
      <c r="BR200" s="211">
        <v>228643</v>
      </c>
      <c r="BS200" s="211">
        <v>233161</v>
      </c>
      <c r="BT200" s="211">
        <v>231311</v>
      </c>
      <c r="BU200" s="211">
        <v>232561</v>
      </c>
      <c r="BV200" s="211">
        <v>229468</v>
      </c>
      <c r="BW200" s="211">
        <v>229390</v>
      </c>
      <c r="BX200" s="211">
        <v>225795</v>
      </c>
      <c r="BY200" s="211">
        <v>230433</v>
      </c>
      <c r="BZ200" s="211">
        <v>237202</v>
      </c>
      <c r="CA200" s="211">
        <v>242450</v>
      </c>
      <c r="CB200" s="211">
        <v>252266</v>
      </c>
      <c r="CC200" s="211">
        <v>258099</v>
      </c>
      <c r="CD200" s="211">
        <v>268145</v>
      </c>
      <c r="CE200" s="211">
        <v>269268</v>
      </c>
      <c r="CF200" s="211">
        <v>274752</v>
      </c>
      <c r="CG200" s="211">
        <v>281336</v>
      </c>
      <c r="CH200" s="211">
        <v>287782</v>
      </c>
      <c r="CI200" s="211">
        <v>283855</v>
      </c>
      <c r="CJ200" s="211">
        <v>281963</v>
      </c>
      <c r="CK200" s="211">
        <v>283166</v>
      </c>
      <c r="CL200" s="211">
        <v>286624</v>
      </c>
      <c r="CM200" s="211">
        <v>283710</v>
      </c>
      <c r="CN200" s="211">
        <v>280856</v>
      </c>
      <c r="CO200" s="211">
        <v>276188</v>
      </c>
      <c r="CP200" s="211">
        <v>271987</v>
      </c>
      <c r="CQ200" s="211">
        <v>265067</v>
      </c>
      <c r="CR200" s="211">
        <v>263696</v>
      </c>
      <c r="CS200" s="211">
        <v>264263</v>
      </c>
      <c r="CT200" s="211">
        <v>266873</v>
      </c>
      <c r="CU200" s="211">
        <v>268682</v>
      </c>
      <c r="CV200" s="211">
        <v>269730</v>
      </c>
      <c r="CW200" s="211">
        <v>270867</v>
      </c>
      <c r="CX200" s="211">
        <v>272060</v>
      </c>
      <c r="CY200" s="211">
        <v>273353</v>
      </c>
    </row>
    <row r="201" spans="1:103" x14ac:dyDescent="0.2">
      <c r="A201" s="211">
        <v>2</v>
      </c>
      <c r="B201" s="211" t="s">
        <v>1275</v>
      </c>
      <c r="C201" s="211">
        <v>59656</v>
      </c>
      <c r="D201" s="211">
        <v>61300</v>
      </c>
      <c r="E201" s="211">
        <v>63430</v>
      </c>
      <c r="F201" s="211">
        <v>63576</v>
      </c>
      <c r="G201" s="211">
        <v>63809</v>
      </c>
      <c r="H201" s="211">
        <v>63085</v>
      </c>
      <c r="I201" s="211">
        <v>64072</v>
      </c>
      <c r="J201" s="211">
        <v>66850</v>
      </c>
      <c r="K201" s="211">
        <v>68640</v>
      </c>
      <c r="L201" s="211">
        <v>70579</v>
      </c>
      <c r="M201" s="211">
        <v>72398</v>
      </c>
      <c r="N201" s="211">
        <v>73405</v>
      </c>
      <c r="O201" s="211">
        <v>72927</v>
      </c>
      <c r="P201" s="211">
        <v>69955</v>
      </c>
      <c r="Q201" s="211">
        <v>76595</v>
      </c>
      <c r="R201" s="211">
        <v>84540</v>
      </c>
      <c r="S201" s="211">
        <v>89808</v>
      </c>
      <c r="T201" s="211">
        <v>90030</v>
      </c>
      <c r="U201" s="211">
        <v>92695</v>
      </c>
      <c r="V201" s="211">
        <v>119480</v>
      </c>
      <c r="W201" s="211">
        <v>110920</v>
      </c>
      <c r="X201" s="211">
        <v>105531</v>
      </c>
      <c r="Y201" s="211">
        <v>103719</v>
      </c>
      <c r="Z201" s="211">
        <v>101971</v>
      </c>
      <c r="AA201" s="211">
        <v>101841</v>
      </c>
      <c r="AB201" s="211">
        <v>105180</v>
      </c>
      <c r="AC201" s="211">
        <v>107600</v>
      </c>
      <c r="AD201" s="211">
        <v>108000</v>
      </c>
      <c r="AE201" s="211">
        <v>112792</v>
      </c>
      <c r="AF201" s="211">
        <v>118223</v>
      </c>
      <c r="AG201" s="211">
        <v>123936</v>
      </c>
      <c r="AH201" s="211">
        <v>128070</v>
      </c>
      <c r="AI201" s="211">
        <v>132380</v>
      </c>
      <c r="AJ201" s="211">
        <v>139372</v>
      </c>
      <c r="AK201" s="211">
        <v>145827</v>
      </c>
      <c r="AL201" s="211">
        <v>151197</v>
      </c>
      <c r="AM201" s="211">
        <v>156511</v>
      </c>
      <c r="AN201" s="211">
        <v>160026</v>
      </c>
      <c r="AO201" s="211">
        <v>160919</v>
      </c>
      <c r="AP201" s="211">
        <v>162210</v>
      </c>
      <c r="AQ201" s="211">
        <v>162861</v>
      </c>
      <c r="AR201" s="211">
        <v>165049</v>
      </c>
      <c r="AS201" s="211">
        <v>163275</v>
      </c>
      <c r="AT201" s="211">
        <v>169300</v>
      </c>
      <c r="AU201" s="211">
        <v>165104</v>
      </c>
      <c r="AV201" s="211">
        <v>160529</v>
      </c>
      <c r="AW201" s="211">
        <v>156164</v>
      </c>
      <c r="AX201" s="211">
        <v>155309</v>
      </c>
      <c r="AY201" s="211">
        <v>154396</v>
      </c>
      <c r="AZ201" s="211">
        <v>152938</v>
      </c>
      <c r="BA201" s="211">
        <v>157329</v>
      </c>
      <c r="BB201" s="211">
        <v>170090</v>
      </c>
      <c r="BC201" s="211">
        <v>179602</v>
      </c>
      <c r="BD201" s="211">
        <v>181909</v>
      </c>
      <c r="BE201" s="211">
        <v>183311</v>
      </c>
      <c r="BF201" s="211">
        <v>185373</v>
      </c>
      <c r="BG201" s="211">
        <v>186186</v>
      </c>
      <c r="BH201" s="211">
        <v>191996</v>
      </c>
      <c r="BI201" s="211">
        <v>194442</v>
      </c>
      <c r="BJ201" s="211">
        <v>197427</v>
      </c>
      <c r="BK201" s="211">
        <v>203024</v>
      </c>
      <c r="BL201" s="211">
        <v>202521</v>
      </c>
      <c r="BM201" s="211">
        <v>204671</v>
      </c>
      <c r="BN201" s="211">
        <v>210870</v>
      </c>
      <c r="BO201" s="211">
        <v>211558</v>
      </c>
      <c r="BP201" s="211">
        <v>206922</v>
      </c>
      <c r="BQ201" s="211">
        <v>208479</v>
      </c>
      <c r="BR201" s="211">
        <v>206146</v>
      </c>
      <c r="BS201" s="211">
        <v>209104</v>
      </c>
      <c r="BT201" s="211">
        <v>213445</v>
      </c>
      <c r="BU201" s="211">
        <v>211959</v>
      </c>
      <c r="BV201" s="211">
        <v>213313</v>
      </c>
      <c r="BW201" s="211">
        <v>210676</v>
      </c>
      <c r="BX201" s="211">
        <v>210801</v>
      </c>
      <c r="BY201" s="211">
        <v>207697</v>
      </c>
      <c r="BZ201" s="211">
        <v>212163</v>
      </c>
      <c r="CA201" s="211">
        <v>218596</v>
      </c>
      <c r="CB201" s="211">
        <v>223633</v>
      </c>
      <c r="CC201" s="211">
        <v>232899</v>
      </c>
      <c r="CD201" s="211">
        <v>238494</v>
      </c>
      <c r="CE201" s="211">
        <v>247991</v>
      </c>
      <c r="CF201" s="211">
        <v>249243</v>
      </c>
      <c r="CG201" s="211">
        <v>254543</v>
      </c>
      <c r="CH201" s="211">
        <v>260859</v>
      </c>
      <c r="CI201" s="211">
        <v>267069</v>
      </c>
      <c r="CJ201" s="211">
        <v>263641</v>
      </c>
      <c r="CK201" s="211">
        <v>262099</v>
      </c>
      <c r="CL201" s="211">
        <v>263428</v>
      </c>
      <c r="CM201" s="211">
        <v>266864</v>
      </c>
      <c r="CN201" s="211">
        <v>264361</v>
      </c>
      <c r="CO201" s="211">
        <v>261906</v>
      </c>
      <c r="CP201" s="211">
        <v>257753</v>
      </c>
      <c r="CQ201" s="211">
        <v>254028</v>
      </c>
      <c r="CR201" s="211">
        <v>247752</v>
      </c>
      <c r="CS201" s="211">
        <v>246658</v>
      </c>
      <c r="CT201" s="211">
        <v>247369</v>
      </c>
      <c r="CU201" s="211">
        <v>249995</v>
      </c>
      <c r="CV201" s="211">
        <v>251872</v>
      </c>
      <c r="CW201" s="211">
        <v>253036</v>
      </c>
      <c r="CX201" s="211">
        <v>254282</v>
      </c>
      <c r="CY201" s="211">
        <v>255581</v>
      </c>
    </row>
    <row r="202" spans="1:103" x14ac:dyDescent="0.2">
      <c r="A202" s="211">
        <v>2</v>
      </c>
      <c r="B202" s="211" t="s">
        <v>1276</v>
      </c>
      <c r="C202" s="211">
        <v>48791</v>
      </c>
      <c r="D202" s="211">
        <v>49054</v>
      </c>
      <c r="E202" s="211">
        <v>50354</v>
      </c>
      <c r="F202" s="211">
        <v>52375</v>
      </c>
      <c r="G202" s="211">
        <v>52558</v>
      </c>
      <c r="H202" s="211">
        <v>52816</v>
      </c>
      <c r="I202" s="211">
        <v>52289</v>
      </c>
      <c r="J202" s="211">
        <v>53178</v>
      </c>
      <c r="K202" s="211">
        <v>55558</v>
      </c>
      <c r="L202" s="211">
        <v>57117</v>
      </c>
      <c r="M202" s="211">
        <v>58804</v>
      </c>
      <c r="N202" s="211">
        <v>60387</v>
      </c>
      <c r="O202" s="211">
        <v>61291</v>
      </c>
      <c r="P202" s="211">
        <v>60950</v>
      </c>
      <c r="Q202" s="211">
        <v>58520</v>
      </c>
      <c r="R202" s="211">
        <v>64144</v>
      </c>
      <c r="S202" s="211">
        <v>70878</v>
      </c>
      <c r="T202" s="211">
        <v>75388</v>
      </c>
      <c r="U202" s="211">
        <v>75668</v>
      </c>
      <c r="V202" s="211">
        <v>78009</v>
      </c>
      <c r="W202" s="211">
        <v>100682</v>
      </c>
      <c r="X202" s="211">
        <v>93598</v>
      </c>
      <c r="Y202" s="211">
        <v>89176</v>
      </c>
      <c r="Z202" s="211">
        <v>87776</v>
      </c>
      <c r="AA202" s="211">
        <v>86431</v>
      </c>
      <c r="AB202" s="211">
        <v>86466</v>
      </c>
      <c r="AC202" s="211">
        <v>89453</v>
      </c>
      <c r="AD202" s="211">
        <v>91666</v>
      </c>
      <c r="AE202" s="211">
        <v>92158</v>
      </c>
      <c r="AF202" s="211">
        <v>96405</v>
      </c>
      <c r="AG202" s="211">
        <v>101214</v>
      </c>
      <c r="AH202" s="211">
        <v>106279</v>
      </c>
      <c r="AI202" s="211">
        <v>109999</v>
      </c>
      <c r="AJ202" s="211">
        <v>113886</v>
      </c>
      <c r="AK202" s="211">
        <v>120090</v>
      </c>
      <c r="AL202" s="211">
        <v>125850</v>
      </c>
      <c r="AM202" s="211">
        <v>130685</v>
      </c>
      <c r="AN202" s="211">
        <v>135487</v>
      </c>
      <c r="AO202" s="211">
        <v>138739</v>
      </c>
      <c r="AP202" s="211">
        <v>139727</v>
      </c>
      <c r="AQ202" s="211">
        <v>141056</v>
      </c>
      <c r="AR202" s="211">
        <v>141827</v>
      </c>
      <c r="AS202" s="211">
        <v>143943</v>
      </c>
      <c r="AT202" s="211">
        <v>142602</v>
      </c>
      <c r="AU202" s="211">
        <v>148076</v>
      </c>
      <c r="AV202" s="211">
        <v>144609</v>
      </c>
      <c r="AW202" s="211">
        <v>140803</v>
      </c>
      <c r="AX202" s="211">
        <v>137166</v>
      </c>
      <c r="AY202" s="211">
        <v>136600</v>
      </c>
      <c r="AZ202" s="211">
        <v>135979</v>
      </c>
      <c r="BA202" s="211">
        <v>134879</v>
      </c>
      <c r="BB202" s="211">
        <v>138932</v>
      </c>
      <c r="BC202" s="211">
        <v>150398</v>
      </c>
      <c r="BD202" s="211">
        <v>159011</v>
      </c>
      <c r="BE202" s="211">
        <v>161255</v>
      </c>
      <c r="BF202" s="211">
        <v>162700</v>
      </c>
      <c r="BG202" s="211">
        <v>164737</v>
      </c>
      <c r="BH202" s="211">
        <v>165665</v>
      </c>
      <c r="BI202" s="211">
        <v>171040</v>
      </c>
      <c r="BJ202" s="211">
        <v>173429</v>
      </c>
      <c r="BK202" s="211">
        <v>176300</v>
      </c>
      <c r="BL202" s="211">
        <v>181510</v>
      </c>
      <c r="BM202" s="211">
        <v>181268</v>
      </c>
      <c r="BN202" s="211">
        <v>183404</v>
      </c>
      <c r="BO202" s="211">
        <v>189172</v>
      </c>
      <c r="BP202" s="211">
        <v>190001</v>
      </c>
      <c r="BQ202" s="211">
        <v>186049</v>
      </c>
      <c r="BR202" s="211">
        <v>187664</v>
      </c>
      <c r="BS202" s="211">
        <v>185772</v>
      </c>
      <c r="BT202" s="211">
        <v>188645</v>
      </c>
      <c r="BU202" s="211">
        <v>192767</v>
      </c>
      <c r="BV202" s="211">
        <v>191630</v>
      </c>
      <c r="BW202" s="211">
        <v>193059</v>
      </c>
      <c r="BX202" s="211">
        <v>190871</v>
      </c>
      <c r="BY202" s="211">
        <v>191180</v>
      </c>
      <c r="BZ202" s="211">
        <v>188562</v>
      </c>
      <c r="CA202" s="211">
        <v>192815</v>
      </c>
      <c r="CB202" s="211">
        <v>198861</v>
      </c>
      <c r="CC202" s="211">
        <v>203643</v>
      </c>
      <c r="CD202" s="211">
        <v>212293</v>
      </c>
      <c r="CE202" s="211">
        <v>217603</v>
      </c>
      <c r="CF202" s="211">
        <v>226482</v>
      </c>
      <c r="CG202" s="211">
        <v>227840</v>
      </c>
      <c r="CH202" s="211">
        <v>232910</v>
      </c>
      <c r="CI202" s="211">
        <v>238908</v>
      </c>
      <c r="CJ202" s="211">
        <v>244829</v>
      </c>
      <c r="CK202" s="211">
        <v>241906</v>
      </c>
      <c r="CL202" s="211">
        <v>240709</v>
      </c>
      <c r="CM202" s="211">
        <v>242144</v>
      </c>
      <c r="CN202" s="211">
        <v>245522</v>
      </c>
      <c r="CO202" s="211">
        <v>243434</v>
      </c>
      <c r="CP202" s="211">
        <v>241381</v>
      </c>
      <c r="CQ202" s="211">
        <v>237758</v>
      </c>
      <c r="CR202" s="211">
        <v>234522</v>
      </c>
      <c r="CS202" s="211">
        <v>228919</v>
      </c>
      <c r="CT202" s="211">
        <v>228098</v>
      </c>
      <c r="CU202" s="211">
        <v>228942</v>
      </c>
      <c r="CV202" s="211">
        <v>231560</v>
      </c>
      <c r="CW202" s="211">
        <v>233486</v>
      </c>
      <c r="CX202" s="211">
        <v>234750</v>
      </c>
      <c r="CY202" s="211">
        <v>236091</v>
      </c>
    </row>
    <row r="203" spans="1:103" x14ac:dyDescent="0.2">
      <c r="A203" s="211">
        <v>2</v>
      </c>
      <c r="B203" s="211" t="s">
        <v>1277</v>
      </c>
      <c r="C203" s="211">
        <v>38957</v>
      </c>
      <c r="D203" s="211">
        <v>39200</v>
      </c>
      <c r="E203" s="211">
        <v>39360</v>
      </c>
      <c r="F203" s="211">
        <v>40633</v>
      </c>
      <c r="G203" s="211">
        <v>42313</v>
      </c>
      <c r="H203" s="211">
        <v>42514</v>
      </c>
      <c r="I203" s="211">
        <v>42778</v>
      </c>
      <c r="J203" s="211">
        <v>42413</v>
      </c>
      <c r="K203" s="211">
        <v>43193</v>
      </c>
      <c r="L203" s="211">
        <v>45191</v>
      </c>
      <c r="M203" s="211">
        <v>46519</v>
      </c>
      <c r="N203" s="211">
        <v>47955</v>
      </c>
      <c r="O203" s="211">
        <v>49305</v>
      </c>
      <c r="P203" s="211">
        <v>50098</v>
      </c>
      <c r="Q203" s="211">
        <v>49871</v>
      </c>
      <c r="R203" s="211">
        <v>47930</v>
      </c>
      <c r="S203" s="211">
        <v>52597</v>
      </c>
      <c r="T203" s="211">
        <v>58192</v>
      </c>
      <c r="U203" s="211">
        <v>61977</v>
      </c>
      <c r="V203" s="211">
        <v>62293</v>
      </c>
      <c r="W203" s="211">
        <v>64310</v>
      </c>
      <c r="X203" s="211">
        <v>83122</v>
      </c>
      <c r="Y203" s="211">
        <v>77392</v>
      </c>
      <c r="Z203" s="211">
        <v>73852</v>
      </c>
      <c r="AA203" s="211">
        <v>72815</v>
      </c>
      <c r="AB203" s="211">
        <v>71824</v>
      </c>
      <c r="AC203" s="211">
        <v>71986</v>
      </c>
      <c r="AD203" s="211">
        <v>74606</v>
      </c>
      <c r="AE203" s="211">
        <v>76588</v>
      </c>
      <c r="AF203" s="211">
        <v>77134</v>
      </c>
      <c r="AG203" s="211">
        <v>80828</v>
      </c>
      <c r="AH203" s="211">
        <v>85010</v>
      </c>
      <c r="AI203" s="211">
        <v>89417</v>
      </c>
      <c r="AJ203" s="211">
        <v>92705</v>
      </c>
      <c r="AK203" s="211">
        <v>96145</v>
      </c>
      <c r="AL203" s="211">
        <v>101552</v>
      </c>
      <c r="AM203" s="211">
        <v>106601</v>
      </c>
      <c r="AN203" s="211">
        <v>110878</v>
      </c>
      <c r="AO203" s="211">
        <v>115140</v>
      </c>
      <c r="AP203" s="211">
        <v>118095</v>
      </c>
      <c r="AQ203" s="211">
        <v>119128</v>
      </c>
      <c r="AR203" s="211">
        <v>120450</v>
      </c>
      <c r="AS203" s="211">
        <v>121295</v>
      </c>
      <c r="AT203" s="211">
        <v>123298</v>
      </c>
      <c r="AU203" s="211">
        <v>122337</v>
      </c>
      <c r="AV203" s="211">
        <v>127228</v>
      </c>
      <c r="AW203" s="211">
        <v>124436</v>
      </c>
      <c r="AX203" s="211">
        <v>121344</v>
      </c>
      <c r="AY203" s="211">
        <v>118386</v>
      </c>
      <c r="AZ203" s="211">
        <v>118069</v>
      </c>
      <c r="BA203" s="211">
        <v>117701</v>
      </c>
      <c r="BB203" s="211">
        <v>116920</v>
      </c>
      <c r="BC203" s="211">
        <v>120602</v>
      </c>
      <c r="BD203" s="211">
        <v>130738</v>
      </c>
      <c r="BE203" s="211">
        <v>138416</v>
      </c>
      <c r="BF203" s="211">
        <v>140557</v>
      </c>
      <c r="BG203" s="211">
        <v>142007</v>
      </c>
      <c r="BH203" s="211">
        <v>143978</v>
      </c>
      <c r="BI203" s="211">
        <v>144984</v>
      </c>
      <c r="BJ203" s="211">
        <v>149881</v>
      </c>
      <c r="BK203" s="211">
        <v>152172</v>
      </c>
      <c r="BL203" s="211">
        <v>154890</v>
      </c>
      <c r="BM203" s="211">
        <v>159668</v>
      </c>
      <c r="BN203" s="211">
        <v>159652</v>
      </c>
      <c r="BO203" s="211">
        <v>161735</v>
      </c>
      <c r="BP203" s="211">
        <v>167026</v>
      </c>
      <c r="BQ203" s="211">
        <v>167959</v>
      </c>
      <c r="BR203" s="211">
        <v>164668</v>
      </c>
      <c r="BS203" s="211">
        <v>166304</v>
      </c>
      <c r="BT203" s="211">
        <v>164827</v>
      </c>
      <c r="BU203" s="211">
        <v>167576</v>
      </c>
      <c r="BV203" s="211">
        <v>171435</v>
      </c>
      <c r="BW203" s="211">
        <v>170622</v>
      </c>
      <c r="BX203" s="211">
        <v>172092</v>
      </c>
      <c r="BY203" s="211">
        <v>170335</v>
      </c>
      <c r="BZ203" s="211">
        <v>170800</v>
      </c>
      <c r="CA203" s="211">
        <v>168654</v>
      </c>
      <c r="CB203" s="211">
        <v>172651</v>
      </c>
      <c r="CC203" s="211">
        <v>178259</v>
      </c>
      <c r="CD203" s="211">
        <v>182742</v>
      </c>
      <c r="CE203" s="211">
        <v>190712</v>
      </c>
      <c r="CF203" s="211">
        <v>195687</v>
      </c>
      <c r="CG203" s="211">
        <v>203883</v>
      </c>
      <c r="CH203" s="211">
        <v>205317</v>
      </c>
      <c r="CI203" s="211">
        <v>210108</v>
      </c>
      <c r="CJ203" s="211">
        <v>215734</v>
      </c>
      <c r="CK203" s="211">
        <v>221312</v>
      </c>
      <c r="CL203" s="211">
        <v>218887</v>
      </c>
      <c r="CM203" s="211">
        <v>218018</v>
      </c>
      <c r="CN203" s="211">
        <v>219533</v>
      </c>
      <c r="CO203" s="211">
        <v>222813</v>
      </c>
      <c r="CP203" s="211">
        <v>221133</v>
      </c>
      <c r="CQ203" s="211">
        <v>219476</v>
      </c>
      <c r="CR203" s="211">
        <v>216385</v>
      </c>
      <c r="CS203" s="211">
        <v>213641</v>
      </c>
      <c r="CT203" s="211">
        <v>208730</v>
      </c>
      <c r="CU203" s="211">
        <v>208171</v>
      </c>
      <c r="CV203" s="211">
        <v>209129</v>
      </c>
      <c r="CW203" s="211">
        <v>211709</v>
      </c>
      <c r="CX203" s="211">
        <v>213658</v>
      </c>
      <c r="CY203" s="211">
        <v>215004</v>
      </c>
    </row>
    <row r="204" spans="1:103" x14ac:dyDescent="0.2">
      <c r="A204" s="211">
        <v>2</v>
      </c>
      <c r="B204" s="211" t="s">
        <v>1278</v>
      </c>
      <c r="C204" s="211">
        <v>30230</v>
      </c>
      <c r="D204" s="211">
        <v>30532</v>
      </c>
      <c r="E204" s="211">
        <v>30668</v>
      </c>
      <c r="F204" s="211">
        <v>30984</v>
      </c>
      <c r="G204" s="211">
        <v>32020</v>
      </c>
      <c r="H204" s="211">
        <v>33385</v>
      </c>
      <c r="I204" s="211">
        <v>33586</v>
      </c>
      <c r="J204" s="211">
        <v>33842</v>
      </c>
      <c r="K204" s="211">
        <v>33604</v>
      </c>
      <c r="L204" s="211">
        <v>34270</v>
      </c>
      <c r="M204" s="211">
        <v>35908</v>
      </c>
      <c r="N204" s="211">
        <v>37014</v>
      </c>
      <c r="O204" s="211">
        <v>38207</v>
      </c>
      <c r="P204" s="211">
        <v>39332</v>
      </c>
      <c r="Q204" s="211">
        <v>40010</v>
      </c>
      <c r="R204" s="211">
        <v>39873</v>
      </c>
      <c r="S204" s="211">
        <v>38364</v>
      </c>
      <c r="T204" s="211">
        <v>42152</v>
      </c>
      <c r="U204" s="211">
        <v>46696</v>
      </c>
      <c r="V204" s="211">
        <v>49807</v>
      </c>
      <c r="W204" s="211">
        <v>50135</v>
      </c>
      <c r="X204" s="211">
        <v>51839</v>
      </c>
      <c r="Y204" s="211">
        <v>67109</v>
      </c>
      <c r="Z204" s="211">
        <v>62588</v>
      </c>
      <c r="AA204" s="211">
        <v>59830</v>
      </c>
      <c r="AB204" s="211">
        <v>59102</v>
      </c>
      <c r="AC204" s="211">
        <v>58408</v>
      </c>
      <c r="AD204" s="211">
        <v>58654</v>
      </c>
      <c r="AE204" s="211">
        <v>60902</v>
      </c>
      <c r="AF204" s="211">
        <v>62637</v>
      </c>
      <c r="AG204" s="211">
        <v>63201</v>
      </c>
      <c r="AH204" s="211">
        <v>66348</v>
      </c>
      <c r="AI204" s="211">
        <v>69909</v>
      </c>
      <c r="AJ204" s="211">
        <v>73667</v>
      </c>
      <c r="AK204" s="211">
        <v>76512</v>
      </c>
      <c r="AL204" s="211">
        <v>79495</v>
      </c>
      <c r="AM204" s="211">
        <v>84115</v>
      </c>
      <c r="AN204" s="211">
        <v>88453</v>
      </c>
      <c r="AO204" s="211">
        <v>92159</v>
      </c>
      <c r="AP204" s="211">
        <v>95868</v>
      </c>
      <c r="AQ204" s="211">
        <v>98496</v>
      </c>
      <c r="AR204" s="211">
        <v>99529</v>
      </c>
      <c r="AS204" s="211">
        <v>100799</v>
      </c>
      <c r="AT204" s="211">
        <v>101673</v>
      </c>
      <c r="AU204" s="211">
        <v>103524</v>
      </c>
      <c r="AV204" s="211">
        <v>102885</v>
      </c>
      <c r="AW204" s="211">
        <v>107170</v>
      </c>
      <c r="AX204" s="211">
        <v>104987</v>
      </c>
      <c r="AY204" s="211">
        <v>102542</v>
      </c>
      <c r="AZ204" s="211">
        <v>100201</v>
      </c>
      <c r="BA204" s="211">
        <v>100087</v>
      </c>
      <c r="BB204" s="211">
        <v>99929</v>
      </c>
      <c r="BC204" s="211">
        <v>99420</v>
      </c>
      <c r="BD204" s="211">
        <v>102703</v>
      </c>
      <c r="BE204" s="211">
        <v>111502</v>
      </c>
      <c r="BF204" s="211">
        <v>118224</v>
      </c>
      <c r="BG204" s="211">
        <v>120225</v>
      </c>
      <c r="BH204" s="211">
        <v>121638</v>
      </c>
      <c r="BI204" s="211">
        <v>123504</v>
      </c>
      <c r="BJ204" s="211">
        <v>124545</v>
      </c>
      <c r="BK204" s="211">
        <v>128931</v>
      </c>
      <c r="BL204" s="211">
        <v>131084</v>
      </c>
      <c r="BM204" s="211">
        <v>133608</v>
      </c>
      <c r="BN204" s="211">
        <v>137917</v>
      </c>
      <c r="BO204" s="211">
        <v>138086</v>
      </c>
      <c r="BP204" s="211">
        <v>140075</v>
      </c>
      <c r="BQ204" s="211">
        <v>144847</v>
      </c>
      <c r="BR204" s="211">
        <v>145844</v>
      </c>
      <c r="BS204" s="211">
        <v>143176</v>
      </c>
      <c r="BT204" s="211">
        <v>144791</v>
      </c>
      <c r="BU204" s="211">
        <v>143694</v>
      </c>
      <c r="BV204" s="211">
        <v>146277</v>
      </c>
      <c r="BW204" s="211">
        <v>149832</v>
      </c>
      <c r="BX204" s="211">
        <v>149308</v>
      </c>
      <c r="BY204" s="211">
        <v>150783</v>
      </c>
      <c r="BZ204" s="211">
        <v>149426</v>
      </c>
      <c r="CA204" s="211">
        <v>150014</v>
      </c>
      <c r="CB204" s="211">
        <v>148312</v>
      </c>
      <c r="CC204" s="211">
        <v>152011</v>
      </c>
      <c r="CD204" s="211">
        <v>157134</v>
      </c>
      <c r="CE204" s="211">
        <v>161273</v>
      </c>
      <c r="CF204" s="211">
        <v>168504</v>
      </c>
      <c r="CG204" s="211">
        <v>173099</v>
      </c>
      <c r="CH204" s="211">
        <v>180552</v>
      </c>
      <c r="CI204" s="211">
        <v>182024</v>
      </c>
      <c r="CJ204" s="211">
        <v>186484</v>
      </c>
      <c r="CK204" s="211">
        <v>191687</v>
      </c>
      <c r="CL204" s="211">
        <v>196866</v>
      </c>
      <c r="CM204" s="211">
        <v>194920</v>
      </c>
      <c r="CN204" s="211">
        <v>194354</v>
      </c>
      <c r="CO204" s="211">
        <v>195914</v>
      </c>
      <c r="CP204" s="211">
        <v>199054</v>
      </c>
      <c r="CQ204" s="211">
        <v>197761</v>
      </c>
      <c r="CR204" s="211">
        <v>196483</v>
      </c>
      <c r="CS204" s="211">
        <v>193915</v>
      </c>
      <c r="CT204" s="211">
        <v>191652</v>
      </c>
      <c r="CU204" s="211">
        <v>187435</v>
      </c>
      <c r="CV204" s="211">
        <v>187120</v>
      </c>
      <c r="CW204" s="211">
        <v>188167</v>
      </c>
      <c r="CX204" s="211">
        <v>190675</v>
      </c>
      <c r="CY204" s="211">
        <v>192617</v>
      </c>
    </row>
    <row r="205" spans="1:103" x14ac:dyDescent="0.2">
      <c r="A205" s="211">
        <v>2</v>
      </c>
      <c r="B205" s="211" t="s">
        <v>1279</v>
      </c>
      <c r="C205" s="211">
        <v>22926</v>
      </c>
      <c r="D205" s="211">
        <v>23050</v>
      </c>
      <c r="E205" s="211">
        <v>23226</v>
      </c>
      <c r="F205" s="211">
        <v>23487</v>
      </c>
      <c r="G205" s="211">
        <v>23753</v>
      </c>
      <c r="H205" s="211">
        <v>24573</v>
      </c>
      <c r="I205" s="211">
        <v>25653</v>
      </c>
      <c r="J205" s="211">
        <v>25842</v>
      </c>
      <c r="K205" s="211">
        <v>26077</v>
      </c>
      <c r="L205" s="211">
        <v>25934</v>
      </c>
      <c r="M205" s="211">
        <v>26488</v>
      </c>
      <c r="N205" s="211">
        <v>27796</v>
      </c>
      <c r="O205" s="211">
        <v>28692</v>
      </c>
      <c r="P205" s="211">
        <v>29658</v>
      </c>
      <c r="Q205" s="211">
        <v>30571</v>
      </c>
      <c r="R205" s="211">
        <v>31135</v>
      </c>
      <c r="S205" s="211">
        <v>31066</v>
      </c>
      <c r="T205" s="211">
        <v>29926</v>
      </c>
      <c r="U205" s="211">
        <v>32923</v>
      </c>
      <c r="V205" s="211">
        <v>36527</v>
      </c>
      <c r="W205" s="211">
        <v>39020</v>
      </c>
      <c r="X205" s="211">
        <v>39340</v>
      </c>
      <c r="Y205" s="211">
        <v>40747</v>
      </c>
      <c r="Z205" s="211">
        <v>52841</v>
      </c>
      <c r="AA205" s="211">
        <v>49375</v>
      </c>
      <c r="AB205" s="211">
        <v>47292</v>
      </c>
      <c r="AC205" s="211">
        <v>46811</v>
      </c>
      <c r="AD205" s="211">
        <v>46353</v>
      </c>
      <c r="AE205" s="211">
        <v>46642</v>
      </c>
      <c r="AF205" s="211">
        <v>48527</v>
      </c>
      <c r="AG205" s="211">
        <v>50006</v>
      </c>
      <c r="AH205" s="211">
        <v>50554</v>
      </c>
      <c r="AI205" s="211">
        <v>53173</v>
      </c>
      <c r="AJ205" s="211">
        <v>56135</v>
      </c>
      <c r="AK205" s="211">
        <v>59266</v>
      </c>
      <c r="AL205" s="211">
        <v>61670</v>
      </c>
      <c r="AM205" s="211">
        <v>64196</v>
      </c>
      <c r="AN205" s="211">
        <v>68053</v>
      </c>
      <c r="AO205" s="211">
        <v>71696</v>
      </c>
      <c r="AP205" s="211">
        <v>74836</v>
      </c>
      <c r="AQ205" s="211">
        <v>77988</v>
      </c>
      <c r="AR205" s="211">
        <v>80271</v>
      </c>
      <c r="AS205" s="211">
        <v>81259</v>
      </c>
      <c r="AT205" s="211">
        <v>82441</v>
      </c>
      <c r="AU205" s="211">
        <v>83299</v>
      </c>
      <c r="AV205" s="211">
        <v>84964</v>
      </c>
      <c r="AW205" s="211">
        <v>84585</v>
      </c>
      <c r="AX205" s="211">
        <v>88259</v>
      </c>
      <c r="AY205" s="211">
        <v>86608</v>
      </c>
      <c r="AZ205" s="211">
        <v>84734</v>
      </c>
      <c r="BA205" s="211">
        <v>82940</v>
      </c>
      <c r="BB205" s="211">
        <v>82980</v>
      </c>
      <c r="BC205" s="211">
        <v>82985</v>
      </c>
      <c r="BD205" s="211">
        <v>82698</v>
      </c>
      <c r="BE205" s="211">
        <v>85563</v>
      </c>
      <c r="BF205" s="211">
        <v>93043</v>
      </c>
      <c r="BG205" s="211">
        <v>98804</v>
      </c>
      <c r="BH205" s="211">
        <v>100631</v>
      </c>
      <c r="BI205" s="211">
        <v>101969</v>
      </c>
      <c r="BJ205" s="211">
        <v>103692</v>
      </c>
      <c r="BK205" s="211">
        <v>104726</v>
      </c>
      <c r="BL205" s="211">
        <v>108575</v>
      </c>
      <c r="BM205" s="211">
        <v>110552</v>
      </c>
      <c r="BN205" s="211">
        <v>112845</v>
      </c>
      <c r="BO205" s="211">
        <v>116655</v>
      </c>
      <c r="BP205" s="211">
        <v>116963</v>
      </c>
      <c r="BQ205" s="211">
        <v>118818</v>
      </c>
      <c r="BR205" s="211">
        <v>123039</v>
      </c>
      <c r="BS205" s="211">
        <v>124058</v>
      </c>
      <c r="BT205" s="211">
        <v>121960</v>
      </c>
      <c r="BU205" s="211">
        <v>123514</v>
      </c>
      <c r="BV205" s="211">
        <v>122748</v>
      </c>
      <c r="BW205" s="211">
        <v>125127</v>
      </c>
      <c r="BX205" s="211">
        <v>128339</v>
      </c>
      <c r="BY205" s="211">
        <v>128063</v>
      </c>
      <c r="BZ205" s="211">
        <v>129502</v>
      </c>
      <c r="CA205" s="211">
        <v>128504</v>
      </c>
      <c r="CB205" s="211">
        <v>129179</v>
      </c>
      <c r="CC205" s="211">
        <v>127882</v>
      </c>
      <c r="CD205" s="211">
        <v>131242</v>
      </c>
      <c r="CE205" s="211">
        <v>135840</v>
      </c>
      <c r="CF205" s="211">
        <v>139592</v>
      </c>
      <c r="CG205" s="211">
        <v>146036</v>
      </c>
      <c r="CH205" s="211">
        <v>150204</v>
      </c>
      <c r="CI205" s="211">
        <v>156863</v>
      </c>
      <c r="CJ205" s="211">
        <v>158333</v>
      </c>
      <c r="CK205" s="211">
        <v>162411</v>
      </c>
      <c r="CL205" s="211">
        <v>167141</v>
      </c>
      <c r="CM205" s="211">
        <v>171868</v>
      </c>
      <c r="CN205" s="211">
        <v>170368</v>
      </c>
      <c r="CO205" s="211">
        <v>170072</v>
      </c>
      <c r="CP205" s="211">
        <v>171637</v>
      </c>
      <c r="CQ205" s="211">
        <v>174591</v>
      </c>
      <c r="CR205" s="211">
        <v>173655</v>
      </c>
      <c r="CS205" s="211">
        <v>172726</v>
      </c>
      <c r="CT205" s="211">
        <v>170662</v>
      </c>
      <c r="CU205" s="211">
        <v>168858</v>
      </c>
      <c r="CV205" s="211">
        <v>165323</v>
      </c>
      <c r="CW205" s="211">
        <v>165225</v>
      </c>
      <c r="CX205" s="211">
        <v>166329</v>
      </c>
      <c r="CY205" s="211">
        <v>168727</v>
      </c>
    </row>
    <row r="206" spans="1:103" x14ac:dyDescent="0.2">
      <c r="A206" s="211">
        <v>2</v>
      </c>
      <c r="B206" s="211" t="s">
        <v>1280</v>
      </c>
      <c r="C206" s="211">
        <v>16956</v>
      </c>
      <c r="D206" s="211">
        <v>16950</v>
      </c>
      <c r="E206" s="211">
        <v>16992</v>
      </c>
      <c r="F206" s="211">
        <v>17247</v>
      </c>
      <c r="G206" s="211">
        <v>17455</v>
      </c>
      <c r="H206" s="211">
        <v>17670</v>
      </c>
      <c r="I206" s="211">
        <v>18301</v>
      </c>
      <c r="J206" s="211">
        <v>19131</v>
      </c>
      <c r="K206" s="211">
        <v>19299</v>
      </c>
      <c r="L206" s="211">
        <v>19503</v>
      </c>
      <c r="M206" s="211">
        <v>19428</v>
      </c>
      <c r="N206" s="211">
        <v>19874</v>
      </c>
      <c r="O206" s="211">
        <v>20887</v>
      </c>
      <c r="P206" s="211">
        <v>21591</v>
      </c>
      <c r="Q206" s="211">
        <v>22351</v>
      </c>
      <c r="R206" s="211">
        <v>23069</v>
      </c>
      <c r="S206" s="211">
        <v>23526</v>
      </c>
      <c r="T206" s="211">
        <v>23503</v>
      </c>
      <c r="U206" s="211">
        <v>22670</v>
      </c>
      <c r="V206" s="211">
        <v>24976</v>
      </c>
      <c r="W206" s="211">
        <v>27753</v>
      </c>
      <c r="X206" s="211">
        <v>29698</v>
      </c>
      <c r="Y206" s="211">
        <v>29995</v>
      </c>
      <c r="Z206" s="211">
        <v>31125</v>
      </c>
      <c r="AA206" s="211">
        <v>40442</v>
      </c>
      <c r="AB206" s="211">
        <v>37868</v>
      </c>
      <c r="AC206" s="211">
        <v>36347</v>
      </c>
      <c r="AD206" s="211">
        <v>36055</v>
      </c>
      <c r="AE206" s="211">
        <v>35775</v>
      </c>
      <c r="AF206" s="211">
        <v>36074</v>
      </c>
      <c r="AG206" s="211">
        <v>37610</v>
      </c>
      <c r="AH206" s="211">
        <v>38835</v>
      </c>
      <c r="AI206" s="211">
        <v>39340</v>
      </c>
      <c r="AJ206" s="211">
        <v>41461</v>
      </c>
      <c r="AK206" s="211">
        <v>43859</v>
      </c>
      <c r="AL206" s="211">
        <v>46398</v>
      </c>
      <c r="AM206" s="211">
        <v>48375</v>
      </c>
      <c r="AN206" s="211">
        <v>50456</v>
      </c>
      <c r="AO206" s="211">
        <v>53593</v>
      </c>
      <c r="AP206" s="211">
        <v>56571</v>
      </c>
      <c r="AQ206" s="211">
        <v>59162</v>
      </c>
      <c r="AR206" s="211">
        <v>61770</v>
      </c>
      <c r="AS206" s="211">
        <v>63699</v>
      </c>
      <c r="AT206" s="211">
        <v>64606</v>
      </c>
      <c r="AU206" s="211">
        <v>65667</v>
      </c>
      <c r="AV206" s="211">
        <v>66470</v>
      </c>
      <c r="AW206" s="211">
        <v>67924</v>
      </c>
      <c r="AX206" s="211">
        <v>67745</v>
      </c>
      <c r="AY206" s="211">
        <v>70814</v>
      </c>
      <c r="AZ206" s="211">
        <v>69614</v>
      </c>
      <c r="BA206" s="211">
        <v>68230</v>
      </c>
      <c r="BB206" s="211">
        <v>66904</v>
      </c>
      <c r="BC206" s="211">
        <v>67053</v>
      </c>
      <c r="BD206" s="211">
        <v>67172</v>
      </c>
      <c r="BE206" s="211">
        <v>67056</v>
      </c>
      <c r="BF206" s="211">
        <v>69496</v>
      </c>
      <c r="BG206" s="211">
        <v>75699</v>
      </c>
      <c r="BH206" s="211">
        <v>80519</v>
      </c>
      <c r="BI206" s="211">
        <v>82140</v>
      </c>
      <c r="BJ206" s="211">
        <v>83368</v>
      </c>
      <c r="BK206" s="211">
        <v>84915</v>
      </c>
      <c r="BL206" s="211">
        <v>85901</v>
      </c>
      <c r="BM206" s="211">
        <v>89198</v>
      </c>
      <c r="BN206" s="211">
        <v>90967</v>
      </c>
      <c r="BO206" s="211">
        <v>92998</v>
      </c>
      <c r="BP206" s="211">
        <v>96287</v>
      </c>
      <c r="BQ206" s="211">
        <v>96689</v>
      </c>
      <c r="BR206" s="211">
        <v>98372</v>
      </c>
      <c r="BS206" s="211">
        <v>102019</v>
      </c>
      <c r="BT206" s="211">
        <v>103017</v>
      </c>
      <c r="BU206" s="211">
        <v>101428</v>
      </c>
      <c r="BV206" s="211">
        <v>102878</v>
      </c>
      <c r="BW206" s="211">
        <v>102393</v>
      </c>
      <c r="BX206" s="211">
        <v>104531</v>
      </c>
      <c r="BY206" s="211">
        <v>107369</v>
      </c>
      <c r="BZ206" s="211">
        <v>107292</v>
      </c>
      <c r="CA206" s="211">
        <v>108654</v>
      </c>
      <c r="CB206" s="211">
        <v>107969</v>
      </c>
      <c r="CC206" s="211">
        <v>108686</v>
      </c>
      <c r="CD206" s="211">
        <v>107749</v>
      </c>
      <c r="CE206" s="211">
        <v>110735</v>
      </c>
      <c r="CF206" s="211">
        <v>114772</v>
      </c>
      <c r="CG206" s="211">
        <v>118103</v>
      </c>
      <c r="CH206" s="211">
        <v>123723</v>
      </c>
      <c r="CI206" s="211">
        <v>127424</v>
      </c>
      <c r="CJ206" s="211">
        <v>133249</v>
      </c>
      <c r="CK206" s="211">
        <v>134674</v>
      </c>
      <c r="CL206" s="211">
        <v>138326</v>
      </c>
      <c r="CM206" s="211">
        <v>142537</v>
      </c>
      <c r="CN206" s="211">
        <v>146763</v>
      </c>
      <c r="CO206" s="211">
        <v>145666</v>
      </c>
      <c r="CP206" s="211">
        <v>145599</v>
      </c>
      <c r="CQ206" s="211">
        <v>147121</v>
      </c>
      <c r="CR206" s="211">
        <v>149843</v>
      </c>
      <c r="CS206" s="211">
        <v>149224</v>
      </c>
      <c r="CT206" s="211">
        <v>148607</v>
      </c>
      <c r="CU206" s="211">
        <v>147011</v>
      </c>
      <c r="CV206" s="211">
        <v>145633</v>
      </c>
      <c r="CW206" s="211">
        <v>142756</v>
      </c>
      <c r="CX206" s="211">
        <v>142841</v>
      </c>
      <c r="CY206" s="211">
        <v>143963</v>
      </c>
    </row>
    <row r="207" spans="1:103" x14ac:dyDescent="0.2">
      <c r="A207" s="211">
        <v>2</v>
      </c>
      <c r="B207" s="211" t="s">
        <v>1281</v>
      </c>
      <c r="C207" s="211">
        <v>12344</v>
      </c>
      <c r="D207" s="211">
        <v>12112</v>
      </c>
      <c r="E207" s="211">
        <v>12061</v>
      </c>
      <c r="F207" s="211">
        <v>12191</v>
      </c>
      <c r="G207" s="211">
        <v>12384</v>
      </c>
      <c r="H207" s="211">
        <v>12542</v>
      </c>
      <c r="I207" s="211">
        <v>12711</v>
      </c>
      <c r="J207" s="211">
        <v>13179</v>
      </c>
      <c r="K207" s="211">
        <v>13797</v>
      </c>
      <c r="L207" s="211">
        <v>13939</v>
      </c>
      <c r="M207" s="211">
        <v>14108</v>
      </c>
      <c r="N207" s="211">
        <v>14076</v>
      </c>
      <c r="O207" s="211">
        <v>14422</v>
      </c>
      <c r="P207" s="211">
        <v>15182</v>
      </c>
      <c r="Q207" s="211">
        <v>15717</v>
      </c>
      <c r="R207" s="211">
        <v>16294</v>
      </c>
      <c r="S207" s="211">
        <v>16841</v>
      </c>
      <c r="T207" s="211">
        <v>17198</v>
      </c>
      <c r="U207" s="211">
        <v>17204</v>
      </c>
      <c r="V207" s="211">
        <v>16618</v>
      </c>
      <c r="W207" s="211">
        <v>18337</v>
      </c>
      <c r="X207" s="211">
        <v>20410</v>
      </c>
      <c r="Y207" s="211">
        <v>21881</v>
      </c>
      <c r="Z207" s="211">
        <v>22142</v>
      </c>
      <c r="AA207" s="211">
        <v>23023</v>
      </c>
      <c r="AB207" s="211">
        <v>29978</v>
      </c>
      <c r="AC207" s="211">
        <v>28135</v>
      </c>
      <c r="AD207" s="211">
        <v>27062</v>
      </c>
      <c r="AE207" s="211">
        <v>26905</v>
      </c>
      <c r="AF207" s="211">
        <v>26754</v>
      </c>
      <c r="AG207" s="211">
        <v>27036</v>
      </c>
      <c r="AH207" s="211">
        <v>28248</v>
      </c>
      <c r="AI207" s="211">
        <v>29230</v>
      </c>
      <c r="AJ207" s="211">
        <v>29671</v>
      </c>
      <c r="AK207" s="211">
        <v>31337</v>
      </c>
      <c r="AL207" s="211">
        <v>33220</v>
      </c>
      <c r="AM207" s="211">
        <v>35216</v>
      </c>
      <c r="AN207" s="211">
        <v>36791</v>
      </c>
      <c r="AO207" s="211">
        <v>38455</v>
      </c>
      <c r="AP207" s="211">
        <v>40928</v>
      </c>
      <c r="AQ207" s="211">
        <v>43290</v>
      </c>
      <c r="AR207" s="211">
        <v>45362</v>
      </c>
      <c r="AS207" s="211">
        <v>47457</v>
      </c>
      <c r="AT207" s="211">
        <v>49036</v>
      </c>
      <c r="AU207" s="211">
        <v>49833</v>
      </c>
      <c r="AV207" s="211">
        <v>50750</v>
      </c>
      <c r="AW207" s="211">
        <v>51469</v>
      </c>
      <c r="AX207" s="211">
        <v>52697</v>
      </c>
      <c r="AY207" s="211">
        <v>52658</v>
      </c>
      <c r="AZ207" s="211">
        <v>55148</v>
      </c>
      <c r="BA207" s="211">
        <v>54315</v>
      </c>
      <c r="BB207" s="211">
        <v>53336</v>
      </c>
      <c r="BC207" s="211">
        <v>52397</v>
      </c>
      <c r="BD207" s="211">
        <v>52610</v>
      </c>
      <c r="BE207" s="211">
        <v>52798</v>
      </c>
      <c r="BF207" s="211">
        <v>52803</v>
      </c>
      <c r="BG207" s="211">
        <v>54822</v>
      </c>
      <c r="BH207" s="211">
        <v>59822</v>
      </c>
      <c r="BI207" s="211">
        <v>63743</v>
      </c>
      <c r="BJ207" s="211">
        <v>65137</v>
      </c>
      <c r="BK207" s="211">
        <v>66226</v>
      </c>
      <c r="BL207" s="211">
        <v>67570</v>
      </c>
      <c r="BM207" s="211">
        <v>68472</v>
      </c>
      <c r="BN207" s="211">
        <v>71219</v>
      </c>
      <c r="BO207" s="211">
        <v>72755</v>
      </c>
      <c r="BP207" s="211">
        <v>74501</v>
      </c>
      <c r="BQ207" s="211">
        <v>77262</v>
      </c>
      <c r="BR207" s="211">
        <v>77710</v>
      </c>
      <c r="BS207" s="211">
        <v>79191</v>
      </c>
      <c r="BT207" s="211">
        <v>82259</v>
      </c>
      <c r="BU207" s="211">
        <v>83195</v>
      </c>
      <c r="BV207" s="211">
        <v>82043</v>
      </c>
      <c r="BW207" s="211">
        <v>83351</v>
      </c>
      <c r="BX207" s="211">
        <v>83092</v>
      </c>
      <c r="BY207" s="211">
        <v>84959</v>
      </c>
      <c r="BZ207" s="211">
        <v>87400</v>
      </c>
      <c r="CA207" s="211">
        <v>87471</v>
      </c>
      <c r="CB207" s="211">
        <v>88719</v>
      </c>
      <c r="CC207" s="211">
        <v>88291</v>
      </c>
      <c r="CD207" s="211">
        <v>89010</v>
      </c>
      <c r="CE207" s="211">
        <v>88378</v>
      </c>
      <c r="CF207" s="211">
        <v>90963</v>
      </c>
      <c r="CG207" s="211">
        <v>94419</v>
      </c>
      <c r="CH207" s="211">
        <v>97300</v>
      </c>
      <c r="CI207" s="211">
        <v>102079</v>
      </c>
      <c r="CJ207" s="211">
        <v>105285</v>
      </c>
      <c r="CK207" s="211">
        <v>110252</v>
      </c>
      <c r="CL207" s="211">
        <v>111589</v>
      </c>
      <c r="CM207" s="211">
        <v>114778</v>
      </c>
      <c r="CN207" s="211">
        <v>118435</v>
      </c>
      <c r="CO207" s="211">
        <v>122121</v>
      </c>
      <c r="CP207" s="211">
        <v>121374</v>
      </c>
      <c r="CQ207" s="211">
        <v>121484</v>
      </c>
      <c r="CR207" s="211">
        <v>122920</v>
      </c>
      <c r="CS207" s="211">
        <v>125365</v>
      </c>
      <c r="CT207" s="211">
        <v>125014</v>
      </c>
      <c r="CU207" s="211">
        <v>124662</v>
      </c>
      <c r="CV207" s="211">
        <v>123486</v>
      </c>
      <c r="CW207" s="211">
        <v>122488</v>
      </c>
      <c r="CX207" s="211">
        <v>120224</v>
      </c>
      <c r="CY207" s="211">
        <v>120451</v>
      </c>
    </row>
    <row r="208" spans="1:103" x14ac:dyDescent="0.2">
      <c r="A208" s="211">
        <v>2</v>
      </c>
      <c r="B208" s="211" t="s">
        <v>1282</v>
      </c>
      <c r="C208" s="211">
        <v>8836</v>
      </c>
      <c r="D208" s="211">
        <v>8486</v>
      </c>
      <c r="E208" s="211">
        <v>8285</v>
      </c>
      <c r="F208" s="211">
        <v>8328</v>
      </c>
      <c r="G208" s="211">
        <v>8424</v>
      </c>
      <c r="H208" s="211">
        <v>8564</v>
      </c>
      <c r="I208" s="211">
        <v>8681</v>
      </c>
      <c r="J208" s="211">
        <v>8808</v>
      </c>
      <c r="K208" s="211">
        <v>9142</v>
      </c>
      <c r="L208" s="211">
        <v>9585</v>
      </c>
      <c r="M208" s="211">
        <v>9699</v>
      </c>
      <c r="N208" s="211">
        <v>9832</v>
      </c>
      <c r="O208" s="211">
        <v>9827</v>
      </c>
      <c r="P208" s="211">
        <v>10084</v>
      </c>
      <c r="Q208" s="211">
        <v>10632</v>
      </c>
      <c r="R208" s="211">
        <v>11025</v>
      </c>
      <c r="S208" s="211">
        <v>11444</v>
      </c>
      <c r="T208" s="211">
        <v>11847</v>
      </c>
      <c r="U208" s="211">
        <v>12115</v>
      </c>
      <c r="V208" s="211">
        <v>12137</v>
      </c>
      <c r="W208" s="211">
        <v>11741</v>
      </c>
      <c r="X208" s="211">
        <v>12977</v>
      </c>
      <c r="Y208" s="211">
        <v>14472</v>
      </c>
      <c r="Z208" s="211">
        <v>15545</v>
      </c>
      <c r="AA208" s="211">
        <v>15764</v>
      </c>
      <c r="AB208" s="211">
        <v>16429</v>
      </c>
      <c r="AC208" s="211">
        <v>21439</v>
      </c>
      <c r="AD208" s="211">
        <v>20169</v>
      </c>
      <c r="AE208" s="211">
        <v>19443</v>
      </c>
      <c r="AF208" s="211">
        <v>19374</v>
      </c>
      <c r="AG208" s="211">
        <v>19309</v>
      </c>
      <c r="AH208" s="211">
        <v>19557</v>
      </c>
      <c r="AI208" s="211">
        <v>20478</v>
      </c>
      <c r="AJ208" s="211">
        <v>21237</v>
      </c>
      <c r="AK208" s="211">
        <v>21605</v>
      </c>
      <c r="AL208" s="211">
        <v>22866</v>
      </c>
      <c r="AM208" s="211">
        <v>24294</v>
      </c>
      <c r="AN208" s="211">
        <v>25810</v>
      </c>
      <c r="AO208" s="211">
        <v>27020</v>
      </c>
      <c r="AP208" s="211">
        <v>28304</v>
      </c>
      <c r="AQ208" s="211">
        <v>30187</v>
      </c>
      <c r="AR208" s="211">
        <v>31996</v>
      </c>
      <c r="AS208" s="211">
        <v>33598</v>
      </c>
      <c r="AT208" s="211">
        <v>35222</v>
      </c>
      <c r="AU208" s="211">
        <v>36469</v>
      </c>
      <c r="AV208" s="211">
        <v>37139</v>
      </c>
      <c r="AW208" s="211">
        <v>37898</v>
      </c>
      <c r="AX208" s="211">
        <v>38511</v>
      </c>
      <c r="AY208" s="211">
        <v>39510</v>
      </c>
      <c r="AZ208" s="211">
        <v>39559</v>
      </c>
      <c r="BA208" s="211">
        <v>41511</v>
      </c>
      <c r="BB208" s="211">
        <v>40964</v>
      </c>
      <c r="BC208" s="211">
        <v>40306</v>
      </c>
      <c r="BD208" s="211">
        <v>39674</v>
      </c>
      <c r="BE208" s="211">
        <v>39911</v>
      </c>
      <c r="BF208" s="211">
        <v>40130</v>
      </c>
      <c r="BG208" s="211">
        <v>40211</v>
      </c>
      <c r="BH208" s="211">
        <v>41826</v>
      </c>
      <c r="BI208" s="211">
        <v>45726</v>
      </c>
      <c r="BJ208" s="211">
        <v>48813</v>
      </c>
      <c r="BK208" s="211">
        <v>49970</v>
      </c>
      <c r="BL208" s="211">
        <v>50897</v>
      </c>
      <c r="BM208" s="211">
        <v>52025</v>
      </c>
      <c r="BN208" s="211">
        <v>52814</v>
      </c>
      <c r="BO208" s="211">
        <v>55029</v>
      </c>
      <c r="BP208" s="211">
        <v>56317</v>
      </c>
      <c r="BQ208" s="211">
        <v>57768</v>
      </c>
      <c r="BR208" s="211">
        <v>60013</v>
      </c>
      <c r="BS208" s="211">
        <v>60464</v>
      </c>
      <c r="BT208" s="211">
        <v>61722</v>
      </c>
      <c r="BU208" s="211">
        <v>64222</v>
      </c>
      <c r="BV208" s="211">
        <v>65062</v>
      </c>
      <c r="BW208" s="211">
        <v>64270</v>
      </c>
      <c r="BX208" s="211">
        <v>65407</v>
      </c>
      <c r="BY208" s="211">
        <v>65313</v>
      </c>
      <c r="BZ208" s="211">
        <v>66892</v>
      </c>
      <c r="CA208" s="211">
        <v>68927</v>
      </c>
      <c r="CB208" s="211">
        <v>69095</v>
      </c>
      <c r="CC208" s="211">
        <v>70195</v>
      </c>
      <c r="CD208" s="211">
        <v>69968</v>
      </c>
      <c r="CE208" s="211">
        <v>70650</v>
      </c>
      <c r="CF208" s="211">
        <v>70262</v>
      </c>
      <c r="CG208" s="211">
        <v>72433</v>
      </c>
      <c r="CH208" s="211">
        <v>75304</v>
      </c>
      <c r="CI208" s="211">
        <v>77722</v>
      </c>
      <c r="CJ208" s="211">
        <v>81666</v>
      </c>
      <c r="CK208" s="211">
        <v>84359</v>
      </c>
      <c r="CL208" s="211">
        <v>88472</v>
      </c>
      <c r="CM208" s="211">
        <v>89680</v>
      </c>
      <c r="CN208" s="211">
        <v>92384</v>
      </c>
      <c r="CO208" s="211">
        <v>95469</v>
      </c>
      <c r="CP208" s="211">
        <v>98590</v>
      </c>
      <c r="CQ208" s="211">
        <v>98131</v>
      </c>
      <c r="CR208" s="211">
        <v>98363</v>
      </c>
      <c r="CS208" s="211">
        <v>99671</v>
      </c>
      <c r="CT208" s="211">
        <v>101801</v>
      </c>
      <c r="CU208" s="211">
        <v>101663</v>
      </c>
      <c r="CV208" s="211">
        <v>101521</v>
      </c>
      <c r="CW208" s="211">
        <v>100705</v>
      </c>
      <c r="CX208" s="211">
        <v>100031</v>
      </c>
      <c r="CY208" s="211">
        <v>98321</v>
      </c>
    </row>
    <row r="209" spans="1:103" x14ac:dyDescent="0.2">
      <c r="A209" s="211">
        <v>2</v>
      </c>
      <c r="B209" s="211" t="s">
        <v>1283</v>
      </c>
      <c r="C209" s="211">
        <v>6116</v>
      </c>
      <c r="D209" s="211">
        <v>5825</v>
      </c>
      <c r="E209" s="211">
        <v>5560</v>
      </c>
      <c r="F209" s="211">
        <v>5484</v>
      </c>
      <c r="G209" s="211">
        <v>5518</v>
      </c>
      <c r="H209" s="211">
        <v>5586</v>
      </c>
      <c r="I209" s="211">
        <v>5684</v>
      </c>
      <c r="J209" s="211">
        <v>5766</v>
      </c>
      <c r="K209" s="211">
        <v>5858</v>
      </c>
      <c r="L209" s="211">
        <v>6087</v>
      </c>
      <c r="M209" s="211">
        <v>6392</v>
      </c>
      <c r="N209" s="211">
        <v>6478</v>
      </c>
      <c r="O209" s="211">
        <v>6577</v>
      </c>
      <c r="P209" s="211">
        <v>6585</v>
      </c>
      <c r="Q209" s="211">
        <v>6769</v>
      </c>
      <c r="R209" s="211">
        <v>7148</v>
      </c>
      <c r="S209" s="211">
        <v>7422</v>
      </c>
      <c r="T209" s="211">
        <v>7717</v>
      </c>
      <c r="U209" s="211">
        <v>8001</v>
      </c>
      <c r="V209" s="211">
        <v>8194</v>
      </c>
      <c r="W209" s="211">
        <v>8222</v>
      </c>
      <c r="X209" s="211">
        <v>7965</v>
      </c>
      <c r="Y209" s="211">
        <v>8820</v>
      </c>
      <c r="Z209" s="211">
        <v>9857</v>
      </c>
      <c r="AA209" s="211">
        <v>10611</v>
      </c>
      <c r="AB209" s="211">
        <v>10785</v>
      </c>
      <c r="AC209" s="211">
        <v>11268</v>
      </c>
      <c r="AD209" s="211">
        <v>14738</v>
      </c>
      <c r="AE209" s="211">
        <v>13898</v>
      </c>
      <c r="AF209" s="211">
        <v>13428</v>
      </c>
      <c r="AG209" s="211">
        <v>13411</v>
      </c>
      <c r="AH209" s="211">
        <v>13396</v>
      </c>
      <c r="AI209" s="211">
        <v>13600</v>
      </c>
      <c r="AJ209" s="211">
        <v>14273</v>
      </c>
      <c r="AK209" s="211">
        <v>14835</v>
      </c>
      <c r="AL209" s="211">
        <v>15127</v>
      </c>
      <c r="AM209" s="211">
        <v>16044</v>
      </c>
      <c r="AN209" s="211">
        <v>17085</v>
      </c>
      <c r="AO209" s="211">
        <v>18192</v>
      </c>
      <c r="AP209" s="211">
        <v>19086</v>
      </c>
      <c r="AQ209" s="211">
        <v>20037</v>
      </c>
      <c r="AR209" s="211">
        <v>21415</v>
      </c>
      <c r="AS209" s="211">
        <v>22749</v>
      </c>
      <c r="AT209" s="211">
        <v>23938</v>
      </c>
      <c r="AU209" s="211">
        <v>25149</v>
      </c>
      <c r="AV209" s="211">
        <v>26095</v>
      </c>
      <c r="AW209" s="211">
        <v>26631</v>
      </c>
      <c r="AX209" s="211">
        <v>27232</v>
      </c>
      <c r="AY209" s="211">
        <v>27729</v>
      </c>
      <c r="AZ209" s="211">
        <v>28508</v>
      </c>
      <c r="BA209" s="211">
        <v>28602</v>
      </c>
      <c r="BB209" s="211">
        <v>30074</v>
      </c>
      <c r="BC209" s="211">
        <v>29739</v>
      </c>
      <c r="BD209" s="211">
        <v>29321</v>
      </c>
      <c r="BE209" s="211">
        <v>28920</v>
      </c>
      <c r="BF209" s="211">
        <v>29150</v>
      </c>
      <c r="BG209" s="211">
        <v>29368</v>
      </c>
      <c r="BH209" s="211">
        <v>29486</v>
      </c>
      <c r="BI209" s="211">
        <v>30729</v>
      </c>
      <c r="BJ209" s="211">
        <v>33660</v>
      </c>
      <c r="BK209" s="211">
        <v>36001</v>
      </c>
      <c r="BL209" s="211">
        <v>36923</v>
      </c>
      <c r="BM209" s="211">
        <v>37679</v>
      </c>
      <c r="BN209" s="211">
        <v>38587</v>
      </c>
      <c r="BO209" s="211">
        <v>39246</v>
      </c>
      <c r="BP209" s="211">
        <v>40967</v>
      </c>
      <c r="BQ209" s="211">
        <v>42004</v>
      </c>
      <c r="BR209" s="211">
        <v>43165</v>
      </c>
      <c r="BS209" s="211">
        <v>44924</v>
      </c>
      <c r="BT209" s="211">
        <v>45342</v>
      </c>
      <c r="BU209" s="211">
        <v>46370</v>
      </c>
      <c r="BV209" s="211">
        <v>48332</v>
      </c>
      <c r="BW209" s="211">
        <v>49051</v>
      </c>
      <c r="BX209" s="211">
        <v>48541</v>
      </c>
      <c r="BY209" s="211">
        <v>49489</v>
      </c>
      <c r="BZ209" s="211">
        <v>49505</v>
      </c>
      <c r="CA209" s="211">
        <v>50790</v>
      </c>
      <c r="CB209" s="211">
        <v>52426</v>
      </c>
      <c r="CC209" s="211">
        <v>52643</v>
      </c>
      <c r="CD209" s="211">
        <v>53574</v>
      </c>
      <c r="CE209" s="211">
        <v>53491</v>
      </c>
      <c r="CF209" s="211">
        <v>54102</v>
      </c>
      <c r="CG209" s="211">
        <v>53897</v>
      </c>
      <c r="CH209" s="211">
        <v>55655</v>
      </c>
      <c r="CI209" s="211">
        <v>57957</v>
      </c>
      <c r="CJ209" s="211">
        <v>59916</v>
      </c>
      <c r="CK209" s="211">
        <v>63061</v>
      </c>
      <c r="CL209" s="211">
        <v>65247</v>
      </c>
      <c r="CM209" s="211">
        <v>68536</v>
      </c>
      <c r="CN209" s="211">
        <v>69583</v>
      </c>
      <c r="CO209" s="211">
        <v>71797</v>
      </c>
      <c r="CP209" s="211">
        <v>74311</v>
      </c>
      <c r="CQ209" s="211">
        <v>76864</v>
      </c>
      <c r="CR209" s="211">
        <v>76626</v>
      </c>
      <c r="CS209" s="211">
        <v>76927</v>
      </c>
      <c r="CT209" s="211">
        <v>78070</v>
      </c>
      <c r="CU209" s="211">
        <v>79862</v>
      </c>
      <c r="CV209" s="211">
        <v>79876</v>
      </c>
      <c r="CW209" s="211">
        <v>79883</v>
      </c>
      <c r="CX209" s="211">
        <v>79362</v>
      </c>
      <c r="CY209" s="211">
        <v>78949</v>
      </c>
    </row>
    <row r="210" spans="1:103" x14ac:dyDescent="0.2">
      <c r="A210" s="211">
        <v>2</v>
      </c>
      <c r="B210" s="211" t="s">
        <v>1284</v>
      </c>
      <c r="C210" s="211">
        <v>2557</v>
      </c>
      <c r="D210" s="211">
        <v>3855</v>
      </c>
      <c r="E210" s="211">
        <v>3643</v>
      </c>
      <c r="F210" s="211">
        <v>3518</v>
      </c>
      <c r="G210" s="211">
        <v>3473</v>
      </c>
      <c r="H210" s="211">
        <v>3497</v>
      </c>
      <c r="I210" s="211">
        <v>3543</v>
      </c>
      <c r="J210" s="211">
        <v>3608</v>
      </c>
      <c r="K210" s="211">
        <v>3664</v>
      </c>
      <c r="L210" s="211">
        <v>3727</v>
      </c>
      <c r="M210" s="211">
        <v>3878</v>
      </c>
      <c r="N210" s="211">
        <v>4079</v>
      </c>
      <c r="O210" s="211">
        <v>4139</v>
      </c>
      <c r="P210" s="211">
        <v>4209</v>
      </c>
      <c r="Q210" s="211">
        <v>4223</v>
      </c>
      <c r="R210" s="211">
        <v>4346</v>
      </c>
      <c r="S210" s="211">
        <v>4598</v>
      </c>
      <c r="T210" s="211">
        <v>4781</v>
      </c>
      <c r="U210" s="211">
        <v>4978</v>
      </c>
      <c r="V210" s="211">
        <v>5171</v>
      </c>
      <c r="W210" s="211">
        <v>5302</v>
      </c>
      <c r="X210" s="211">
        <v>5329</v>
      </c>
      <c r="Y210" s="211">
        <v>5171</v>
      </c>
      <c r="Z210" s="211">
        <v>5739</v>
      </c>
      <c r="AA210" s="211">
        <v>6428</v>
      </c>
      <c r="AB210" s="211">
        <v>6935</v>
      </c>
      <c r="AC210" s="211">
        <v>7066</v>
      </c>
      <c r="AD210" s="211">
        <v>7400</v>
      </c>
      <c r="AE210" s="211">
        <v>9703</v>
      </c>
      <c r="AF210" s="211">
        <v>9171</v>
      </c>
      <c r="AG210" s="211">
        <v>8881</v>
      </c>
      <c r="AH210" s="211">
        <v>8891</v>
      </c>
      <c r="AI210" s="211">
        <v>8902</v>
      </c>
      <c r="AJ210" s="211">
        <v>9059</v>
      </c>
      <c r="AK210" s="211">
        <v>9527</v>
      </c>
      <c r="AL210" s="211">
        <v>9926</v>
      </c>
      <c r="AM210" s="211">
        <v>10145</v>
      </c>
      <c r="AN210" s="211">
        <v>10783</v>
      </c>
      <c r="AO210" s="211">
        <v>11510</v>
      </c>
      <c r="AP210" s="211">
        <v>12284</v>
      </c>
      <c r="AQ210" s="211">
        <v>12915</v>
      </c>
      <c r="AR210" s="211">
        <v>13589</v>
      </c>
      <c r="AS210" s="211">
        <v>14555</v>
      </c>
      <c r="AT210" s="211">
        <v>15496</v>
      </c>
      <c r="AU210" s="211">
        <v>16342</v>
      </c>
      <c r="AV210" s="211">
        <v>17205</v>
      </c>
      <c r="AW210" s="211">
        <v>17892</v>
      </c>
      <c r="AX210" s="211">
        <v>18299</v>
      </c>
      <c r="AY210" s="211">
        <v>18752</v>
      </c>
      <c r="AZ210" s="211">
        <v>19134</v>
      </c>
      <c r="BA210" s="211">
        <v>19712</v>
      </c>
      <c r="BB210" s="211">
        <v>19819</v>
      </c>
      <c r="BC210" s="211">
        <v>20883</v>
      </c>
      <c r="BD210" s="211">
        <v>20693</v>
      </c>
      <c r="BE210" s="211">
        <v>20446</v>
      </c>
      <c r="BF210" s="211">
        <v>20209</v>
      </c>
      <c r="BG210" s="211">
        <v>20410</v>
      </c>
      <c r="BH210" s="211">
        <v>20604</v>
      </c>
      <c r="BI210" s="211">
        <v>20729</v>
      </c>
      <c r="BJ210" s="211">
        <v>21647</v>
      </c>
      <c r="BK210" s="211">
        <v>23759</v>
      </c>
      <c r="BL210" s="211">
        <v>25460</v>
      </c>
      <c r="BM210" s="211">
        <v>26163</v>
      </c>
      <c r="BN210" s="211">
        <v>26750</v>
      </c>
      <c r="BO210" s="211">
        <v>27449</v>
      </c>
      <c r="BP210" s="211">
        <v>27972</v>
      </c>
      <c r="BQ210" s="211">
        <v>29255</v>
      </c>
      <c r="BR210" s="211">
        <v>30052</v>
      </c>
      <c r="BS210" s="211">
        <v>30941</v>
      </c>
      <c r="BT210" s="211">
        <v>32261</v>
      </c>
      <c r="BU210" s="211">
        <v>32623</v>
      </c>
      <c r="BV210" s="211">
        <v>33424</v>
      </c>
      <c r="BW210" s="211">
        <v>34903</v>
      </c>
      <c r="BX210" s="211">
        <v>35487</v>
      </c>
      <c r="BY210" s="211">
        <v>35183</v>
      </c>
      <c r="BZ210" s="211">
        <v>35937</v>
      </c>
      <c r="CA210" s="211">
        <v>36015</v>
      </c>
      <c r="CB210" s="211">
        <v>37017</v>
      </c>
      <c r="CC210" s="211">
        <v>38277</v>
      </c>
      <c r="CD210" s="211">
        <v>38504</v>
      </c>
      <c r="CE210" s="211">
        <v>39256</v>
      </c>
      <c r="CF210" s="211">
        <v>39264</v>
      </c>
      <c r="CG210" s="211">
        <v>39780</v>
      </c>
      <c r="CH210" s="211">
        <v>39700</v>
      </c>
      <c r="CI210" s="211">
        <v>41068</v>
      </c>
      <c r="CJ210" s="211">
        <v>42840</v>
      </c>
      <c r="CK210" s="211">
        <v>44363</v>
      </c>
      <c r="CL210" s="211">
        <v>46773</v>
      </c>
      <c r="CM210" s="211">
        <v>48475</v>
      </c>
      <c r="CN210" s="211">
        <v>51005</v>
      </c>
      <c r="CO210" s="211">
        <v>51871</v>
      </c>
      <c r="CP210" s="211">
        <v>53612</v>
      </c>
      <c r="CQ210" s="211">
        <v>55580</v>
      </c>
      <c r="CR210" s="211">
        <v>57587</v>
      </c>
      <c r="CS210" s="211">
        <v>57502</v>
      </c>
      <c r="CT210" s="211">
        <v>57823</v>
      </c>
      <c r="CU210" s="211">
        <v>58777</v>
      </c>
      <c r="CV210" s="211">
        <v>60224</v>
      </c>
      <c r="CW210" s="211">
        <v>60331</v>
      </c>
      <c r="CX210" s="211">
        <v>60432</v>
      </c>
      <c r="CY210" s="211">
        <v>60135</v>
      </c>
    </row>
    <row r="211" spans="1:103" x14ac:dyDescent="0.2">
      <c r="A211" s="211">
        <v>2</v>
      </c>
      <c r="B211" s="211" t="s">
        <v>1285</v>
      </c>
      <c r="C211" s="211">
        <v>1494</v>
      </c>
      <c r="D211" s="211">
        <v>1537</v>
      </c>
      <c r="E211" s="211">
        <v>2293</v>
      </c>
      <c r="F211" s="211">
        <v>2194</v>
      </c>
      <c r="G211" s="211">
        <v>2121</v>
      </c>
      <c r="H211" s="211">
        <v>2095</v>
      </c>
      <c r="I211" s="211">
        <v>2112</v>
      </c>
      <c r="J211" s="211">
        <v>2142</v>
      </c>
      <c r="K211" s="211">
        <v>2184</v>
      </c>
      <c r="L211" s="211">
        <v>2219</v>
      </c>
      <c r="M211" s="211">
        <v>2259</v>
      </c>
      <c r="N211" s="211">
        <v>2354</v>
      </c>
      <c r="O211" s="211">
        <v>2480</v>
      </c>
      <c r="P211" s="211">
        <v>2521</v>
      </c>
      <c r="Q211" s="211">
        <v>2568</v>
      </c>
      <c r="R211" s="211">
        <v>2582</v>
      </c>
      <c r="S211" s="211">
        <v>2661</v>
      </c>
      <c r="T211" s="211">
        <v>2819</v>
      </c>
      <c r="U211" s="211">
        <v>2936</v>
      </c>
      <c r="V211" s="211">
        <v>3061</v>
      </c>
      <c r="W211" s="211">
        <v>3185</v>
      </c>
      <c r="X211" s="211">
        <v>3270</v>
      </c>
      <c r="Y211" s="211">
        <v>3292</v>
      </c>
      <c r="Z211" s="211">
        <v>3201</v>
      </c>
      <c r="AA211" s="211">
        <v>3560</v>
      </c>
      <c r="AB211" s="211">
        <v>3998</v>
      </c>
      <c r="AC211" s="211">
        <v>4323</v>
      </c>
      <c r="AD211" s="211">
        <v>4416</v>
      </c>
      <c r="AE211" s="211">
        <v>4635</v>
      </c>
      <c r="AF211" s="211">
        <v>6093</v>
      </c>
      <c r="AG211" s="211">
        <v>5772</v>
      </c>
      <c r="AH211" s="211">
        <v>5602</v>
      </c>
      <c r="AI211" s="211">
        <v>5623</v>
      </c>
      <c r="AJ211" s="211">
        <v>5642</v>
      </c>
      <c r="AK211" s="211">
        <v>5755</v>
      </c>
      <c r="AL211" s="211">
        <v>6066</v>
      </c>
      <c r="AM211" s="211">
        <v>6334</v>
      </c>
      <c r="AN211" s="211">
        <v>6488</v>
      </c>
      <c r="AO211" s="211">
        <v>6913</v>
      </c>
      <c r="AP211" s="211">
        <v>7395</v>
      </c>
      <c r="AQ211" s="211">
        <v>7910</v>
      </c>
      <c r="AR211" s="211">
        <v>8334</v>
      </c>
      <c r="AS211" s="211">
        <v>8790</v>
      </c>
      <c r="AT211" s="211">
        <v>9435</v>
      </c>
      <c r="AU211" s="211">
        <v>10068</v>
      </c>
      <c r="AV211" s="211">
        <v>10640</v>
      </c>
      <c r="AW211" s="211">
        <v>11227</v>
      </c>
      <c r="AX211" s="211">
        <v>11700</v>
      </c>
      <c r="AY211" s="211">
        <v>11993</v>
      </c>
      <c r="AZ211" s="211">
        <v>12317</v>
      </c>
      <c r="BA211" s="211">
        <v>12594</v>
      </c>
      <c r="BB211" s="211">
        <v>13001</v>
      </c>
      <c r="BC211" s="211">
        <v>13100</v>
      </c>
      <c r="BD211" s="211">
        <v>13833</v>
      </c>
      <c r="BE211" s="211">
        <v>13736</v>
      </c>
      <c r="BF211" s="211">
        <v>13600</v>
      </c>
      <c r="BG211" s="211">
        <v>13472</v>
      </c>
      <c r="BH211" s="211">
        <v>13633</v>
      </c>
      <c r="BI211" s="211">
        <v>13791</v>
      </c>
      <c r="BJ211" s="211">
        <v>13903</v>
      </c>
      <c r="BK211" s="211">
        <v>14549</v>
      </c>
      <c r="BL211" s="211">
        <v>16000</v>
      </c>
      <c r="BM211" s="211">
        <v>17181</v>
      </c>
      <c r="BN211" s="211">
        <v>17690</v>
      </c>
      <c r="BO211" s="211">
        <v>18121</v>
      </c>
      <c r="BP211" s="211">
        <v>18632</v>
      </c>
      <c r="BQ211" s="211">
        <v>19024</v>
      </c>
      <c r="BR211" s="211">
        <v>19936</v>
      </c>
      <c r="BS211" s="211">
        <v>20519</v>
      </c>
      <c r="BT211" s="211">
        <v>21167</v>
      </c>
      <c r="BU211" s="211">
        <v>22112</v>
      </c>
      <c r="BV211" s="211">
        <v>22402</v>
      </c>
      <c r="BW211" s="211">
        <v>22996</v>
      </c>
      <c r="BX211" s="211">
        <v>24059</v>
      </c>
      <c r="BY211" s="211">
        <v>24507</v>
      </c>
      <c r="BZ211" s="211">
        <v>24343</v>
      </c>
      <c r="CA211" s="211">
        <v>24912</v>
      </c>
      <c r="CB211" s="211">
        <v>25013</v>
      </c>
      <c r="CC211" s="211">
        <v>25756</v>
      </c>
      <c r="CD211" s="211">
        <v>26683</v>
      </c>
      <c r="CE211" s="211">
        <v>26890</v>
      </c>
      <c r="CF211" s="211">
        <v>27465</v>
      </c>
      <c r="CG211" s="211">
        <v>27521</v>
      </c>
      <c r="CH211" s="211">
        <v>27932</v>
      </c>
      <c r="CI211" s="211">
        <v>27926</v>
      </c>
      <c r="CJ211" s="211">
        <v>28941</v>
      </c>
      <c r="CK211" s="211">
        <v>30244</v>
      </c>
      <c r="CL211" s="211">
        <v>31374</v>
      </c>
      <c r="CM211" s="211">
        <v>33137</v>
      </c>
      <c r="CN211" s="211">
        <v>34403</v>
      </c>
      <c r="CO211" s="211">
        <v>36261</v>
      </c>
      <c r="CP211" s="211">
        <v>36939</v>
      </c>
      <c r="CQ211" s="211">
        <v>38247</v>
      </c>
      <c r="CR211" s="211">
        <v>39719</v>
      </c>
      <c r="CS211" s="211">
        <v>41224</v>
      </c>
      <c r="CT211" s="211">
        <v>41233</v>
      </c>
      <c r="CU211" s="211">
        <v>41534</v>
      </c>
      <c r="CV211" s="211">
        <v>42290</v>
      </c>
      <c r="CW211" s="211">
        <v>43405</v>
      </c>
      <c r="CX211" s="211">
        <v>43553</v>
      </c>
      <c r="CY211" s="211">
        <v>43700</v>
      </c>
    </row>
    <row r="212" spans="1:103" x14ac:dyDescent="0.2">
      <c r="A212" s="211">
        <v>2</v>
      </c>
      <c r="B212" s="211" t="s">
        <v>1286</v>
      </c>
      <c r="C212" s="211">
        <v>972</v>
      </c>
      <c r="D212" s="211">
        <v>853</v>
      </c>
      <c r="E212" s="211">
        <v>865</v>
      </c>
      <c r="F212" s="211">
        <v>1310</v>
      </c>
      <c r="G212" s="211">
        <v>1254</v>
      </c>
      <c r="H212" s="211">
        <v>1214</v>
      </c>
      <c r="I212" s="211">
        <v>1199</v>
      </c>
      <c r="J212" s="211">
        <v>1211</v>
      </c>
      <c r="K212" s="211">
        <v>1230</v>
      </c>
      <c r="L212" s="211">
        <v>1254</v>
      </c>
      <c r="M212" s="211">
        <v>1275</v>
      </c>
      <c r="N212" s="211">
        <v>1300</v>
      </c>
      <c r="O212" s="211">
        <v>1357</v>
      </c>
      <c r="P212" s="211">
        <v>1431</v>
      </c>
      <c r="Q212" s="211">
        <v>1459</v>
      </c>
      <c r="R212" s="211">
        <v>1488</v>
      </c>
      <c r="S212" s="211">
        <v>1498</v>
      </c>
      <c r="T212" s="211">
        <v>1546</v>
      </c>
      <c r="U212" s="211">
        <v>1641</v>
      </c>
      <c r="V212" s="211">
        <v>1711</v>
      </c>
      <c r="W212" s="211">
        <v>1786</v>
      </c>
      <c r="X212" s="211">
        <v>1862</v>
      </c>
      <c r="Y212" s="211">
        <v>1915</v>
      </c>
      <c r="Z212" s="211">
        <v>1931</v>
      </c>
      <c r="AA212" s="211">
        <v>1881</v>
      </c>
      <c r="AB212" s="211">
        <v>2097</v>
      </c>
      <c r="AC212" s="211">
        <v>2361</v>
      </c>
      <c r="AD212" s="211">
        <v>2559</v>
      </c>
      <c r="AE212" s="211">
        <v>2620</v>
      </c>
      <c r="AF212" s="211">
        <v>2757</v>
      </c>
      <c r="AG212" s="211">
        <v>3632</v>
      </c>
      <c r="AH212" s="211">
        <v>3449</v>
      </c>
      <c r="AI212" s="211">
        <v>3355</v>
      </c>
      <c r="AJ212" s="211">
        <v>3375</v>
      </c>
      <c r="AK212" s="211">
        <v>3395</v>
      </c>
      <c r="AL212" s="211">
        <v>3471</v>
      </c>
      <c r="AM212" s="211">
        <v>3666</v>
      </c>
      <c r="AN212" s="211">
        <v>3837</v>
      </c>
      <c r="AO212" s="211">
        <v>3939</v>
      </c>
      <c r="AP212" s="211">
        <v>4205</v>
      </c>
      <c r="AQ212" s="211">
        <v>4509</v>
      </c>
      <c r="AR212" s="211">
        <v>4834</v>
      </c>
      <c r="AS212" s="211">
        <v>5105</v>
      </c>
      <c r="AT212" s="211">
        <v>5395</v>
      </c>
      <c r="AU212" s="211">
        <v>5805</v>
      </c>
      <c r="AV212" s="211">
        <v>6208</v>
      </c>
      <c r="AW212" s="211">
        <v>6574</v>
      </c>
      <c r="AX212" s="211">
        <v>6952</v>
      </c>
      <c r="AY212" s="211">
        <v>7261</v>
      </c>
      <c r="AZ212" s="211">
        <v>7459</v>
      </c>
      <c r="BA212" s="211">
        <v>7676</v>
      </c>
      <c r="BB212" s="211">
        <v>7865</v>
      </c>
      <c r="BC212" s="211">
        <v>8137</v>
      </c>
      <c r="BD212" s="211">
        <v>8216</v>
      </c>
      <c r="BE212" s="211">
        <v>8694</v>
      </c>
      <c r="BF212" s="211">
        <v>8651</v>
      </c>
      <c r="BG212" s="211">
        <v>8584</v>
      </c>
      <c r="BH212" s="211">
        <v>8520</v>
      </c>
      <c r="BI212" s="211">
        <v>8640</v>
      </c>
      <c r="BJ212" s="211">
        <v>8757</v>
      </c>
      <c r="BK212" s="211">
        <v>8847</v>
      </c>
      <c r="BL212" s="211">
        <v>9276</v>
      </c>
      <c r="BM212" s="211">
        <v>10222</v>
      </c>
      <c r="BN212" s="211">
        <v>10998</v>
      </c>
      <c r="BO212" s="211">
        <v>11348</v>
      </c>
      <c r="BP212" s="211">
        <v>11646</v>
      </c>
      <c r="BQ212" s="211">
        <v>11999</v>
      </c>
      <c r="BR212" s="211">
        <v>12276</v>
      </c>
      <c r="BS212" s="211">
        <v>12889</v>
      </c>
      <c r="BT212" s="211">
        <v>13293</v>
      </c>
      <c r="BU212" s="211">
        <v>13738</v>
      </c>
      <c r="BV212" s="211">
        <v>14380</v>
      </c>
      <c r="BW212" s="211">
        <v>14597</v>
      </c>
      <c r="BX212" s="211">
        <v>15011</v>
      </c>
      <c r="BY212" s="211">
        <v>15735</v>
      </c>
      <c r="BZ212" s="211">
        <v>16059</v>
      </c>
      <c r="CA212" s="211">
        <v>15981</v>
      </c>
      <c r="CB212" s="211">
        <v>16386</v>
      </c>
      <c r="CC212" s="211">
        <v>16484</v>
      </c>
      <c r="CD212" s="211">
        <v>17005</v>
      </c>
      <c r="CE212" s="211">
        <v>17650</v>
      </c>
      <c r="CF212" s="211">
        <v>17821</v>
      </c>
      <c r="CG212" s="211">
        <v>18234</v>
      </c>
      <c r="CH212" s="211">
        <v>18305</v>
      </c>
      <c r="CI212" s="211">
        <v>18612</v>
      </c>
      <c r="CJ212" s="211">
        <v>18642</v>
      </c>
      <c r="CK212" s="211">
        <v>19356</v>
      </c>
      <c r="CL212" s="211">
        <v>20264</v>
      </c>
      <c r="CM212" s="211">
        <v>21058</v>
      </c>
      <c r="CN212" s="211">
        <v>22282</v>
      </c>
      <c r="CO212" s="211">
        <v>23174</v>
      </c>
      <c r="CP212" s="211">
        <v>24468</v>
      </c>
      <c r="CQ212" s="211">
        <v>24970</v>
      </c>
      <c r="CR212" s="211">
        <v>25900</v>
      </c>
      <c r="CS212" s="211">
        <v>26944</v>
      </c>
      <c r="CT212" s="211">
        <v>28013</v>
      </c>
      <c r="CU212" s="211">
        <v>28067</v>
      </c>
      <c r="CV212" s="211">
        <v>28322</v>
      </c>
      <c r="CW212" s="211">
        <v>28888</v>
      </c>
      <c r="CX212" s="211">
        <v>29699</v>
      </c>
      <c r="CY212" s="211">
        <v>29853</v>
      </c>
    </row>
    <row r="213" spans="1:103" x14ac:dyDescent="0.2">
      <c r="A213" s="211">
        <v>2</v>
      </c>
      <c r="B213" s="211" t="s">
        <v>1287</v>
      </c>
      <c r="C213" s="211">
        <v>602</v>
      </c>
      <c r="D213" s="211">
        <v>524</v>
      </c>
      <c r="E213" s="211">
        <v>453</v>
      </c>
      <c r="F213" s="211">
        <v>467</v>
      </c>
      <c r="G213" s="211">
        <v>709</v>
      </c>
      <c r="H213" s="211">
        <v>678</v>
      </c>
      <c r="I213" s="211">
        <v>657</v>
      </c>
      <c r="J213" s="211">
        <v>649</v>
      </c>
      <c r="K213" s="211">
        <v>657</v>
      </c>
      <c r="L213" s="211">
        <v>667</v>
      </c>
      <c r="M213" s="211">
        <v>681</v>
      </c>
      <c r="N213" s="211">
        <v>692</v>
      </c>
      <c r="O213" s="211">
        <v>708</v>
      </c>
      <c r="P213" s="211">
        <v>739</v>
      </c>
      <c r="Q213" s="211">
        <v>781</v>
      </c>
      <c r="R213" s="211">
        <v>799</v>
      </c>
      <c r="S213" s="211">
        <v>814</v>
      </c>
      <c r="T213" s="211">
        <v>821</v>
      </c>
      <c r="U213" s="211">
        <v>850</v>
      </c>
      <c r="V213" s="211">
        <v>902</v>
      </c>
      <c r="W213" s="211">
        <v>943</v>
      </c>
      <c r="X213" s="211">
        <v>986</v>
      </c>
      <c r="Y213" s="211">
        <v>1029</v>
      </c>
      <c r="Z213" s="211">
        <v>1059</v>
      </c>
      <c r="AA213" s="211">
        <v>1071</v>
      </c>
      <c r="AB213" s="211">
        <v>1045</v>
      </c>
      <c r="AC213" s="211">
        <v>1167</v>
      </c>
      <c r="AD213" s="211">
        <v>1318</v>
      </c>
      <c r="AE213" s="211">
        <v>1432</v>
      </c>
      <c r="AF213" s="211">
        <v>1470</v>
      </c>
      <c r="AG213" s="211">
        <v>1549</v>
      </c>
      <c r="AH213" s="211">
        <v>2046</v>
      </c>
      <c r="AI213" s="211">
        <v>1948</v>
      </c>
      <c r="AJ213" s="211">
        <v>1898</v>
      </c>
      <c r="AK213" s="211">
        <v>1915</v>
      </c>
      <c r="AL213" s="211">
        <v>1930</v>
      </c>
      <c r="AM213" s="211">
        <v>1977</v>
      </c>
      <c r="AN213" s="211">
        <v>2093</v>
      </c>
      <c r="AO213" s="211">
        <v>2195</v>
      </c>
      <c r="AP213" s="211">
        <v>2259</v>
      </c>
      <c r="AQ213" s="211">
        <v>2417</v>
      </c>
      <c r="AR213" s="211">
        <v>2596</v>
      </c>
      <c r="AS213" s="211">
        <v>2790</v>
      </c>
      <c r="AT213" s="211">
        <v>2953</v>
      </c>
      <c r="AU213" s="211">
        <v>3127</v>
      </c>
      <c r="AV213" s="211">
        <v>3372</v>
      </c>
      <c r="AW213" s="211">
        <v>3613</v>
      </c>
      <c r="AX213" s="211">
        <v>3834</v>
      </c>
      <c r="AY213" s="211">
        <v>4064</v>
      </c>
      <c r="AZ213" s="211">
        <v>4253</v>
      </c>
      <c r="BA213" s="211">
        <v>4378</v>
      </c>
      <c r="BB213" s="211">
        <v>4514</v>
      </c>
      <c r="BC213" s="211">
        <v>4634</v>
      </c>
      <c r="BD213" s="211">
        <v>4804</v>
      </c>
      <c r="BE213" s="211">
        <v>4861</v>
      </c>
      <c r="BF213" s="211">
        <v>5155</v>
      </c>
      <c r="BG213" s="211">
        <v>5140</v>
      </c>
      <c r="BH213" s="211">
        <v>5110</v>
      </c>
      <c r="BI213" s="211">
        <v>5082</v>
      </c>
      <c r="BJ213" s="211">
        <v>5165</v>
      </c>
      <c r="BK213" s="211">
        <v>5245</v>
      </c>
      <c r="BL213" s="211">
        <v>5310</v>
      </c>
      <c r="BM213" s="211">
        <v>5578</v>
      </c>
      <c r="BN213" s="211">
        <v>6160</v>
      </c>
      <c r="BO213" s="211">
        <v>6641</v>
      </c>
      <c r="BP213" s="211">
        <v>6865</v>
      </c>
      <c r="BQ213" s="211">
        <v>7059</v>
      </c>
      <c r="BR213" s="211">
        <v>7286</v>
      </c>
      <c r="BS213" s="211">
        <v>7469</v>
      </c>
      <c r="BT213" s="211">
        <v>7857</v>
      </c>
      <c r="BU213" s="211">
        <v>8119</v>
      </c>
      <c r="BV213" s="211">
        <v>8408</v>
      </c>
      <c r="BW213" s="211">
        <v>8818</v>
      </c>
      <c r="BX213" s="211">
        <v>8966</v>
      </c>
      <c r="BY213" s="211">
        <v>9238</v>
      </c>
      <c r="BZ213" s="211">
        <v>9702</v>
      </c>
      <c r="CA213" s="211">
        <v>9920</v>
      </c>
      <c r="CB213" s="211">
        <v>9891</v>
      </c>
      <c r="CC213" s="211">
        <v>10160</v>
      </c>
      <c r="CD213" s="211">
        <v>10239</v>
      </c>
      <c r="CE213" s="211">
        <v>10584</v>
      </c>
      <c r="CF213" s="211">
        <v>11005</v>
      </c>
      <c r="CG213" s="211">
        <v>11132</v>
      </c>
      <c r="CH213" s="211">
        <v>11411</v>
      </c>
      <c r="CI213" s="211">
        <v>11476</v>
      </c>
      <c r="CJ213" s="211">
        <v>11690</v>
      </c>
      <c r="CK213" s="211">
        <v>11730</v>
      </c>
      <c r="CL213" s="211">
        <v>12201</v>
      </c>
      <c r="CM213" s="211">
        <v>12797</v>
      </c>
      <c r="CN213" s="211">
        <v>13321</v>
      </c>
      <c r="CO213" s="211">
        <v>14122</v>
      </c>
      <c r="CP213" s="211">
        <v>14713</v>
      </c>
      <c r="CQ213" s="211">
        <v>15561</v>
      </c>
      <c r="CR213" s="211">
        <v>15908</v>
      </c>
      <c r="CS213" s="211">
        <v>16530</v>
      </c>
      <c r="CT213" s="211">
        <v>17227</v>
      </c>
      <c r="CU213" s="211">
        <v>17941</v>
      </c>
      <c r="CV213" s="211">
        <v>18007</v>
      </c>
      <c r="CW213" s="211">
        <v>18201</v>
      </c>
      <c r="CX213" s="211">
        <v>18597</v>
      </c>
      <c r="CY213" s="211">
        <v>19153</v>
      </c>
    </row>
    <row r="214" spans="1:103" x14ac:dyDescent="0.2">
      <c r="A214" s="211">
        <v>2</v>
      </c>
      <c r="B214" s="211" t="s">
        <v>1288</v>
      </c>
      <c r="C214" s="211">
        <v>673</v>
      </c>
      <c r="D214" s="211">
        <v>606</v>
      </c>
      <c r="E214" s="211">
        <v>525</v>
      </c>
      <c r="F214" s="211">
        <v>462</v>
      </c>
      <c r="G214" s="211">
        <v>441</v>
      </c>
      <c r="H214" s="211">
        <v>556</v>
      </c>
      <c r="I214" s="211">
        <v>595</v>
      </c>
      <c r="J214" s="211">
        <v>601</v>
      </c>
      <c r="K214" s="211">
        <v>603</v>
      </c>
      <c r="L214" s="211">
        <v>609</v>
      </c>
      <c r="M214" s="211">
        <v>617</v>
      </c>
      <c r="N214" s="211">
        <v>628</v>
      </c>
      <c r="O214" s="211">
        <v>637</v>
      </c>
      <c r="P214" s="211">
        <v>650</v>
      </c>
      <c r="Q214" s="211">
        <v>673</v>
      </c>
      <c r="R214" s="211">
        <v>705</v>
      </c>
      <c r="S214" s="211">
        <v>732</v>
      </c>
      <c r="T214" s="211">
        <v>754</v>
      </c>
      <c r="U214" s="211">
        <v>766</v>
      </c>
      <c r="V214" s="211">
        <v>787</v>
      </c>
      <c r="W214" s="211">
        <v>826</v>
      </c>
      <c r="X214" s="211">
        <v>867</v>
      </c>
      <c r="Y214" s="211">
        <v>907</v>
      </c>
      <c r="Z214" s="211">
        <v>950</v>
      </c>
      <c r="AA214" s="211">
        <v>988</v>
      </c>
      <c r="AB214" s="211">
        <v>1011</v>
      </c>
      <c r="AC214" s="211">
        <v>1012</v>
      </c>
      <c r="AD214" s="211">
        <v>1075</v>
      </c>
      <c r="AE214" s="211">
        <v>1187</v>
      </c>
      <c r="AF214" s="211">
        <v>1302</v>
      </c>
      <c r="AG214" s="211">
        <v>1380</v>
      </c>
      <c r="AH214" s="211">
        <v>1462</v>
      </c>
      <c r="AI214" s="211">
        <v>1765</v>
      </c>
      <c r="AJ214" s="211">
        <v>1862</v>
      </c>
      <c r="AK214" s="211">
        <v>1880</v>
      </c>
      <c r="AL214" s="211">
        <v>1896</v>
      </c>
      <c r="AM214" s="211">
        <v>1915</v>
      </c>
      <c r="AN214" s="211">
        <v>1946</v>
      </c>
      <c r="AO214" s="211">
        <v>2028</v>
      </c>
      <c r="AP214" s="211">
        <v>2131</v>
      </c>
      <c r="AQ214" s="211">
        <v>2217</v>
      </c>
      <c r="AR214" s="211">
        <v>2347</v>
      </c>
      <c r="AS214" s="211">
        <v>2512</v>
      </c>
      <c r="AT214" s="211">
        <v>2697</v>
      </c>
      <c r="AU214" s="211">
        <v>2879</v>
      </c>
      <c r="AV214" s="211">
        <v>3066</v>
      </c>
      <c r="AW214" s="211">
        <v>3293</v>
      </c>
      <c r="AX214" s="211">
        <v>3541</v>
      </c>
      <c r="AY214" s="211">
        <v>3784</v>
      </c>
      <c r="AZ214" s="211">
        <v>4035</v>
      </c>
      <c r="BA214" s="211">
        <v>4267</v>
      </c>
      <c r="BB214" s="211">
        <v>4451</v>
      </c>
      <c r="BC214" s="211">
        <v>4616</v>
      </c>
      <c r="BD214" s="211">
        <v>4770</v>
      </c>
      <c r="BE214" s="211">
        <v>4946</v>
      </c>
      <c r="BF214" s="211">
        <v>5069</v>
      </c>
      <c r="BG214" s="211">
        <v>5299</v>
      </c>
      <c r="BH214" s="211">
        <v>5410</v>
      </c>
      <c r="BI214" s="211">
        <v>5456</v>
      </c>
      <c r="BJ214" s="211">
        <v>5467</v>
      </c>
      <c r="BK214" s="211">
        <v>5524</v>
      </c>
      <c r="BL214" s="211">
        <v>5603</v>
      </c>
      <c r="BM214" s="211">
        <v>5690</v>
      </c>
      <c r="BN214" s="211">
        <v>5894</v>
      </c>
      <c r="BO214" s="211">
        <v>6338</v>
      </c>
      <c r="BP214" s="211">
        <v>6847</v>
      </c>
      <c r="BQ214" s="211">
        <v>7238</v>
      </c>
      <c r="BR214" s="211">
        <v>7551</v>
      </c>
      <c r="BS214" s="211">
        <v>7838</v>
      </c>
      <c r="BT214" s="211">
        <v>8092</v>
      </c>
      <c r="BU214" s="211">
        <v>8446</v>
      </c>
      <c r="BV214" s="211">
        <v>8784</v>
      </c>
      <c r="BW214" s="211">
        <v>9132</v>
      </c>
      <c r="BX214" s="211">
        <v>9552</v>
      </c>
      <c r="BY214" s="211">
        <v>9862</v>
      </c>
      <c r="BZ214" s="211">
        <v>10183</v>
      </c>
      <c r="CA214" s="211">
        <v>10623</v>
      </c>
      <c r="CB214" s="211">
        <v>10989</v>
      </c>
      <c r="CC214" s="211">
        <v>11167</v>
      </c>
      <c r="CD214" s="211">
        <v>11421</v>
      </c>
      <c r="CE214" s="211">
        <v>11609</v>
      </c>
      <c r="CF214" s="211">
        <v>11916</v>
      </c>
      <c r="CG214" s="211">
        <v>12338</v>
      </c>
      <c r="CH214" s="211">
        <v>12648</v>
      </c>
      <c r="CI214" s="211">
        <v>12981</v>
      </c>
      <c r="CJ214" s="211">
        <v>13207</v>
      </c>
      <c r="CK214" s="211">
        <v>13460</v>
      </c>
      <c r="CL214" s="211">
        <v>13626</v>
      </c>
      <c r="CM214" s="211">
        <v>14003</v>
      </c>
      <c r="CN214" s="211">
        <v>14572</v>
      </c>
      <c r="CO214" s="211">
        <v>15204</v>
      </c>
      <c r="CP214" s="211">
        <v>16025</v>
      </c>
      <c r="CQ214" s="211">
        <v>16827</v>
      </c>
      <c r="CR214" s="211">
        <v>17763</v>
      </c>
      <c r="CS214" s="211">
        <v>18474</v>
      </c>
      <c r="CT214" s="211">
        <v>19223</v>
      </c>
      <c r="CU214" s="211">
        <v>20042</v>
      </c>
      <c r="CV214" s="211">
        <v>20916</v>
      </c>
      <c r="CW214" s="211">
        <v>21428</v>
      </c>
      <c r="CX214" s="211">
        <v>21824</v>
      </c>
      <c r="CY214" s="211">
        <v>22282</v>
      </c>
    </row>
    <row r="215" spans="1:103" x14ac:dyDescent="0.2">
      <c r="A215" s="211">
        <v>2</v>
      </c>
      <c r="B215" s="211" t="s">
        <v>1289</v>
      </c>
      <c r="C215" s="211">
        <v>10</v>
      </c>
      <c r="D215" s="211">
        <v>8</v>
      </c>
      <c r="E215" s="211">
        <v>7</v>
      </c>
      <c r="F215" s="211">
        <v>6</v>
      </c>
      <c r="G215" s="211">
        <v>5</v>
      </c>
      <c r="H215" s="211">
        <v>5</v>
      </c>
      <c r="I215" s="211">
        <v>4</v>
      </c>
      <c r="J215" s="211">
        <v>4</v>
      </c>
      <c r="K215" s="211">
        <v>3</v>
      </c>
      <c r="L215" s="211">
        <v>3</v>
      </c>
      <c r="M215" s="211">
        <v>5</v>
      </c>
      <c r="N215" s="211">
        <v>5</v>
      </c>
      <c r="O215" s="211">
        <v>5</v>
      </c>
      <c r="P215" s="211">
        <v>5</v>
      </c>
      <c r="Q215" s="211">
        <v>5</v>
      </c>
      <c r="R215" s="211">
        <v>5</v>
      </c>
      <c r="S215" s="211">
        <v>5</v>
      </c>
      <c r="T215" s="211">
        <v>5</v>
      </c>
      <c r="U215" s="211">
        <v>5</v>
      </c>
      <c r="V215" s="211">
        <v>5</v>
      </c>
      <c r="W215" s="211">
        <v>5</v>
      </c>
      <c r="X215" s="211">
        <v>5</v>
      </c>
      <c r="Y215" s="211">
        <v>6</v>
      </c>
      <c r="Z215" s="211">
        <v>7</v>
      </c>
      <c r="AA215" s="211">
        <v>8</v>
      </c>
      <c r="AB215" s="211">
        <v>8</v>
      </c>
      <c r="AC215" s="211">
        <v>8</v>
      </c>
      <c r="AD215" s="211">
        <v>9</v>
      </c>
      <c r="AE215" s="211">
        <v>9</v>
      </c>
      <c r="AF215" s="211">
        <v>9</v>
      </c>
      <c r="AG215" s="211">
        <v>9</v>
      </c>
      <c r="AH215" s="211">
        <v>9</v>
      </c>
      <c r="AI215" s="211">
        <v>10</v>
      </c>
      <c r="AJ215" s="211">
        <v>12</v>
      </c>
      <c r="AK215" s="211">
        <v>14</v>
      </c>
      <c r="AL215" s="211">
        <v>14</v>
      </c>
      <c r="AM215" s="211">
        <v>16</v>
      </c>
      <c r="AN215" s="211">
        <v>19</v>
      </c>
      <c r="AO215" s="211">
        <v>20</v>
      </c>
      <c r="AP215" s="211">
        <v>19</v>
      </c>
      <c r="AQ215" s="211">
        <v>20</v>
      </c>
      <c r="AR215" s="211">
        <v>20</v>
      </c>
      <c r="AS215" s="211">
        <v>20</v>
      </c>
      <c r="AT215" s="211">
        <v>21</v>
      </c>
      <c r="AU215" s="211">
        <v>23</v>
      </c>
      <c r="AV215" s="211">
        <v>24</v>
      </c>
      <c r="AW215" s="211">
        <v>27</v>
      </c>
      <c r="AX215" s="211">
        <v>29</v>
      </c>
      <c r="AY215" s="211">
        <v>31</v>
      </c>
      <c r="AZ215" s="211">
        <v>33</v>
      </c>
      <c r="BA215" s="211">
        <v>35</v>
      </c>
      <c r="BB215" s="211">
        <v>37</v>
      </c>
      <c r="BC215" s="211">
        <v>41</v>
      </c>
      <c r="BD215" s="211">
        <v>44</v>
      </c>
      <c r="BE215" s="211">
        <v>48</v>
      </c>
      <c r="BF215" s="211">
        <v>50</v>
      </c>
      <c r="BG215" s="211">
        <v>52</v>
      </c>
      <c r="BH215" s="211">
        <v>56</v>
      </c>
      <c r="BI215" s="211">
        <v>57</v>
      </c>
      <c r="BJ215" s="211">
        <v>60</v>
      </c>
      <c r="BK215" s="211">
        <v>62</v>
      </c>
      <c r="BL215" s="211">
        <v>64</v>
      </c>
      <c r="BM215" s="211">
        <v>66</v>
      </c>
      <c r="BN215" s="211">
        <v>66</v>
      </c>
      <c r="BO215" s="211">
        <v>66</v>
      </c>
      <c r="BP215" s="211">
        <v>67</v>
      </c>
      <c r="BQ215" s="211">
        <v>68</v>
      </c>
      <c r="BR215" s="211">
        <v>70</v>
      </c>
      <c r="BS215" s="211">
        <v>72</v>
      </c>
      <c r="BT215" s="211">
        <v>78</v>
      </c>
      <c r="BU215" s="211">
        <v>86</v>
      </c>
      <c r="BV215" s="211">
        <v>92</v>
      </c>
      <c r="BW215" s="211">
        <v>96</v>
      </c>
      <c r="BX215" s="211">
        <v>99</v>
      </c>
      <c r="BY215" s="211">
        <v>103</v>
      </c>
      <c r="BZ215" s="211">
        <v>108</v>
      </c>
      <c r="CA215" s="211">
        <v>113</v>
      </c>
      <c r="CB215" s="211">
        <v>119</v>
      </c>
      <c r="CC215" s="211">
        <v>125</v>
      </c>
      <c r="CD215" s="211">
        <v>128</v>
      </c>
      <c r="CE215" s="211">
        <v>135</v>
      </c>
      <c r="CF215" s="211">
        <v>142</v>
      </c>
      <c r="CG215" s="211">
        <v>147</v>
      </c>
      <c r="CH215" s="211">
        <v>149</v>
      </c>
      <c r="CI215" s="211">
        <v>154</v>
      </c>
      <c r="CJ215" s="211">
        <v>156</v>
      </c>
      <c r="CK215" s="211">
        <v>161</v>
      </c>
      <c r="CL215" s="211">
        <v>168</v>
      </c>
      <c r="CM215" s="211">
        <v>173</v>
      </c>
      <c r="CN215" s="211">
        <v>177</v>
      </c>
      <c r="CO215" s="211">
        <v>181</v>
      </c>
      <c r="CP215" s="211">
        <v>187</v>
      </c>
      <c r="CQ215" s="211">
        <v>189</v>
      </c>
      <c r="CR215" s="211">
        <v>195</v>
      </c>
      <c r="CS215" s="211">
        <v>205</v>
      </c>
      <c r="CT215" s="211">
        <v>215</v>
      </c>
      <c r="CU215" s="211">
        <v>229</v>
      </c>
      <c r="CV215" s="211">
        <v>240</v>
      </c>
      <c r="CW215" s="211">
        <v>256</v>
      </c>
      <c r="CX215" s="211">
        <v>264</v>
      </c>
      <c r="CY215" s="211">
        <v>275</v>
      </c>
    </row>
    <row r="217" spans="1:103" x14ac:dyDescent="0.2">
      <c r="B217" s="212" t="s">
        <v>1290</v>
      </c>
      <c r="C217" s="212">
        <f>SUM(C2:C216)</f>
        <v>67081234</v>
      </c>
      <c r="D217" s="212">
        <f t="shared" ref="D217:AG217" si="0">SUM(D2:D216)</f>
        <v>67279683</v>
      </c>
      <c r="E217" s="212">
        <f t="shared" si="0"/>
        <v>67791437</v>
      </c>
      <c r="F217" s="212">
        <f t="shared" si="0"/>
        <v>68122475</v>
      </c>
      <c r="G217" s="212">
        <f t="shared" si="0"/>
        <v>68434172</v>
      </c>
      <c r="H217" s="212">
        <f t="shared" si="0"/>
        <v>68722647</v>
      </c>
      <c r="I217" s="212">
        <f t="shared" si="0"/>
        <v>68985657</v>
      </c>
      <c r="J217" s="212">
        <f t="shared" si="0"/>
        <v>69222409</v>
      </c>
      <c r="K217" s="212">
        <f t="shared" si="0"/>
        <v>69449332</v>
      </c>
      <c r="L217" s="212">
        <f t="shared" si="0"/>
        <v>69666511</v>
      </c>
      <c r="M217" s="212">
        <f t="shared" si="0"/>
        <v>69874171</v>
      </c>
      <c r="N217" s="212">
        <f t="shared" si="0"/>
        <v>70072860</v>
      </c>
      <c r="O217" s="212">
        <f t="shared" si="0"/>
        <v>70263347</v>
      </c>
      <c r="P217" s="212">
        <f t="shared" si="0"/>
        <v>70446119</v>
      </c>
      <c r="Q217" s="212">
        <f t="shared" si="0"/>
        <v>70621886</v>
      </c>
      <c r="R217" s="212">
        <f t="shared" si="0"/>
        <v>70791832</v>
      </c>
      <c r="S217" s="212">
        <f t="shared" si="0"/>
        <v>70958277</v>
      </c>
      <c r="T217" s="212">
        <f t="shared" si="0"/>
        <v>71123615</v>
      </c>
      <c r="U217" s="212">
        <f t="shared" si="0"/>
        <v>71288838</v>
      </c>
      <c r="V217" s="212">
        <f t="shared" si="0"/>
        <v>71454546</v>
      </c>
      <c r="W217" s="212">
        <f t="shared" si="0"/>
        <v>71621116</v>
      </c>
      <c r="X217" s="212">
        <f t="shared" si="0"/>
        <v>71788197</v>
      </c>
      <c r="Y217" s="212">
        <f t="shared" si="0"/>
        <v>71955108</v>
      </c>
      <c r="Z217" s="212">
        <f t="shared" si="0"/>
        <v>72121453</v>
      </c>
      <c r="AA217" s="212">
        <f t="shared" si="0"/>
        <v>72286628</v>
      </c>
      <c r="AB217" s="212">
        <f t="shared" si="0"/>
        <v>72448772</v>
      </c>
      <c r="AC217" s="212">
        <f t="shared" si="0"/>
        <v>72606005</v>
      </c>
      <c r="AD217" s="212">
        <f t="shared" si="0"/>
        <v>72757187</v>
      </c>
      <c r="AE217" s="212">
        <f t="shared" si="0"/>
        <v>72901094</v>
      </c>
      <c r="AF217" s="212">
        <f t="shared" si="0"/>
        <v>73036545</v>
      </c>
      <c r="AG217" s="212">
        <f t="shared" si="0"/>
        <v>73162612</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BB62-AD21-4488-89C8-7B504070B43A}">
  <dimension ref="A1:CY232"/>
  <sheetViews>
    <sheetView workbookViewId="0">
      <pane xSplit="2" ySplit="1" topLeftCell="L199" activePane="bottomRight" state="frozen"/>
      <selection pane="topRight" activeCell="C1" sqref="C1"/>
      <selection pane="bottomLeft" activeCell="A2" sqref="A2"/>
      <selection pane="bottomRight" activeCell="AF232" sqref="AF232"/>
    </sheetView>
  </sheetViews>
  <sheetFormatPr defaultColWidth="9.140625" defaultRowHeight="12.75" x14ac:dyDescent="0.2"/>
  <cols>
    <col min="1" max="1" width="9.140625" style="212" customWidth="1"/>
    <col min="2" max="2" width="11.7109375" style="212" customWidth="1"/>
    <col min="3" max="103" width="9.140625" style="212" customWidth="1"/>
    <col min="104" max="104" width="9.140625" style="211" customWidth="1"/>
    <col min="105" max="16384" width="9.140625" style="211"/>
  </cols>
  <sheetData>
    <row r="1" spans="1:103" ht="12.6" customHeight="1" x14ac:dyDescent="0.2">
      <c r="A1" s="211" t="s">
        <v>1111</v>
      </c>
      <c r="B1" s="211" t="s">
        <v>1112</v>
      </c>
      <c r="C1" s="211">
        <v>2021</v>
      </c>
      <c r="D1" s="211">
        <v>2022</v>
      </c>
      <c r="E1" s="211">
        <v>2023</v>
      </c>
      <c r="F1" s="211">
        <v>2024</v>
      </c>
      <c r="G1" s="211">
        <v>2025</v>
      </c>
      <c r="H1" s="211">
        <v>2026</v>
      </c>
      <c r="I1" s="211">
        <v>2027</v>
      </c>
      <c r="J1" s="211">
        <v>2028</v>
      </c>
      <c r="K1" s="211">
        <v>2029</v>
      </c>
      <c r="L1" s="211">
        <v>2030</v>
      </c>
      <c r="M1" s="211">
        <v>2031</v>
      </c>
      <c r="N1" s="211">
        <v>2032</v>
      </c>
      <c r="O1" s="211">
        <v>2033</v>
      </c>
      <c r="P1" s="211">
        <v>2034</v>
      </c>
      <c r="Q1" s="211">
        <v>2035</v>
      </c>
      <c r="R1" s="211">
        <v>2036</v>
      </c>
      <c r="S1" s="211">
        <v>2037</v>
      </c>
      <c r="T1" s="211">
        <v>2038</v>
      </c>
      <c r="U1" s="211">
        <v>2039</v>
      </c>
      <c r="V1" s="211">
        <v>2040</v>
      </c>
      <c r="W1" s="211">
        <v>2041</v>
      </c>
      <c r="X1" s="211">
        <v>2042</v>
      </c>
      <c r="Y1" s="211">
        <v>2043</v>
      </c>
      <c r="Z1" s="211">
        <v>2044</v>
      </c>
      <c r="AA1" s="211">
        <v>2045</v>
      </c>
      <c r="AB1" s="211">
        <v>2046</v>
      </c>
      <c r="AC1" s="211">
        <v>2047</v>
      </c>
      <c r="AD1" s="211">
        <v>2048</v>
      </c>
      <c r="AE1" s="211">
        <v>2049</v>
      </c>
      <c r="AF1" s="211">
        <v>2050</v>
      </c>
      <c r="AG1" s="211">
        <v>2051</v>
      </c>
      <c r="AH1" s="211">
        <v>2052</v>
      </c>
      <c r="AI1" s="211">
        <v>2053</v>
      </c>
      <c r="AJ1" s="211">
        <v>2054</v>
      </c>
      <c r="AK1" s="211">
        <v>2055</v>
      </c>
      <c r="AL1" s="211">
        <v>2056</v>
      </c>
      <c r="AM1" s="211">
        <v>2057</v>
      </c>
      <c r="AN1" s="211">
        <v>2058</v>
      </c>
      <c r="AO1" s="211">
        <v>2059</v>
      </c>
      <c r="AP1" s="211">
        <v>2060</v>
      </c>
      <c r="AQ1" s="211">
        <v>2061</v>
      </c>
      <c r="AR1" s="211">
        <v>2062</v>
      </c>
      <c r="AS1" s="211">
        <v>2063</v>
      </c>
      <c r="AT1" s="211">
        <v>2064</v>
      </c>
      <c r="AU1" s="211">
        <v>2065</v>
      </c>
      <c r="AV1" s="211">
        <v>2066</v>
      </c>
      <c r="AW1" s="211">
        <v>2067</v>
      </c>
      <c r="AX1" s="211">
        <v>2068</v>
      </c>
      <c r="AY1" s="211">
        <v>2069</v>
      </c>
      <c r="AZ1" s="211">
        <v>2070</v>
      </c>
      <c r="BA1" s="211">
        <v>2071</v>
      </c>
      <c r="BB1" s="211">
        <v>2072</v>
      </c>
      <c r="BC1" s="211">
        <v>2073</v>
      </c>
      <c r="BD1" s="211">
        <v>2074</v>
      </c>
      <c r="BE1" s="211">
        <v>2075</v>
      </c>
      <c r="BF1" s="211">
        <v>2076</v>
      </c>
      <c r="BG1" s="211">
        <v>2077</v>
      </c>
      <c r="BH1" s="211">
        <v>2078</v>
      </c>
      <c r="BI1" s="211">
        <v>2079</v>
      </c>
      <c r="BJ1" s="211">
        <v>2080</v>
      </c>
      <c r="BK1" s="211">
        <v>2081</v>
      </c>
      <c r="BL1" s="211">
        <v>2082</v>
      </c>
      <c r="BM1" s="211">
        <v>2083</v>
      </c>
      <c r="BN1" s="211">
        <v>2084</v>
      </c>
      <c r="BO1" s="211">
        <v>2085</v>
      </c>
      <c r="BP1" s="211">
        <v>2086</v>
      </c>
      <c r="BQ1" s="211">
        <v>2087</v>
      </c>
      <c r="BR1" s="211">
        <v>2088</v>
      </c>
      <c r="BS1" s="211">
        <v>2089</v>
      </c>
      <c r="BT1" s="211">
        <v>2090</v>
      </c>
      <c r="BU1" s="211">
        <v>2091</v>
      </c>
      <c r="BV1" s="211">
        <v>2092</v>
      </c>
      <c r="BW1" s="211">
        <v>2093</v>
      </c>
      <c r="BX1" s="211">
        <v>2094</v>
      </c>
      <c r="BY1" s="211">
        <v>2095</v>
      </c>
      <c r="BZ1" s="211">
        <v>2096</v>
      </c>
      <c r="CA1" s="211">
        <v>2097</v>
      </c>
      <c r="CB1" s="211">
        <v>2098</v>
      </c>
      <c r="CC1" s="211">
        <v>2099</v>
      </c>
      <c r="CD1" s="211">
        <v>2100</v>
      </c>
      <c r="CE1" s="211">
        <v>2101</v>
      </c>
      <c r="CF1" s="211">
        <v>2102</v>
      </c>
      <c r="CG1" s="211">
        <v>2103</v>
      </c>
      <c r="CH1" s="211">
        <v>2104</v>
      </c>
      <c r="CI1" s="211">
        <v>2105</v>
      </c>
      <c r="CJ1" s="211">
        <v>2106</v>
      </c>
      <c r="CK1" s="211">
        <v>2107</v>
      </c>
      <c r="CL1" s="211">
        <v>2108</v>
      </c>
      <c r="CM1" s="211">
        <v>2109</v>
      </c>
      <c r="CN1" s="211">
        <v>2110</v>
      </c>
      <c r="CO1" s="211">
        <v>2111</v>
      </c>
      <c r="CP1" s="211">
        <v>2112</v>
      </c>
      <c r="CQ1" s="211">
        <v>2113</v>
      </c>
      <c r="CR1" s="211">
        <v>2114</v>
      </c>
      <c r="CS1" s="211">
        <v>2115</v>
      </c>
      <c r="CT1" s="211">
        <v>2116</v>
      </c>
      <c r="CU1" s="211">
        <v>2117</v>
      </c>
      <c r="CV1" s="211">
        <v>2118</v>
      </c>
      <c r="CW1" s="211">
        <v>2119</v>
      </c>
      <c r="CX1" s="211">
        <v>2120</v>
      </c>
      <c r="CY1" s="211">
        <v>2121</v>
      </c>
    </row>
    <row r="2" spans="1:103" x14ac:dyDescent="0.2">
      <c r="A2" s="213" t="s">
        <v>1291</v>
      </c>
      <c r="B2" s="211">
        <v>0</v>
      </c>
      <c r="C2" s="213"/>
      <c r="D2" s="213"/>
      <c r="E2" s="213">
        <v>324739</v>
      </c>
      <c r="F2" s="213">
        <v>348228</v>
      </c>
      <c r="G2" s="213">
        <v>352641</v>
      </c>
      <c r="H2" s="213">
        <v>354636</v>
      </c>
      <c r="I2" s="213">
        <v>355782</v>
      </c>
      <c r="J2" s="213">
        <v>356135</v>
      </c>
      <c r="K2" s="213">
        <v>356197</v>
      </c>
      <c r="L2" s="213">
        <v>356263</v>
      </c>
      <c r="M2" s="213">
        <v>356385</v>
      </c>
      <c r="N2" s="213">
        <v>356645</v>
      </c>
      <c r="O2" s="213">
        <v>356888</v>
      </c>
      <c r="P2" s="213">
        <v>357138</v>
      </c>
      <c r="Q2" s="213">
        <v>357556</v>
      </c>
      <c r="R2" s="213">
        <v>358660</v>
      </c>
      <c r="S2" s="213">
        <v>360528</v>
      </c>
      <c r="T2" s="213">
        <v>362551</v>
      </c>
      <c r="U2" s="213">
        <v>364576</v>
      </c>
      <c r="V2" s="213">
        <v>366542</v>
      </c>
      <c r="W2" s="213">
        <v>368055</v>
      </c>
      <c r="X2" s="213">
        <v>369114</v>
      </c>
      <c r="Y2" s="213">
        <v>370001</v>
      </c>
      <c r="Z2" s="213">
        <v>370659</v>
      </c>
      <c r="AA2" s="213">
        <v>370543</v>
      </c>
      <c r="AB2" s="213">
        <v>369628</v>
      </c>
      <c r="AC2" s="213">
        <v>368539</v>
      </c>
      <c r="AD2" s="213">
        <v>367300</v>
      </c>
      <c r="AE2" s="213">
        <v>365895</v>
      </c>
      <c r="AF2" s="213">
        <v>364451</v>
      </c>
      <c r="AG2" s="213">
        <v>363084</v>
      </c>
      <c r="AH2" s="213">
        <v>361827</v>
      </c>
      <c r="AI2" s="213">
        <v>360628</v>
      </c>
      <c r="AJ2" s="213">
        <v>359594</v>
      </c>
      <c r="AK2" s="213">
        <v>358859</v>
      </c>
      <c r="AL2" s="213">
        <v>358417</v>
      </c>
      <c r="AM2" s="213">
        <v>358248</v>
      </c>
      <c r="AN2" s="213">
        <v>358219</v>
      </c>
      <c r="AO2" s="213">
        <v>358371</v>
      </c>
      <c r="AP2" s="213">
        <v>358754</v>
      </c>
      <c r="AQ2" s="213">
        <v>359211</v>
      </c>
      <c r="AR2" s="213">
        <v>359772</v>
      </c>
      <c r="AS2" s="213">
        <v>360358</v>
      </c>
      <c r="AT2" s="213">
        <v>361037</v>
      </c>
      <c r="AU2" s="213">
        <v>361884</v>
      </c>
      <c r="AV2" s="213">
        <v>362703</v>
      </c>
      <c r="AW2" s="213">
        <v>363478</v>
      </c>
      <c r="AX2" s="213">
        <v>364225</v>
      </c>
      <c r="AY2" s="213">
        <v>364926</v>
      </c>
      <c r="AZ2" s="213">
        <v>365609</v>
      </c>
      <c r="BA2" s="213">
        <v>366266</v>
      </c>
      <c r="BB2" s="213">
        <v>366831</v>
      </c>
      <c r="BC2" s="213">
        <v>367330</v>
      </c>
      <c r="BD2" s="213">
        <v>367749</v>
      </c>
      <c r="BE2" s="213">
        <v>368065</v>
      </c>
      <c r="BF2" s="213">
        <v>368273</v>
      </c>
      <c r="BG2" s="213">
        <v>368372</v>
      </c>
      <c r="BH2" s="213">
        <v>368366</v>
      </c>
      <c r="BI2" s="213">
        <v>368256</v>
      </c>
      <c r="BJ2" s="213">
        <v>368051</v>
      </c>
      <c r="BK2" s="213">
        <v>367766</v>
      </c>
      <c r="BL2" s="213">
        <v>367419</v>
      </c>
      <c r="BM2" s="213">
        <v>367034</v>
      </c>
      <c r="BN2" s="213">
        <v>366634</v>
      </c>
      <c r="BO2" s="213">
        <v>366241</v>
      </c>
      <c r="BP2" s="213">
        <v>365874</v>
      </c>
      <c r="BQ2" s="213">
        <v>365549</v>
      </c>
      <c r="BR2" s="213">
        <v>365285</v>
      </c>
      <c r="BS2" s="213">
        <v>365093</v>
      </c>
      <c r="BT2" s="213">
        <v>364979</v>
      </c>
      <c r="BU2" s="213">
        <v>364950</v>
      </c>
      <c r="BV2" s="213">
        <v>365005</v>
      </c>
      <c r="BW2" s="213">
        <v>365140</v>
      </c>
      <c r="BX2" s="213">
        <v>365342</v>
      </c>
      <c r="BY2" s="213">
        <v>365612</v>
      </c>
      <c r="BZ2" s="213">
        <v>365935</v>
      </c>
      <c r="CA2" s="213">
        <v>366303</v>
      </c>
      <c r="CB2" s="213">
        <v>366701</v>
      </c>
      <c r="CC2" s="213">
        <v>367117</v>
      </c>
      <c r="CD2" s="213">
        <v>367539</v>
      </c>
      <c r="CE2" s="213">
        <v>367959</v>
      </c>
      <c r="CF2" s="213">
        <v>368368</v>
      </c>
      <c r="CG2" s="213">
        <v>368751</v>
      </c>
      <c r="CH2" s="213">
        <v>369102</v>
      </c>
      <c r="CI2" s="213">
        <v>369420</v>
      </c>
      <c r="CJ2" s="213">
        <v>369695</v>
      </c>
      <c r="CK2" s="213">
        <v>369927</v>
      </c>
      <c r="CL2" s="213">
        <v>370109</v>
      </c>
      <c r="CM2" s="213">
        <v>370244</v>
      </c>
      <c r="CN2" s="213">
        <v>370335</v>
      </c>
      <c r="CO2" s="213">
        <v>370382</v>
      </c>
      <c r="CP2" s="213">
        <v>370389</v>
      </c>
      <c r="CQ2" s="213">
        <v>370365</v>
      </c>
      <c r="CR2" s="213">
        <v>370310</v>
      </c>
      <c r="CS2" s="213">
        <v>370237</v>
      </c>
      <c r="CT2" s="213">
        <v>370149</v>
      </c>
      <c r="CU2" s="213">
        <v>370054</v>
      </c>
      <c r="CV2" s="213">
        <v>369963</v>
      </c>
      <c r="CW2" s="213">
        <v>369881</v>
      </c>
      <c r="CX2" s="213">
        <v>369813</v>
      </c>
      <c r="CY2" s="213">
        <v>369763</v>
      </c>
    </row>
    <row r="3" spans="1:103" x14ac:dyDescent="0.2">
      <c r="A3" s="213" t="s">
        <v>1291</v>
      </c>
      <c r="B3" s="211">
        <v>1</v>
      </c>
      <c r="C3" s="213"/>
      <c r="D3" s="213"/>
      <c r="E3" s="213">
        <v>341347</v>
      </c>
      <c r="F3" s="213">
        <v>327794</v>
      </c>
      <c r="G3" s="213">
        <v>350959</v>
      </c>
      <c r="H3" s="213">
        <v>355056</v>
      </c>
      <c r="I3" s="213">
        <v>356739</v>
      </c>
      <c r="J3" s="213">
        <v>357567</v>
      </c>
      <c r="K3" s="213">
        <v>357924</v>
      </c>
      <c r="L3" s="213">
        <v>357990</v>
      </c>
      <c r="M3" s="213">
        <v>358059</v>
      </c>
      <c r="N3" s="213">
        <v>358183</v>
      </c>
      <c r="O3" s="213">
        <v>358444</v>
      </c>
      <c r="P3" s="213">
        <v>358691</v>
      </c>
      <c r="Q3" s="213">
        <v>358944</v>
      </c>
      <c r="R3" s="213">
        <v>359365</v>
      </c>
      <c r="S3" s="213">
        <v>360471</v>
      </c>
      <c r="T3" s="213">
        <v>362341</v>
      </c>
      <c r="U3" s="213">
        <v>364365</v>
      </c>
      <c r="V3" s="213">
        <v>366391</v>
      </c>
      <c r="W3" s="213">
        <v>368358</v>
      </c>
      <c r="X3" s="213">
        <v>369873</v>
      </c>
      <c r="Y3" s="213">
        <v>370934</v>
      </c>
      <c r="Z3" s="213">
        <v>371821</v>
      </c>
      <c r="AA3" s="213">
        <v>372480</v>
      </c>
      <c r="AB3" s="213">
        <v>372367</v>
      </c>
      <c r="AC3" s="213">
        <v>371454</v>
      </c>
      <c r="AD3" s="213">
        <v>370367</v>
      </c>
      <c r="AE3" s="213">
        <v>369130</v>
      </c>
      <c r="AF3" s="213">
        <v>367727</v>
      </c>
      <c r="AG3" s="213">
        <v>366287</v>
      </c>
      <c r="AH3" s="213">
        <v>364921</v>
      </c>
      <c r="AI3" s="213">
        <v>363668</v>
      </c>
      <c r="AJ3" s="213">
        <v>362471</v>
      </c>
      <c r="AK3" s="213">
        <v>361439</v>
      </c>
      <c r="AL3" s="213">
        <v>360704</v>
      </c>
      <c r="AM3" s="213">
        <v>360264</v>
      </c>
      <c r="AN3" s="213">
        <v>360097</v>
      </c>
      <c r="AO3" s="213">
        <v>360070</v>
      </c>
      <c r="AP3" s="213">
        <v>360222</v>
      </c>
      <c r="AQ3" s="213">
        <v>360608</v>
      </c>
      <c r="AR3" s="213">
        <v>361065</v>
      </c>
      <c r="AS3" s="213">
        <v>361629</v>
      </c>
      <c r="AT3" s="213">
        <v>362215</v>
      </c>
      <c r="AU3" s="213">
        <v>362896</v>
      </c>
      <c r="AV3" s="213">
        <v>363745</v>
      </c>
      <c r="AW3" s="213">
        <v>364564</v>
      </c>
      <c r="AX3" s="213">
        <v>365340</v>
      </c>
      <c r="AY3" s="213">
        <v>366091</v>
      </c>
      <c r="AZ3" s="213">
        <v>366791</v>
      </c>
      <c r="BA3" s="213">
        <v>367475</v>
      </c>
      <c r="BB3" s="213">
        <v>368134</v>
      </c>
      <c r="BC3" s="213">
        <v>368699</v>
      </c>
      <c r="BD3" s="213">
        <v>369201</v>
      </c>
      <c r="BE3" s="213">
        <v>369622</v>
      </c>
      <c r="BF3" s="213">
        <v>369937</v>
      </c>
      <c r="BG3" s="213">
        <v>370147</v>
      </c>
      <c r="BH3" s="213">
        <v>370247</v>
      </c>
      <c r="BI3" s="213">
        <v>370242</v>
      </c>
      <c r="BJ3" s="213">
        <v>370132</v>
      </c>
      <c r="BK3" s="213">
        <v>369929</v>
      </c>
      <c r="BL3" s="213">
        <v>369645</v>
      </c>
      <c r="BM3" s="213">
        <v>369298</v>
      </c>
      <c r="BN3" s="213">
        <v>368915</v>
      </c>
      <c r="BO3" s="213">
        <v>368518</v>
      </c>
      <c r="BP3" s="213">
        <v>368126</v>
      </c>
      <c r="BQ3" s="213">
        <v>367760</v>
      </c>
      <c r="BR3" s="213">
        <v>367437</v>
      </c>
      <c r="BS3" s="213">
        <v>367174</v>
      </c>
      <c r="BT3" s="213">
        <v>366984</v>
      </c>
      <c r="BU3" s="213">
        <v>366870</v>
      </c>
      <c r="BV3" s="213">
        <v>366843</v>
      </c>
      <c r="BW3" s="213">
        <v>366898</v>
      </c>
      <c r="BX3" s="213">
        <v>367034</v>
      </c>
      <c r="BY3" s="213">
        <v>367237</v>
      </c>
      <c r="BZ3" s="213">
        <v>367508</v>
      </c>
      <c r="CA3" s="213">
        <v>367831</v>
      </c>
      <c r="CB3" s="213">
        <v>368201</v>
      </c>
      <c r="CC3" s="213">
        <v>368599</v>
      </c>
      <c r="CD3" s="213">
        <v>369016</v>
      </c>
      <c r="CE3" s="213">
        <v>369438</v>
      </c>
      <c r="CF3" s="213">
        <v>369859</v>
      </c>
      <c r="CG3" s="213">
        <v>370269</v>
      </c>
      <c r="CH3" s="213">
        <v>370652</v>
      </c>
      <c r="CI3" s="213">
        <v>371004</v>
      </c>
      <c r="CJ3" s="213">
        <v>371324</v>
      </c>
      <c r="CK3" s="213">
        <v>371602</v>
      </c>
      <c r="CL3" s="213">
        <v>371832</v>
      </c>
      <c r="CM3" s="213">
        <v>372015</v>
      </c>
      <c r="CN3" s="213">
        <v>372153</v>
      </c>
      <c r="CO3" s="213">
        <v>372243</v>
      </c>
      <c r="CP3" s="213">
        <v>372291</v>
      </c>
      <c r="CQ3" s="213">
        <v>372300</v>
      </c>
      <c r="CR3" s="213">
        <v>372276</v>
      </c>
      <c r="CS3" s="213">
        <v>372221</v>
      </c>
      <c r="CT3" s="213">
        <v>372151</v>
      </c>
      <c r="CU3" s="213">
        <v>372062</v>
      </c>
      <c r="CV3" s="213">
        <v>371968</v>
      </c>
      <c r="CW3" s="213">
        <v>371877</v>
      </c>
      <c r="CX3" s="213">
        <v>371796</v>
      </c>
      <c r="CY3" s="213">
        <v>371729</v>
      </c>
    </row>
    <row r="4" spans="1:103" x14ac:dyDescent="0.2">
      <c r="A4" s="213" t="s">
        <v>1291</v>
      </c>
      <c r="B4" s="211">
        <v>2</v>
      </c>
      <c r="C4" s="213"/>
      <c r="D4" s="213"/>
      <c r="E4" s="213">
        <v>336976</v>
      </c>
      <c r="F4" s="213">
        <v>345419</v>
      </c>
      <c r="G4" s="213">
        <v>331468</v>
      </c>
      <c r="H4" s="213">
        <v>354230</v>
      </c>
      <c r="I4" s="213">
        <v>357927</v>
      </c>
      <c r="J4" s="213">
        <v>359204</v>
      </c>
      <c r="K4" s="213">
        <v>360032</v>
      </c>
      <c r="L4" s="213">
        <v>360391</v>
      </c>
      <c r="M4" s="213">
        <v>360458</v>
      </c>
      <c r="N4" s="213">
        <v>360528</v>
      </c>
      <c r="O4" s="213">
        <v>360653</v>
      </c>
      <c r="P4" s="213">
        <v>360916</v>
      </c>
      <c r="Q4" s="213">
        <v>361162</v>
      </c>
      <c r="R4" s="213">
        <v>361416</v>
      </c>
      <c r="S4" s="213">
        <v>361839</v>
      </c>
      <c r="T4" s="213">
        <v>362946</v>
      </c>
      <c r="U4" s="213">
        <v>364817</v>
      </c>
      <c r="V4" s="213">
        <v>366842</v>
      </c>
      <c r="W4" s="213">
        <v>368866</v>
      </c>
      <c r="X4" s="213">
        <v>370835</v>
      </c>
      <c r="Y4" s="213">
        <v>372350</v>
      </c>
      <c r="Z4" s="213">
        <v>373412</v>
      </c>
      <c r="AA4" s="213">
        <v>374300</v>
      </c>
      <c r="AB4" s="213">
        <v>374960</v>
      </c>
      <c r="AC4" s="213">
        <v>374847</v>
      </c>
      <c r="AD4" s="213">
        <v>373934</v>
      </c>
      <c r="AE4" s="213">
        <v>372849</v>
      </c>
      <c r="AF4" s="213">
        <v>371612</v>
      </c>
      <c r="AG4" s="213">
        <v>370209</v>
      </c>
      <c r="AH4" s="213">
        <v>368770</v>
      </c>
      <c r="AI4" s="213">
        <v>367403</v>
      </c>
      <c r="AJ4" s="213">
        <v>366150</v>
      </c>
      <c r="AK4" s="213">
        <v>364956</v>
      </c>
      <c r="AL4" s="213">
        <v>363924</v>
      </c>
      <c r="AM4" s="213">
        <v>363191</v>
      </c>
      <c r="AN4" s="213">
        <v>362751</v>
      </c>
      <c r="AO4" s="213">
        <v>362585</v>
      </c>
      <c r="AP4" s="213">
        <v>362558</v>
      </c>
      <c r="AQ4" s="213">
        <v>362710</v>
      </c>
      <c r="AR4" s="213">
        <v>363096</v>
      </c>
      <c r="AS4" s="213">
        <v>363553</v>
      </c>
      <c r="AT4" s="213">
        <v>364117</v>
      </c>
      <c r="AU4" s="213">
        <v>364706</v>
      </c>
      <c r="AV4" s="213">
        <v>365386</v>
      </c>
      <c r="AW4" s="213">
        <v>366234</v>
      </c>
      <c r="AX4" s="213">
        <v>367055</v>
      </c>
      <c r="AY4" s="213">
        <v>367831</v>
      </c>
      <c r="AZ4" s="213">
        <v>368582</v>
      </c>
      <c r="BA4" s="213">
        <v>369283</v>
      </c>
      <c r="BB4" s="213">
        <v>369967</v>
      </c>
      <c r="BC4" s="213">
        <v>370626</v>
      </c>
      <c r="BD4" s="213">
        <v>371192</v>
      </c>
      <c r="BE4" s="213">
        <v>371694</v>
      </c>
      <c r="BF4" s="213">
        <v>372115</v>
      </c>
      <c r="BG4" s="213">
        <v>372432</v>
      </c>
      <c r="BH4" s="213">
        <v>372642</v>
      </c>
      <c r="BI4" s="213">
        <v>372741</v>
      </c>
      <c r="BJ4" s="213">
        <v>372737</v>
      </c>
      <c r="BK4" s="213">
        <v>372629</v>
      </c>
      <c r="BL4" s="213">
        <v>372426</v>
      </c>
      <c r="BM4" s="213">
        <v>372142</v>
      </c>
      <c r="BN4" s="213">
        <v>371796</v>
      </c>
      <c r="BO4" s="213">
        <v>371414</v>
      </c>
      <c r="BP4" s="213">
        <v>371016</v>
      </c>
      <c r="BQ4" s="213">
        <v>370624</v>
      </c>
      <c r="BR4" s="213">
        <v>370259</v>
      </c>
      <c r="BS4" s="213">
        <v>369937</v>
      </c>
      <c r="BT4" s="213">
        <v>369674</v>
      </c>
      <c r="BU4" s="213">
        <v>369484</v>
      </c>
      <c r="BV4" s="213">
        <v>369370</v>
      </c>
      <c r="BW4" s="213">
        <v>369344</v>
      </c>
      <c r="BX4" s="213">
        <v>369398</v>
      </c>
      <c r="BY4" s="213">
        <v>369536</v>
      </c>
      <c r="BZ4" s="213">
        <v>369739</v>
      </c>
      <c r="CA4" s="213">
        <v>370010</v>
      </c>
      <c r="CB4" s="213">
        <v>370333</v>
      </c>
      <c r="CC4" s="213">
        <v>370703</v>
      </c>
      <c r="CD4" s="213">
        <v>371102</v>
      </c>
      <c r="CE4" s="213">
        <v>371519</v>
      </c>
      <c r="CF4" s="213">
        <v>371942</v>
      </c>
      <c r="CG4" s="213">
        <v>372363</v>
      </c>
      <c r="CH4" s="213">
        <v>372772</v>
      </c>
      <c r="CI4" s="213">
        <v>373155</v>
      </c>
      <c r="CJ4" s="213">
        <v>373507</v>
      </c>
      <c r="CK4" s="213">
        <v>373829</v>
      </c>
      <c r="CL4" s="213">
        <v>374107</v>
      </c>
      <c r="CM4" s="213">
        <v>374338</v>
      </c>
      <c r="CN4" s="213">
        <v>374520</v>
      </c>
      <c r="CO4" s="213">
        <v>374659</v>
      </c>
      <c r="CP4" s="213">
        <v>374750</v>
      </c>
      <c r="CQ4" s="213">
        <v>374799</v>
      </c>
      <c r="CR4" s="213">
        <v>374808</v>
      </c>
      <c r="CS4" s="213">
        <v>374784</v>
      </c>
      <c r="CT4" s="213">
        <v>374729</v>
      </c>
      <c r="CU4" s="213">
        <v>374659</v>
      </c>
      <c r="CV4" s="213">
        <v>374570</v>
      </c>
      <c r="CW4" s="213">
        <v>374475</v>
      </c>
      <c r="CX4" s="213">
        <v>374387</v>
      </c>
      <c r="CY4" s="213">
        <v>374305</v>
      </c>
    </row>
    <row r="5" spans="1:103" x14ac:dyDescent="0.2">
      <c r="A5" s="213" t="s">
        <v>1291</v>
      </c>
      <c r="B5" s="211">
        <v>3</v>
      </c>
      <c r="C5" s="213"/>
      <c r="D5" s="213"/>
      <c r="E5" s="213">
        <v>350804</v>
      </c>
      <c r="F5" s="213">
        <v>340138</v>
      </c>
      <c r="G5" s="213">
        <v>348205</v>
      </c>
      <c r="H5" s="213">
        <v>333880</v>
      </c>
      <c r="I5" s="213">
        <v>356262</v>
      </c>
      <c r="J5" s="213">
        <v>359578</v>
      </c>
      <c r="K5" s="213">
        <v>360856</v>
      </c>
      <c r="L5" s="213">
        <v>361684</v>
      </c>
      <c r="M5" s="213">
        <v>362044</v>
      </c>
      <c r="N5" s="213">
        <v>362111</v>
      </c>
      <c r="O5" s="213">
        <v>362181</v>
      </c>
      <c r="P5" s="213">
        <v>362306</v>
      </c>
      <c r="Q5" s="213">
        <v>362569</v>
      </c>
      <c r="R5" s="213">
        <v>362817</v>
      </c>
      <c r="S5" s="213">
        <v>363071</v>
      </c>
      <c r="T5" s="213">
        <v>363494</v>
      </c>
      <c r="U5" s="213">
        <v>364602</v>
      </c>
      <c r="V5" s="213">
        <v>366474</v>
      </c>
      <c r="W5" s="213">
        <v>368499</v>
      </c>
      <c r="X5" s="213">
        <v>370522</v>
      </c>
      <c r="Y5" s="213">
        <v>372491</v>
      </c>
      <c r="Z5" s="213">
        <v>374007</v>
      </c>
      <c r="AA5" s="213">
        <v>375071</v>
      </c>
      <c r="AB5" s="213">
        <v>375958</v>
      </c>
      <c r="AC5" s="213">
        <v>376618</v>
      </c>
      <c r="AD5" s="213">
        <v>376505</v>
      </c>
      <c r="AE5" s="213">
        <v>375590</v>
      </c>
      <c r="AF5" s="213">
        <v>374508</v>
      </c>
      <c r="AG5" s="213">
        <v>373272</v>
      </c>
      <c r="AH5" s="213">
        <v>371867</v>
      </c>
      <c r="AI5" s="213">
        <v>370429</v>
      </c>
      <c r="AJ5" s="213">
        <v>369062</v>
      </c>
      <c r="AK5" s="213">
        <v>367809</v>
      </c>
      <c r="AL5" s="213">
        <v>366617</v>
      </c>
      <c r="AM5" s="213">
        <v>365585</v>
      </c>
      <c r="AN5" s="213">
        <v>364852</v>
      </c>
      <c r="AO5" s="213">
        <v>364413</v>
      </c>
      <c r="AP5" s="213">
        <v>364247</v>
      </c>
      <c r="AQ5" s="213">
        <v>364220</v>
      </c>
      <c r="AR5" s="213">
        <v>364372</v>
      </c>
      <c r="AS5" s="213">
        <v>364757</v>
      </c>
      <c r="AT5" s="213">
        <v>365215</v>
      </c>
      <c r="AU5" s="213">
        <v>365779</v>
      </c>
      <c r="AV5" s="213">
        <v>366368</v>
      </c>
      <c r="AW5" s="213">
        <v>367048</v>
      </c>
      <c r="AX5" s="213">
        <v>367896</v>
      </c>
      <c r="AY5" s="213">
        <v>368717</v>
      </c>
      <c r="AZ5" s="213">
        <v>369493</v>
      </c>
      <c r="BA5" s="213">
        <v>370245</v>
      </c>
      <c r="BB5" s="213">
        <v>370947</v>
      </c>
      <c r="BC5" s="213">
        <v>371629</v>
      </c>
      <c r="BD5" s="213">
        <v>372289</v>
      </c>
      <c r="BE5" s="213">
        <v>372854</v>
      </c>
      <c r="BF5" s="213">
        <v>373357</v>
      </c>
      <c r="BG5" s="213">
        <v>373778</v>
      </c>
      <c r="BH5" s="213">
        <v>374096</v>
      </c>
      <c r="BI5" s="213">
        <v>374307</v>
      </c>
      <c r="BJ5" s="213">
        <v>374406</v>
      </c>
      <c r="BK5" s="213">
        <v>374402</v>
      </c>
      <c r="BL5" s="213">
        <v>374294</v>
      </c>
      <c r="BM5" s="213">
        <v>374092</v>
      </c>
      <c r="BN5" s="213">
        <v>373806</v>
      </c>
      <c r="BO5" s="213">
        <v>373460</v>
      </c>
      <c r="BP5" s="213">
        <v>373079</v>
      </c>
      <c r="BQ5" s="213">
        <v>372681</v>
      </c>
      <c r="BR5" s="213">
        <v>372290</v>
      </c>
      <c r="BS5" s="213">
        <v>371924</v>
      </c>
      <c r="BT5" s="213">
        <v>371602</v>
      </c>
      <c r="BU5" s="213">
        <v>371340</v>
      </c>
      <c r="BV5" s="213">
        <v>371150</v>
      </c>
      <c r="BW5" s="213">
        <v>371037</v>
      </c>
      <c r="BX5" s="213">
        <v>371010</v>
      </c>
      <c r="BY5" s="213">
        <v>371063</v>
      </c>
      <c r="BZ5" s="213">
        <v>371203</v>
      </c>
      <c r="CA5" s="213">
        <v>371405</v>
      </c>
      <c r="CB5" s="213">
        <v>371676</v>
      </c>
      <c r="CC5" s="213">
        <v>371999</v>
      </c>
      <c r="CD5" s="213">
        <v>372369</v>
      </c>
      <c r="CE5" s="213">
        <v>372768</v>
      </c>
      <c r="CF5" s="213">
        <v>373186</v>
      </c>
      <c r="CG5" s="213">
        <v>373610</v>
      </c>
      <c r="CH5" s="213">
        <v>374030</v>
      </c>
      <c r="CI5" s="213">
        <v>374438</v>
      </c>
      <c r="CJ5" s="213">
        <v>374822</v>
      </c>
      <c r="CK5" s="213">
        <v>375176</v>
      </c>
      <c r="CL5" s="213">
        <v>375498</v>
      </c>
      <c r="CM5" s="213">
        <v>375776</v>
      </c>
      <c r="CN5" s="213">
        <v>376007</v>
      </c>
      <c r="CO5" s="213">
        <v>376190</v>
      </c>
      <c r="CP5" s="213">
        <v>376328</v>
      </c>
      <c r="CQ5" s="213">
        <v>376419</v>
      </c>
      <c r="CR5" s="213">
        <v>376468</v>
      </c>
      <c r="CS5" s="213">
        <v>376479</v>
      </c>
      <c r="CT5" s="213">
        <v>376453</v>
      </c>
      <c r="CU5" s="213">
        <v>376400</v>
      </c>
      <c r="CV5" s="213">
        <v>376331</v>
      </c>
      <c r="CW5" s="213">
        <v>376241</v>
      </c>
      <c r="CX5" s="213">
        <v>376145</v>
      </c>
      <c r="CY5" s="213">
        <v>376058</v>
      </c>
    </row>
    <row r="6" spans="1:103" x14ac:dyDescent="0.2">
      <c r="A6" s="213" t="s">
        <v>1291</v>
      </c>
      <c r="B6" s="211">
        <v>4</v>
      </c>
      <c r="C6" s="213"/>
      <c r="D6" s="213"/>
      <c r="E6" s="213">
        <v>356833</v>
      </c>
      <c r="F6" s="213">
        <v>353560</v>
      </c>
      <c r="G6" s="213">
        <v>342532</v>
      </c>
      <c r="H6" s="213">
        <v>350233</v>
      </c>
      <c r="I6" s="213">
        <v>335541</v>
      </c>
      <c r="J6" s="213">
        <v>357553</v>
      </c>
      <c r="K6" s="213">
        <v>360869</v>
      </c>
      <c r="L6" s="213">
        <v>362147</v>
      </c>
      <c r="M6" s="213">
        <v>362977</v>
      </c>
      <c r="N6" s="213">
        <v>363337</v>
      </c>
      <c r="O6" s="213">
        <v>363404</v>
      </c>
      <c r="P6" s="213">
        <v>363474</v>
      </c>
      <c r="Q6" s="213">
        <v>363599</v>
      </c>
      <c r="R6" s="213">
        <v>363863</v>
      </c>
      <c r="S6" s="213">
        <v>364111</v>
      </c>
      <c r="T6" s="213">
        <v>364366</v>
      </c>
      <c r="U6" s="213">
        <v>364788</v>
      </c>
      <c r="V6" s="213">
        <v>365897</v>
      </c>
      <c r="W6" s="213">
        <v>367769</v>
      </c>
      <c r="X6" s="213">
        <v>369795</v>
      </c>
      <c r="Y6" s="213">
        <v>371818</v>
      </c>
      <c r="Z6" s="213">
        <v>373788</v>
      </c>
      <c r="AA6" s="213">
        <v>375303</v>
      </c>
      <c r="AB6" s="213">
        <v>376367</v>
      </c>
      <c r="AC6" s="213">
        <v>377254</v>
      </c>
      <c r="AD6" s="213">
        <v>377914</v>
      </c>
      <c r="AE6" s="213">
        <v>377801</v>
      </c>
      <c r="AF6" s="213">
        <v>376888</v>
      </c>
      <c r="AG6" s="213">
        <v>375805</v>
      </c>
      <c r="AH6" s="213">
        <v>374571</v>
      </c>
      <c r="AI6" s="213">
        <v>373164</v>
      </c>
      <c r="AJ6" s="213">
        <v>371728</v>
      </c>
      <c r="AK6" s="213">
        <v>370361</v>
      </c>
      <c r="AL6" s="213">
        <v>369108</v>
      </c>
      <c r="AM6" s="213">
        <v>367916</v>
      </c>
      <c r="AN6" s="213">
        <v>366884</v>
      </c>
      <c r="AO6" s="213">
        <v>366151</v>
      </c>
      <c r="AP6" s="213">
        <v>365713</v>
      </c>
      <c r="AQ6" s="213">
        <v>365548</v>
      </c>
      <c r="AR6" s="213">
        <v>365520</v>
      </c>
      <c r="AS6" s="213">
        <v>365671</v>
      </c>
      <c r="AT6" s="213">
        <v>366057</v>
      </c>
      <c r="AU6" s="213">
        <v>366516</v>
      </c>
      <c r="AV6" s="213">
        <v>367078</v>
      </c>
      <c r="AW6" s="213">
        <v>367667</v>
      </c>
      <c r="AX6" s="213">
        <v>368348</v>
      </c>
      <c r="AY6" s="213">
        <v>369196</v>
      </c>
      <c r="AZ6" s="213">
        <v>370018</v>
      </c>
      <c r="BA6" s="213">
        <v>370793</v>
      </c>
      <c r="BB6" s="213">
        <v>371546</v>
      </c>
      <c r="BC6" s="213">
        <v>372248</v>
      </c>
      <c r="BD6" s="213">
        <v>372930</v>
      </c>
      <c r="BE6" s="213">
        <v>373590</v>
      </c>
      <c r="BF6" s="213">
        <v>374156</v>
      </c>
      <c r="BG6" s="213">
        <v>374659</v>
      </c>
      <c r="BH6" s="213">
        <v>375079</v>
      </c>
      <c r="BI6" s="213">
        <v>375398</v>
      </c>
      <c r="BJ6" s="213">
        <v>375609</v>
      </c>
      <c r="BK6" s="213">
        <v>375708</v>
      </c>
      <c r="BL6" s="213">
        <v>375703</v>
      </c>
      <c r="BM6" s="213">
        <v>375597</v>
      </c>
      <c r="BN6" s="213">
        <v>375393</v>
      </c>
      <c r="BO6" s="213">
        <v>375108</v>
      </c>
      <c r="BP6" s="213">
        <v>374763</v>
      </c>
      <c r="BQ6" s="213">
        <v>374380</v>
      </c>
      <c r="BR6" s="213">
        <v>373984</v>
      </c>
      <c r="BS6" s="213">
        <v>373593</v>
      </c>
      <c r="BT6" s="213">
        <v>373227</v>
      </c>
      <c r="BU6" s="213">
        <v>372905</v>
      </c>
      <c r="BV6" s="213">
        <v>372643</v>
      </c>
      <c r="BW6" s="213">
        <v>372453</v>
      </c>
      <c r="BX6" s="213">
        <v>372341</v>
      </c>
      <c r="BY6" s="213">
        <v>372314</v>
      </c>
      <c r="BZ6" s="213">
        <v>372367</v>
      </c>
      <c r="CA6" s="213">
        <v>372507</v>
      </c>
      <c r="CB6" s="213">
        <v>372709</v>
      </c>
      <c r="CC6" s="213">
        <v>372981</v>
      </c>
      <c r="CD6" s="213">
        <v>373303</v>
      </c>
      <c r="CE6" s="213">
        <v>373674</v>
      </c>
      <c r="CF6" s="213">
        <v>374074</v>
      </c>
      <c r="CG6" s="213">
        <v>374490</v>
      </c>
      <c r="CH6" s="213">
        <v>374915</v>
      </c>
      <c r="CI6" s="213">
        <v>375336</v>
      </c>
      <c r="CJ6" s="213">
        <v>375744</v>
      </c>
      <c r="CK6" s="213">
        <v>376128</v>
      </c>
      <c r="CL6" s="213">
        <v>376482</v>
      </c>
      <c r="CM6" s="213">
        <v>376804</v>
      </c>
      <c r="CN6" s="213">
        <v>377082</v>
      </c>
      <c r="CO6" s="213">
        <v>377314</v>
      </c>
      <c r="CP6" s="213">
        <v>377496</v>
      </c>
      <c r="CQ6" s="213">
        <v>377635</v>
      </c>
      <c r="CR6" s="213">
        <v>377726</v>
      </c>
      <c r="CS6" s="213">
        <v>377774</v>
      </c>
      <c r="CT6" s="213">
        <v>377786</v>
      </c>
      <c r="CU6" s="213">
        <v>377760</v>
      </c>
      <c r="CV6" s="213">
        <v>377708</v>
      </c>
      <c r="CW6" s="213">
        <v>377639</v>
      </c>
      <c r="CX6" s="213">
        <v>377548</v>
      </c>
      <c r="CY6" s="213">
        <v>377452</v>
      </c>
    </row>
    <row r="7" spans="1:103" x14ac:dyDescent="0.2">
      <c r="A7" s="213" t="s">
        <v>1291</v>
      </c>
      <c r="B7" s="211">
        <v>5</v>
      </c>
      <c r="C7" s="213"/>
      <c r="D7" s="213"/>
      <c r="E7" s="213">
        <v>363196</v>
      </c>
      <c r="F7" s="213">
        <v>359428</v>
      </c>
      <c r="G7" s="213">
        <v>355806</v>
      </c>
      <c r="H7" s="213">
        <v>344430</v>
      </c>
      <c r="I7" s="213">
        <v>351779</v>
      </c>
      <c r="J7" s="213">
        <v>336734</v>
      </c>
      <c r="K7" s="213">
        <v>358745</v>
      </c>
      <c r="L7" s="213">
        <v>362062</v>
      </c>
      <c r="M7" s="213">
        <v>363340</v>
      </c>
      <c r="N7" s="213">
        <v>364170</v>
      </c>
      <c r="O7" s="213">
        <v>364530</v>
      </c>
      <c r="P7" s="213">
        <v>364597</v>
      </c>
      <c r="Q7" s="213">
        <v>364668</v>
      </c>
      <c r="R7" s="213">
        <v>364793</v>
      </c>
      <c r="S7" s="213">
        <v>365057</v>
      </c>
      <c r="T7" s="213">
        <v>365306</v>
      </c>
      <c r="U7" s="213">
        <v>365560</v>
      </c>
      <c r="V7" s="213">
        <v>365984</v>
      </c>
      <c r="W7" s="213">
        <v>367092</v>
      </c>
      <c r="X7" s="213">
        <v>368965</v>
      </c>
      <c r="Y7" s="213">
        <v>370991</v>
      </c>
      <c r="Z7" s="213">
        <v>373016</v>
      </c>
      <c r="AA7" s="213">
        <v>374985</v>
      </c>
      <c r="AB7" s="213">
        <v>376500</v>
      </c>
      <c r="AC7" s="213">
        <v>377564</v>
      </c>
      <c r="AD7" s="213">
        <v>378452</v>
      </c>
      <c r="AE7" s="213">
        <v>379112</v>
      </c>
      <c r="AF7" s="213">
        <v>378998</v>
      </c>
      <c r="AG7" s="213">
        <v>378087</v>
      </c>
      <c r="AH7" s="213">
        <v>377003</v>
      </c>
      <c r="AI7" s="213">
        <v>375770</v>
      </c>
      <c r="AJ7" s="213">
        <v>374362</v>
      </c>
      <c r="AK7" s="213">
        <v>372927</v>
      </c>
      <c r="AL7" s="213">
        <v>371560</v>
      </c>
      <c r="AM7" s="213">
        <v>370307</v>
      </c>
      <c r="AN7" s="213">
        <v>369116</v>
      </c>
      <c r="AO7" s="213">
        <v>368084</v>
      </c>
      <c r="AP7" s="213">
        <v>367350</v>
      </c>
      <c r="AQ7" s="213">
        <v>366912</v>
      </c>
      <c r="AR7" s="213">
        <v>366748</v>
      </c>
      <c r="AS7" s="213">
        <v>366721</v>
      </c>
      <c r="AT7" s="213">
        <v>366871</v>
      </c>
      <c r="AU7" s="213">
        <v>367257</v>
      </c>
      <c r="AV7" s="213">
        <v>367716</v>
      </c>
      <c r="AW7" s="213">
        <v>368278</v>
      </c>
      <c r="AX7" s="213">
        <v>368867</v>
      </c>
      <c r="AY7" s="213">
        <v>369549</v>
      </c>
      <c r="AZ7" s="213">
        <v>370397</v>
      </c>
      <c r="BA7" s="213">
        <v>371219</v>
      </c>
      <c r="BB7" s="213">
        <v>371995</v>
      </c>
      <c r="BC7" s="213">
        <v>372747</v>
      </c>
      <c r="BD7" s="213">
        <v>373448</v>
      </c>
      <c r="BE7" s="213">
        <v>374131</v>
      </c>
      <c r="BF7" s="213">
        <v>374790</v>
      </c>
      <c r="BG7" s="213">
        <v>375356</v>
      </c>
      <c r="BH7" s="213">
        <v>375859</v>
      </c>
      <c r="BI7" s="213">
        <v>376280</v>
      </c>
      <c r="BJ7" s="213">
        <v>376598</v>
      </c>
      <c r="BK7" s="213">
        <v>376811</v>
      </c>
      <c r="BL7" s="213">
        <v>376910</v>
      </c>
      <c r="BM7" s="213">
        <v>376905</v>
      </c>
      <c r="BN7" s="213">
        <v>376798</v>
      </c>
      <c r="BO7" s="213">
        <v>376595</v>
      </c>
      <c r="BP7" s="213">
        <v>376310</v>
      </c>
      <c r="BQ7" s="213">
        <v>375964</v>
      </c>
      <c r="BR7" s="213">
        <v>375581</v>
      </c>
      <c r="BS7" s="213">
        <v>375186</v>
      </c>
      <c r="BT7" s="213">
        <v>374795</v>
      </c>
      <c r="BU7" s="213">
        <v>374429</v>
      </c>
      <c r="BV7" s="213">
        <v>374108</v>
      </c>
      <c r="BW7" s="213">
        <v>373848</v>
      </c>
      <c r="BX7" s="213">
        <v>373656</v>
      </c>
      <c r="BY7" s="213">
        <v>373545</v>
      </c>
      <c r="BZ7" s="213">
        <v>373518</v>
      </c>
      <c r="CA7" s="213">
        <v>373571</v>
      </c>
      <c r="CB7" s="213">
        <v>373711</v>
      </c>
      <c r="CC7" s="213">
        <v>373914</v>
      </c>
      <c r="CD7" s="213">
        <v>374186</v>
      </c>
      <c r="CE7" s="213">
        <v>374510</v>
      </c>
      <c r="CF7" s="213">
        <v>374880</v>
      </c>
      <c r="CG7" s="213">
        <v>375280</v>
      </c>
      <c r="CH7" s="213">
        <v>375696</v>
      </c>
      <c r="CI7" s="213">
        <v>376121</v>
      </c>
      <c r="CJ7" s="213">
        <v>376542</v>
      </c>
      <c r="CK7" s="213">
        <v>376950</v>
      </c>
      <c r="CL7" s="213">
        <v>377334</v>
      </c>
      <c r="CM7" s="213">
        <v>377688</v>
      </c>
      <c r="CN7" s="213">
        <v>378010</v>
      </c>
      <c r="CO7" s="213">
        <v>378288</v>
      </c>
      <c r="CP7" s="213">
        <v>378520</v>
      </c>
      <c r="CQ7" s="213">
        <v>378702</v>
      </c>
      <c r="CR7" s="213">
        <v>378840</v>
      </c>
      <c r="CS7" s="213">
        <v>378934</v>
      </c>
      <c r="CT7" s="213">
        <v>378981</v>
      </c>
      <c r="CU7" s="213">
        <v>378994</v>
      </c>
      <c r="CV7" s="213">
        <v>378968</v>
      </c>
      <c r="CW7" s="213">
        <v>378916</v>
      </c>
      <c r="CX7" s="213">
        <v>378846</v>
      </c>
      <c r="CY7" s="213">
        <v>378756</v>
      </c>
    </row>
    <row r="8" spans="1:103" x14ac:dyDescent="0.2">
      <c r="A8" s="213" t="s">
        <v>1291</v>
      </c>
      <c r="B8" s="211">
        <v>6</v>
      </c>
      <c r="C8" s="213"/>
      <c r="D8" s="213"/>
      <c r="E8" s="213">
        <v>371854</v>
      </c>
      <c r="F8" s="213">
        <v>365658</v>
      </c>
      <c r="G8" s="213">
        <v>361562</v>
      </c>
      <c r="H8" s="213">
        <v>357612</v>
      </c>
      <c r="I8" s="213">
        <v>345906</v>
      </c>
      <c r="J8" s="213">
        <v>352920</v>
      </c>
      <c r="K8" s="213">
        <v>337877</v>
      </c>
      <c r="L8" s="213">
        <v>359886</v>
      </c>
      <c r="M8" s="213">
        <v>363204</v>
      </c>
      <c r="N8" s="213">
        <v>364482</v>
      </c>
      <c r="O8" s="213">
        <v>365314</v>
      </c>
      <c r="P8" s="213">
        <v>365673</v>
      </c>
      <c r="Q8" s="213">
        <v>365740</v>
      </c>
      <c r="R8" s="213">
        <v>365811</v>
      </c>
      <c r="S8" s="213">
        <v>365937</v>
      </c>
      <c r="T8" s="213">
        <v>366202</v>
      </c>
      <c r="U8" s="213">
        <v>366452</v>
      </c>
      <c r="V8" s="213">
        <v>366708</v>
      </c>
      <c r="W8" s="213">
        <v>367130</v>
      </c>
      <c r="X8" s="213">
        <v>368239</v>
      </c>
      <c r="Y8" s="213">
        <v>370112</v>
      </c>
      <c r="Z8" s="213">
        <v>372137</v>
      </c>
      <c r="AA8" s="213">
        <v>374161</v>
      </c>
      <c r="AB8" s="213">
        <v>376130</v>
      </c>
      <c r="AC8" s="213">
        <v>377646</v>
      </c>
      <c r="AD8" s="213">
        <v>378710</v>
      </c>
      <c r="AE8" s="213">
        <v>379598</v>
      </c>
      <c r="AF8" s="213">
        <v>380258</v>
      </c>
      <c r="AG8" s="213">
        <v>380145</v>
      </c>
      <c r="AH8" s="213">
        <v>379234</v>
      </c>
      <c r="AI8" s="213">
        <v>378150</v>
      </c>
      <c r="AJ8" s="213">
        <v>376918</v>
      </c>
      <c r="AK8" s="213">
        <v>375510</v>
      </c>
      <c r="AL8" s="213">
        <v>374075</v>
      </c>
      <c r="AM8" s="213">
        <v>372707</v>
      </c>
      <c r="AN8" s="213">
        <v>371455</v>
      </c>
      <c r="AO8" s="213">
        <v>370265</v>
      </c>
      <c r="AP8" s="213">
        <v>369233</v>
      </c>
      <c r="AQ8" s="213">
        <v>368500</v>
      </c>
      <c r="AR8" s="213">
        <v>368061</v>
      </c>
      <c r="AS8" s="213">
        <v>367896</v>
      </c>
      <c r="AT8" s="213">
        <v>367870</v>
      </c>
      <c r="AU8" s="213">
        <v>368020</v>
      </c>
      <c r="AV8" s="213">
        <v>368405</v>
      </c>
      <c r="AW8" s="213">
        <v>368866</v>
      </c>
      <c r="AX8" s="213">
        <v>369428</v>
      </c>
      <c r="AY8" s="213">
        <v>370018</v>
      </c>
      <c r="AZ8" s="213">
        <v>370699</v>
      </c>
      <c r="BA8" s="213">
        <v>371547</v>
      </c>
      <c r="BB8" s="213">
        <v>372369</v>
      </c>
      <c r="BC8" s="213">
        <v>373146</v>
      </c>
      <c r="BD8" s="213">
        <v>373898</v>
      </c>
      <c r="BE8" s="213">
        <v>374598</v>
      </c>
      <c r="BF8" s="213">
        <v>375280</v>
      </c>
      <c r="BG8" s="213">
        <v>375940</v>
      </c>
      <c r="BH8" s="213">
        <v>376506</v>
      </c>
      <c r="BI8" s="213">
        <v>377010</v>
      </c>
      <c r="BJ8" s="213">
        <v>377430</v>
      </c>
      <c r="BK8" s="213">
        <v>377748</v>
      </c>
      <c r="BL8" s="213">
        <v>377962</v>
      </c>
      <c r="BM8" s="213">
        <v>378062</v>
      </c>
      <c r="BN8" s="213">
        <v>378056</v>
      </c>
      <c r="BO8" s="213">
        <v>377948</v>
      </c>
      <c r="BP8" s="213">
        <v>377745</v>
      </c>
      <c r="BQ8" s="213">
        <v>377462</v>
      </c>
      <c r="BR8" s="213">
        <v>377116</v>
      </c>
      <c r="BS8" s="213">
        <v>376734</v>
      </c>
      <c r="BT8" s="213">
        <v>376338</v>
      </c>
      <c r="BU8" s="213">
        <v>375949</v>
      </c>
      <c r="BV8" s="213">
        <v>375582</v>
      </c>
      <c r="BW8" s="213">
        <v>375261</v>
      </c>
      <c r="BX8" s="213">
        <v>375001</v>
      </c>
      <c r="BY8" s="213">
        <v>374810</v>
      </c>
      <c r="BZ8" s="213">
        <v>374700</v>
      </c>
      <c r="CA8" s="213">
        <v>374673</v>
      </c>
      <c r="CB8" s="213">
        <v>374728</v>
      </c>
      <c r="CC8" s="213">
        <v>374867</v>
      </c>
      <c r="CD8" s="213">
        <v>375069</v>
      </c>
      <c r="CE8" s="213">
        <v>375341</v>
      </c>
      <c r="CF8" s="213">
        <v>375666</v>
      </c>
      <c r="CG8" s="213">
        <v>376036</v>
      </c>
      <c r="CH8" s="213">
        <v>376436</v>
      </c>
      <c r="CI8" s="213">
        <v>376852</v>
      </c>
      <c r="CJ8" s="213">
        <v>377277</v>
      </c>
      <c r="CK8" s="213">
        <v>377698</v>
      </c>
      <c r="CL8" s="213">
        <v>378106</v>
      </c>
      <c r="CM8" s="213">
        <v>378490</v>
      </c>
      <c r="CN8" s="213">
        <v>378845</v>
      </c>
      <c r="CO8" s="213">
        <v>379167</v>
      </c>
      <c r="CP8" s="213">
        <v>379445</v>
      </c>
      <c r="CQ8" s="213">
        <v>379677</v>
      </c>
      <c r="CR8" s="213">
        <v>379858</v>
      </c>
      <c r="CS8" s="213">
        <v>379997</v>
      </c>
      <c r="CT8" s="213">
        <v>380091</v>
      </c>
      <c r="CU8" s="213">
        <v>380137</v>
      </c>
      <c r="CV8" s="213">
        <v>380150</v>
      </c>
      <c r="CW8" s="213">
        <v>380124</v>
      </c>
      <c r="CX8" s="213">
        <v>380073</v>
      </c>
      <c r="CY8" s="213">
        <v>380002</v>
      </c>
    </row>
    <row r="9" spans="1:103" x14ac:dyDescent="0.2">
      <c r="A9" s="213" t="s">
        <v>1291</v>
      </c>
      <c r="B9" s="211">
        <v>7</v>
      </c>
      <c r="C9" s="213"/>
      <c r="D9" s="213"/>
      <c r="E9" s="213">
        <v>382597</v>
      </c>
      <c r="F9" s="213">
        <v>374288</v>
      </c>
      <c r="G9" s="213">
        <v>367780</v>
      </c>
      <c r="H9" s="213">
        <v>363373</v>
      </c>
      <c r="I9" s="213">
        <v>359110</v>
      </c>
      <c r="J9" s="213">
        <v>347087</v>
      </c>
      <c r="K9" s="213">
        <v>354102</v>
      </c>
      <c r="L9" s="213">
        <v>339058</v>
      </c>
      <c r="M9" s="213">
        <v>361069</v>
      </c>
      <c r="N9" s="213">
        <v>364387</v>
      </c>
      <c r="O9" s="213">
        <v>365666</v>
      </c>
      <c r="P9" s="213">
        <v>366497</v>
      </c>
      <c r="Q9" s="213">
        <v>366857</v>
      </c>
      <c r="R9" s="213">
        <v>366924</v>
      </c>
      <c r="S9" s="213">
        <v>366996</v>
      </c>
      <c r="T9" s="213">
        <v>367122</v>
      </c>
      <c r="U9" s="213">
        <v>367387</v>
      </c>
      <c r="V9" s="213">
        <v>367637</v>
      </c>
      <c r="W9" s="213">
        <v>367894</v>
      </c>
      <c r="X9" s="213">
        <v>368315</v>
      </c>
      <c r="Y9" s="213">
        <v>369423</v>
      </c>
      <c r="Z9" s="213">
        <v>371297</v>
      </c>
      <c r="AA9" s="213">
        <v>373323</v>
      </c>
      <c r="AB9" s="213">
        <v>375347</v>
      </c>
      <c r="AC9" s="213">
        <v>377316</v>
      </c>
      <c r="AD9" s="213">
        <v>378832</v>
      </c>
      <c r="AE9" s="213">
        <v>379895</v>
      </c>
      <c r="AF9" s="213">
        <v>380783</v>
      </c>
      <c r="AG9" s="213">
        <v>381443</v>
      </c>
      <c r="AH9" s="213">
        <v>381331</v>
      </c>
      <c r="AI9" s="213">
        <v>380420</v>
      </c>
      <c r="AJ9" s="213">
        <v>379337</v>
      </c>
      <c r="AK9" s="213">
        <v>378105</v>
      </c>
      <c r="AL9" s="213">
        <v>376698</v>
      </c>
      <c r="AM9" s="213">
        <v>375262</v>
      </c>
      <c r="AN9" s="213">
        <v>373894</v>
      </c>
      <c r="AO9" s="213">
        <v>372642</v>
      </c>
      <c r="AP9" s="213">
        <v>371452</v>
      </c>
      <c r="AQ9" s="213">
        <v>370422</v>
      </c>
      <c r="AR9" s="213">
        <v>369689</v>
      </c>
      <c r="AS9" s="213">
        <v>369250</v>
      </c>
      <c r="AT9" s="213">
        <v>369083</v>
      </c>
      <c r="AU9" s="213">
        <v>369059</v>
      </c>
      <c r="AV9" s="213">
        <v>369208</v>
      </c>
      <c r="AW9" s="213">
        <v>369594</v>
      </c>
      <c r="AX9" s="213">
        <v>370054</v>
      </c>
      <c r="AY9" s="213">
        <v>370616</v>
      </c>
      <c r="AZ9" s="213">
        <v>371207</v>
      </c>
      <c r="BA9" s="213">
        <v>371889</v>
      </c>
      <c r="BB9" s="213">
        <v>372737</v>
      </c>
      <c r="BC9" s="213">
        <v>373559</v>
      </c>
      <c r="BD9" s="213">
        <v>374337</v>
      </c>
      <c r="BE9" s="213">
        <v>375088</v>
      </c>
      <c r="BF9" s="213">
        <v>375789</v>
      </c>
      <c r="BG9" s="213">
        <v>376471</v>
      </c>
      <c r="BH9" s="213">
        <v>377131</v>
      </c>
      <c r="BI9" s="213">
        <v>377697</v>
      </c>
      <c r="BJ9" s="213">
        <v>378201</v>
      </c>
      <c r="BK9" s="213">
        <v>378621</v>
      </c>
      <c r="BL9" s="213">
        <v>378939</v>
      </c>
      <c r="BM9" s="213">
        <v>379154</v>
      </c>
      <c r="BN9" s="213">
        <v>379253</v>
      </c>
      <c r="BO9" s="213">
        <v>379247</v>
      </c>
      <c r="BP9" s="213">
        <v>379139</v>
      </c>
      <c r="BQ9" s="213">
        <v>378937</v>
      </c>
      <c r="BR9" s="213">
        <v>378654</v>
      </c>
      <c r="BS9" s="213">
        <v>378308</v>
      </c>
      <c r="BT9" s="213">
        <v>377925</v>
      </c>
      <c r="BU9" s="213">
        <v>377531</v>
      </c>
      <c r="BV9" s="213">
        <v>377143</v>
      </c>
      <c r="BW9" s="213">
        <v>376776</v>
      </c>
      <c r="BX9" s="213">
        <v>376456</v>
      </c>
      <c r="BY9" s="213">
        <v>376195</v>
      </c>
      <c r="BZ9" s="213">
        <v>376003</v>
      </c>
      <c r="CA9" s="213">
        <v>375893</v>
      </c>
      <c r="CB9" s="213">
        <v>375865</v>
      </c>
      <c r="CC9" s="213">
        <v>375921</v>
      </c>
      <c r="CD9" s="213">
        <v>376061</v>
      </c>
      <c r="CE9" s="213">
        <v>376263</v>
      </c>
      <c r="CF9" s="213">
        <v>376534</v>
      </c>
      <c r="CG9" s="213">
        <v>376860</v>
      </c>
      <c r="CH9" s="213">
        <v>377230</v>
      </c>
      <c r="CI9" s="213">
        <v>377630</v>
      </c>
      <c r="CJ9" s="213">
        <v>378046</v>
      </c>
      <c r="CK9" s="213">
        <v>378472</v>
      </c>
      <c r="CL9" s="213">
        <v>378892</v>
      </c>
      <c r="CM9" s="213">
        <v>379300</v>
      </c>
      <c r="CN9" s="213">
        <v>379684</v>
      </c>
      <c r="CO9" s="213">
        <v>380040</v>
      </c>
      <c r="CP9" s="213">
        <v>380362</v>
      </c>
      <c r="CQ9" s="213">
        <v>380640</v>
      </c>
      <c r="CR9" s="213">
        <v>380872</v>
      </c>
      <c r="CS9" s="213">
        <v>381052</v>
      </c>
      <c r="CT9" s="213">
        <v>381191</v>
      </c>
      <c r="CU9" s="213">
        <v>381285</v>
      </c>
      <c r="CV9" s="213">
        <v>381333</v>
      </c>
      <c r="CW9" s="213">
        <v>381345</v>
      </c>
      <c r="CX9" s="213">
        <v>381319</v>
      </c>
      <c r="CY9" s="213">
        <v>381268</v>
      </c>
    </row>
    <row r="10" spans="1:103" x14ac:dyDescent="0.2">
      <c r="A10" s="213" t="s">
        <v>1291</v>
      </c>
      <c r="B10" s="211">
        <v>8</v>
      </c>
      <c r="C10" s="213"/>
      <c r="D10" s="213"/>
      <c r="E10" s="213">
        <v>380784</v>
      </c>
      <c r="F10" s="213">
        <v>385015</v>
      </c>
      <c r="G10" s="213">
        <v>376415</v>
      </c>
      <c r="H10" s="213">
        <v>369612</v>
      </c>
      <c r="I10" s="213">
        <v>364910</v>
      </c>
      <c r="J10" s="213">
        <v>360350</v>
      </c>
      <c r="K10" s="213">
        <v>348328</v>
      </c>
      <c r="L10" s="213">
        <v>355343</v>
      </c>
      <c r="M10" s="213">
        <v>340300</v>
      </c>
      <c r="N10" s="213">
        <v>362309</v>
      </c>
      <c r="O10" s="213">
        <v>365631</v>
      </c>
      <c r="P10" s="213">
        <v>366910</v>
      </c>
      <c r="Q10" s="213">
        <v>367741</v>
      </c>
      <c r="R10" s="213">
        <v>368101</v>
      </c>
      <c r="S10" s="213">
        <v>368167</v>
      </c>
      <c r="T10" s="213">
        <v>368240</v>
      </c>
      <c r="U10" s="213">
        <v>368366</v>
      </c>
      <c r="V10" s="213">
        <v>368631</v>
      </c>
      <c r="W10" s="213">
        <v>368882</v>
      </c>
      <c r="X10" s="213">
        <v>369139</v>
      </c>
      <c r="Y10" s="213">
        <v>369559</v>
      </c>
      <c r="Z10" s="213">
        <v>370668</v>
      </c>
      <c r="AA10" s="213">
        <v>372541</v>
      </c>
      <c r="AB10" s="213">
        <v>374568</v>
      </c>
      <c r="AC10" s="213">
        <v>376593</v>
      </c>
      <c r="AD10" s="213">
        <v>378562</v>
      </c>
      <c r="AE10" s="213">
        <v>380078</v>
      </c>
      <c r="AF10" s="213">
        <v>381140</v>
      </c>
      <c r="AG10" s="213">
        <v>382028</v>
      </c>
      <c r="AH10" s="213">
        <v>382688</v>
      </c>
      <c r="AI10" s="213">
        <v>382577</v>
      </c>
      <c r="AJ10" s="213">
        <v>381667</v>
      </c>
      <c r="AK10" s="213">
        <v>380583</v>
      </c>
      <c r="AL10" s="213">
        <v>379352</v>
      </c>
      <c r="AM10" s="213">
        <v>377945</v>
      </c>
      <c r="AN10" s="213">
        <v>376509</v>
      </c>
      <c r="AO10" s="213">
        <v>375140</v>
      </c>
      <c r="AP10" s="213">
        <v>373889</v>
      </c>
      <c r="AQ10" s="213">
        <v>372701</v>
      </c>
      <c r="AR10" s="213">
        <v>371670</v>
      </c>
      <c r="AS10" s="213">
        <v>370937</v>
      </c>
      <c r="AT10" s="213">
        <v>370498</v>
      </c>
      <c r="AU10" s="213">
        <v>370332</v>
      </c>
      <c r="AV10" s="213">
        <v>370308</v>
      </c>
      <c r="AW10" s="213">
        <v>370456</v>
      </c>
      <c r="AX10" s="213">
        <v>370842</v>
      </c>
      <c r="AY10" s="213">
        <v>371302</v>
      </c>
      <c r="AZ10" s="213">
        <v>371866</v>
      </c>
      <c r="BA10" s="213">
        <v>372457</v>
      </c>
      <c r="BB10" s="213">
        <v>373136</v>
      </c>
      <c r="BC10" s="213">
        <v>373985</v>
      </c>
      <c r="BD10" s="213">
        <v>374808</v>
      </c>
      <c r="BE10" s="213">
        <v>375586</v>
      </c>
      <c r="BF10" s="213">
        <v>376337</v>
      </c>
      <c r="BG10" s="213">
        <v>377037</v>
      </c>
      <c r="BH10" s="213">
        <v>377720</v>
      </c>
      <c r="BI10" s="213">
        <v>378378</v>
      </c>
      <c r="BJ10" s="213">
        <v>378946</v>
      </c>
      <c r="BK10" s="213">
        <v>379450</v>
      </c>
      <c r="BL10" s="213">
        <v>379869</v>
      </c>
      <c r="BM10" s="213">
        <v>380189</v>
      </c>
      <c r="BN10" s="213">
        <v>380404</v>
      </c>
      <c r="BO10" s="213">
        <v>380504</v>
      </c>
      <c r="BP10" s="213">
        <v>380498</v>
      </c>
      <c r="BQ10" s="213">
        <v>380390</v>
      </c>
      <c r="BR10" s="213">
        <v>380187</v>
      </c>
      <c r="BS10" s="213">
        <v>379904</v>
      </c>
      <c r="BT10" s="213">
        <v>379558</v>
      </c>
      <c r="BU10" s="213">
        <v>379176</v>
      </c>
      <c r="BV10" s="213">
        <v>378783</v>
      </c>
      <c r="BW10" s="213">
        <v>378394</v>
      </c>
      <c r="BX10" s="213">
        <v>378028</v>
      </c>
      <c r="BY10" s="213">
        <v>377707</v>
      </c>
      <c r="BZ10" s="213">
        <v>377448</v>
      </c>
      <c r="CA10" s="213">
        <v>377256</v>
      </c>
      <c r="CB10" s="213">
        <v>377144</v>
      </c>
      <c r="CC10" s="213">
        <v>377116</v>
      </c>
      <c r="CD10" s="213">
        <v>377172</v>
      </c>
      <c r="CE10" s="213">
        <v>377313</v>
      </c>
      <c r="CF10" s="213">
        <v>377515</v>
      </c>
      <c r="CG10" s="213">
        <v>377786</v>
      </c>
      <c r="CH10" s="213">
        <v>378111</v>
      </c>
      <c r="CI10" s="213">
        <v>378481</v>
      </c>
      <c r="CJ10" s="213">
        <v>378882</v>
      </c>
      <c r="CK10" s="213">
        <v>379298</v>
      </c>
      <c r="CL10" s="213">
        <v>379724</v>
      </c>
      <c r="CM10" s="213">
        <v>380144</v>
      </c>
      <c r="CN10" s="213">
        <v>380552</v>
      </c>
      <c r="CO10" s="213">
        <v>380936</v>
      </c>
      <c r="CP10" s="213">
        <v>381292</v>
      </c>
      <c r="CQ10" s="213">
        <v>381614</v>
      </c>
      <c r="CR10" s="213">
        <v>381892</v>
      </c>
      <c r="CS10" s="213">
        <v>382125</v>
      </c>
      <c r="CT10" s="213">
        <v>382304</v>
      </c>
      <c r="CU10" s="213">
        <v>382443</v>
      </c>
      <c r="CV10" s="213">
        <v>382537</v>
      </c>
      <c r="CW10" s="213">
        <v>382585</v>
      </c>
      <c r="CX10" s="213">
        <v>382597</v>
      </c>
      <c r="CY10" s="213">
        <v>382571</v>
      </c>
    </row>
    <row r="11" spans="1:103" x14ac:dyDescent="0.2">
      <c r="A11" s="213" t="s">
        <v>1291</v>
      </c>
      <c r="B11" s="211">
        <v>9</v>
      </c>
      <c r="C11" s="213"/>
      <c r="D11" s="213"/>
      <c r="E11" s="213">
        <v>383451</v>
      </c>
      <c r="F11" s="213">
        <v>383069</v>
      </c>
      <c r="G11" s="213">
        <v>387031</v>
      </c>
      <c r="H11" s="213">
        <v>378161</v>
      </c>
      <c r="I11" s="213">
        <v>371084</v>
      </c>
      <c r="J11" s="213">
        <v>366109</v>
      </c>
      <c r="K11" s="213">
        <v>361550</v>
      </c>
      <c r="L11" s="213">
        <v>349530</v>
      </c>
      <c r="M11" s="213">
        <v>356544</v>
      </c>
      <c r="N11" s="213">
        <v>341503</v>
      </c>
      <c r="O11" s="213">
        <v>363512</v>
      </c>
      <c r="P11" s="213">
        <v>366833</v>
      </c>
      <c r="Q11" s="213">
        <v>368112</v>
      </c>
      <c r="R11" s="213">
        <v>368943</v>
      </c>
      <c r="S11" s="213">
        <v>369302</v>
      </c>
      <c r="T11" s="213">
        <v>369371</v>
      </c>
      <c r="U11" s="213">
        <v>369444</v>
      </c>
      <c r="V11" s="213">
        <v>369569</v>
      </c>
      <c r="W11" s="213">
        <v>369835</v>
      </c>
      <c r="X11" s="213">
        <v>370086</v>
      </c>
      <c r="Y11" s="213">
        <v>370344</v>
      </c>
      <c r="Z11" s="213">
        <v>370763</v>
      </c>
      <c r="AA11" s="213">
        <v>371873</v>
      </c>
      <c r="AB11" s="213">
        <v>373746</v>
      </c>
      <c r="AC11" s="213">
        <v>375774</v>
      </c>
      <c r="AD11" s="213">
        <v>377799</v>
      </c>
      <c r="AE11" s="213">
        <v>379767</v>
      </c>
      <c r="AF11" s="213">
        <v>381284</v>
      </c>
      <c r="AG11" s="213">
        <v>382346</v>
      </c>
      <c r="AH11" s="213">
        <v>383234</v>
      </c>
      <c r="AI11" s="213">
        <v>383894</v>
      </c>
      <c r="AJ11" s="213">
        <v>383782</v>
      </c>
      <c r="AK11" s="213">
        <v>382872</v>
      </c>
      <c r="AL11" s="213">
        <v>381790</v>
      </c>
      <c r="AM11" s="213">
        <v>380558</v>
      </c>
      <c r="AN11" s="213">
        <v>379152</v>
      </c>
      <c r="AO11" s="213">
        <v>377716</v>
      </c>
      <c r="AP11" s="213">
        <v>376347</v>
      </c>
      <c r="AQ11" s="213">
        <v>375096</v>
      </c>
      <c r="AR11" s="213">
        <v>373908</v>
      </c>
      <c r="AS11" s="213">
        <v>372878</v>
      </c>
      <c r="AT11" s="213">
        <v>372144</v>
      </c>
      <c r="AU11" s="213">
        <v>371705</v>
      </c>
      <c r="AV11" s="213">
        <v>371539</v>
      </c>
      <c r="AW11" s="213">
        <v>371515</v>
      </c>
      <c r="AX11" s="213">
        <v>371663</v>
      </c>
      <c r="AY11" s="213">
        <v>372049</v>
      </c>
      <c r="AZ11" s="213">
        <v>372509</v>
      </c>
      <c r="BA11" s="213">
        <v>373073</v>
      </c>
      <c r="BB11" s="213">
        <v>373664</v>
      </c>
      <c r="BC11" s="213">
        <v>374343</v>
      </c>
      <c r="BD11" s="213">
        <v>375192</v>
      </c>
      <c r="BE11" s="213">
        <v>376017</v>
      </c>
      <c r="BF11" s="213">
        <v>376795</v>
      </c>
      <c r="BG11" s="213">
        <v>377545</v>
      </c>
      <c r="BH11" s="213">
        <v>378246</v>
      </c>
      <c r="BI11" s="213">
        <v>378929</v>
      </c>
      <c r="BJ11" s="213">
        <v>379586</v>
      </c>
      <c r="BK11" s="213">
        <v>380154</v>
      </c>
      <c r="BL11" s="213">
        <v>380660</v>
      </c>
      <c r="BM11" s="213">
        <v>381079</v>
      </c>
      <c r="BN11" s="213">
        <v>381398</v>
      </c>
      <c r="BO11" s="213">
        <v>381613</v>
      </c>
      <c r="BP11" s="213">
        <v>381713</v>
      </c>
      <c r="BQ11" s="213">
        <v>381707</v>
      </c>
      <c r="BR11" s="213">
        <v>381601</v>
      </c>
      <c r="BS11" s="213">
        <v>381398</v>
      </c>
      <c r="BT11" s="213">
        <v>381114</v>
      </c>
      <c r="BU11" s="213">
        <v>380769</v>
      </c>
      <c r="BV11" s="213">
        <v>380387</v>
      </c>
      <c r="BW11" s="213">
        <v>379994</v>
      </c>
      <c r="BX11" s="213">
        <v>379605</v>
      </c>
      <c r="BY11" s="213">
        <v>379238</v>
      </c>
      <c r="BZ11" s="213">
        <v>378918</v>
      </c>
      <c r="CA11" s="213">
        <v>378659</v>
      </c>
      <c r="CB11" s="213">
        <v>378466</v>
      </c>
      <c r="CC11" s="213">
        <v>378354</v>
      </c>
      <c r="CD11" s="213">
        <v>378326</v>
      </c>
      <c r="CE11" s="213">
        <v>378383</v>
      </c>
      <c r="CF11" s="213">
        <v>378526</v>
      </c>
      <c r="CG11" s="213">
        <v>378727</v>
      </c>
      <c r="CH11" s="213">
        <v>378998</v>
      </c>
      <c r="CI11" s="213">
        <v>379324</v>
      </c>
      <c r="CJ11" s="213">
        <v>379694</v>
      </c>
      <c r="CK11" s="213">
        <v>380095</v>
      </c>
      <c r="CL11" s="213">
        <v>380511</v>
      </c>
      <c r="CM11" s="213">
        <v>380937</v>
      </c>
      <c r="CN11" s="213">
        <v>381357</v>
      </c>
      <c r="CO11" s="213">
        <v>381765</v>
      </c>
      <c r="CP11" s="213">
        <v>382149</v>
      </c>
      <c r="CQ11" s="213">
        <v>382505</v>
      </c>
      <c r="CR11" s="213">
        <v>382827</v>
      </c>
      <c r="CS11" s="213">
        <v>383105</v>
      </c>
      <c r="CT11" s="213">
        <v>383338</v>
      </c>
      <c r="CU11" s="213">
        <v>383517</v>
      </c>
      <c r="CV11" s="213">
        <v>383655</v>
      </c>
      <c r="CW11" s="213">
        <v>383748</v>
      </c>
      <c r="CX11" s="213">
        <v>383797</v>
      </c>
      <c r="CY11" s="213">
        <v>383810</v>
      </c>
    </row>
    <row r="12" spans="1:103" x14ac:dyDescent="0.2">
      <c r="A12" s="213" t="s">
        <v>1291</v>
      </c>
      <c r="B12" s="211">
        <v>10</v>
      </c>
      <c r="C12" s="213"/>
      <c r="D12" s="213"/>
      <c r="E12" s="213">
        <v>392773</v>
      </c>
      <c r="F12" s="213">
        <v>385717</v>
      </c>
      <c r="G12" s="213">
        <v>385083</v>
      </c>
      <c r="H12" s="213">
        <v>388788</v>
      </c>
      <c r="I12" s="213">
        <v>379663</v>
      </c>
      <c r="J12" s="213">
        <v>372328</v>
      </c>
      <c r="K12" s="213">
        <v>367354</v>
      </c>
      <c r="L12" s="213">
        <v>362796</v>
      </c>
      <c r="M12" s="213">
        <v>350778</v>
      </c>
      <c r="N12" s="213">
        <v>357792</v>
      </c>
      <c r="O12" s="213">
        <v>342752</v>
      </c>
      <c r="P12" s="213">
        <v>364760</v>
      </c>
      <c r="Q12" s="213">
        <v>368081</v>
      </c>
      <c r="R12" s="213">
        <v>369361</v>
      </c>
      <c r="S12" s="213">
        <v>370192</v>
      </c>
      <c r="T12" s="213">
        <v>370551</v>
      </c>
      <c r="U12" s="213">
        <v>370620</v>
      </c>
      <c r="V12" s="213">
        <v>370693</v>
      </c>
      <c r="W12" s="213">
        <v>370818</v>
      </c>
      <c r="X12" s="213">
        <v>371084</v>
      </c>
      <c r="Y12" s="213">
        <v>371337</v>
      </c>
      <c r="Z12" s="213">
        <v>371594</v>
      </c>
      <c r="AA12" s="213">
        <v>372014</v>
      </c>
      <c r="AB12" s="213">
        <v>373123</v>
      </c>
      <c r="AC12" s="213">
        <v>374997</v>
      </c>
      <c r="AD12" s="213">
        <v>377024</v>
      </c>
      <c r="AE12" s="213">
        <v>379049</v>
      </c>
      <c r="AF12" s="213">
        <v>381018</v>
      </c>
      <c r="AG12" s="213">
        <v>382533</v>
      </c>
      <c r="AH12" s="213">
        <v>383596</v>
      </c>
      <c r="AI12" s="213">
        <v>384484</v>
      </c>
      <c r="AJ12" s="213">
        <v>385143</v>
      </c>
      <c r="AK12" s="213">
        <v>385034</v>
      </c>
      <c r="AL12" s="213">
        <v>384124</v>
      </c>
      <c r="AM12" s="213">
        <v>383041</v>
      </c>
      <c r="AN12" s="213">
        <v>381808</v>
      </c>
      <c r="AO12" s="213">
        <v>380404</v>
      </c>
      <c r="AP12" s="213">
        <v>378968</v>
      </c>
      <c r="AQ12" s="213">
        <v>377598</v>
      </c>
      <c r="AR12" s="213">
        <v>376348</v>
      </c>
      <c r="AS12" s="213">
        <v>375159</v>
      </c>
      <c r="AT12" s="213">
        <v>374129</v>
      </c>
      <c r="AU12" s="213">
        <v>373395</v>
      </c>
      <c r="AV12" s="213">
        <v>372957</v>
      </c>
      <c r="AW12" s="213">
        <v>372790</v>
      </c>
      <c r="AX12" s="213">
        <v>372766</v>
      </c>
      <c r="AY12" s="213">
        <v>372915</v>
      </c>
      <c r="AZ12" s="213">
        <v>373300</v>
      </c>
      <c r="BA12" s="213">
        <v>373761</v>
      </c>
      <c r="BB12" s="213">
        <v>374324</v>
      </c>
      <c r="BC12" s="213">
        <v>374917</v>
      </c>
      <c r="BD12" s="213">
        <v>375596</v>
      </c>
      <c r="BE12" s="213">
        <v>376446</v>
      </c>
      <c r="BF12" s="213">
        <v>377270</v>
      </c>
      <c r="BG12" s="213">
        <v>378047</v>
      </c>
      <c r="BH12" s="213">
        <v>378797</v>
      </c>
      <c r="BI12" s="213">
        <v>379499</v>
      </c>
      <c r="BJ12" s="213">
        <v>380182</v>
      </c>
      <c r="BK12" s="213">
        <v>380839</v>
      </c>
      <c r="BL12" s="213">
        <v>381407</v>
      </c>
      <c r="BM12" s="213">
        <v>381912</v>
      </c>
      <c r="BN12" s="213">
        <v>382332</v>
      </c>
      <c r="BO12" s="213">
        <v>382651</v>
      </c>
      <c r="BP12" s="213">
        <v>382866</v>
      </c>
      <c r="BQ12" s="213">
        <v>382968</v>
      </c>
      <c r="BR12" s="213">
        <v>382963</v>
      </c>
      <c r="BS12" s="213">
        <v>382856</v>
      </c>
      <c r="BT12" s="213">
        <v>382652</v>
      </c>
      <c r="BU12" s="213">
        <v>382369</v>
      </c>
      <c r="BV12" s="213">
        <v>382024</v>
      </c>
      <c r="BW12" s="213">
        <v>381642</v>
      </c>
      <c r="BX12" s="213">
        <v>381249</v>
      </c>
      <c r="BY12" s="213">
        <v>380861</v>
      </c>
      <c r="BZ12" s="213">
        <v>380493</v>
      </c>
      <c r="CA12" s="213">
        <v>380173</v>
      </c>
      <c r="CB12" s="213">
        <v>379914</v>
      </c>
      <c r="CC12" s="213">
        <v>379722</v>
      </c>
      <c r="CD12" s="213">
        <v>379610</v>
      </c>
      <c r="CE12" s="213">
        <v>379582</v>
      </c>
      <c r="CF12" s="213">
        <v>379640</v>
      </c>
      <c r="CG12" s="213">
        <v>379782</v>
      </c>
      <c r="CH12" s="213">
        <v>379982</v>
      </c>
      <c r="CI12" s="213">
        <v>380254</v>
      </c>
      <c r="CJ12" s="213">
        <v>380581</v>
      </c>
      <c r="CK12" s="213">
        <v>380950</v>
      </c>
      <c r="CL12" s="213">
        <v>381351</v>
      </c>
      <c r="CM12" s="213">
        <v>381767</v>
      </c>
      <c r="CN12" s="213">
        <v>382193</v>
      </c>
      <c r="CO12" s="213">
        <v>382613</v>
      </c>
      <c r="CP12" s="213">
        <v>383022</v>
      </c>
      <c r="CQ12" s="213">
        <v>383406</v>
      </c>
      <c r="CR12" s="213">
        <v>383762</v>
      </c>
      <c r="CS12" s="213">
        <v>384084</v>
      </c>
      <c r="CT12" s="213">
        <v>384362</v>
      </c>
      <c r="CU12" s="213">
        <v>384596</v>
      </c>
      <c r="CV12" s="213">
        <v>384776</v>
      </c>
      <c r="CW12" s="213">
        <v>384913</v>
      </c>
      <c r="CX12" s="213">
        <v>385006</v>
      </c>
      <c r="CY12" s="213">
        <v>385055</v>
      </c>
    </row>
    <row r="13" spans="1:103" x14ac:dyDescent="0.2">
      <c r="A13" s="213" t="s">
        <v>1291</v>
      </c>
      <c r="B13" s="211">
        <v>11</v>
      </c>
      <c r="C13" s="213"/>
      <c r="D13" s="213"/>
      <c r="E13" s="213">
        <v>404008</v>
      </c>
      <c r="F13" s="213">
        <v>394963</v>
      </c>
      <c r="G13" s="213">
        <v>387668</v>
      </c>
      <c r="H13" s="213">
        <v>386794</v>
      </c>
      <c r="I13" s="213">
        <v>390257</v>
      </c>
      <c r="J13" s="213">
        <v>380893</v>
      </c>
      <c r="K13" s="213">
        <v>373558</v>
      </c>
      <c r="L13" s="213">
        <v>368586</v>
      </c>
      <c r="M13" s="213">
        <v>364028</v>
      </c>
      <c r="N13" s="213">
        <v>352012</v>
      </c>
      <c r="O13" s="213">
        <v>359026</v>
      </c>
      <c r="P13" s="213">
        <v>343987</v>
      </c>
      <c r="Q13" s="213">
        <v>365994</v>
      </c>
      <c r="R13" s="213">
        <v>369315</v>
      </c>
      <c r="S13" s="213">
        <v>370596</v>
      </c>
      <c r="T13" s="213">
        <v>371427</v>
      </c>
      <c r="U13" s="213">
        <v>371786</v>
      </c>
      <c r="V13" s="213">
        <v>371856</v>
      </c>
      <c r="W13" s="213">
        <v>371928</v>
      </c>
      <c r="X13" s="213">
        <v>372053</v>
      </c>
      <c r="Y13" s="213">
        <v>372320</v>
      </c>
      <c r="Z13" s="213">
        <v>372573</v>
      </c>
      <c r="AA13" s="213">
        <v>372829</v>
      </c>
      <c r="AB13" s="213">
        <v>373250</v>
      </c>
      <c r="AC13" s="213">
        <v>374359</v>
      </c>
      <c r="AD13" s="213">
        <v>376231</v>
      </c>
      <c r="AE13" s="213">
        <v>378261</v>
      </c>
      <c r="AF13" s="213">
        <v>380285</v>
      </c>
      <c r="AG13" s="213">
        <v>382255</v>
      </c>
      <c r="AH13" s="213">
        <v>383769</v>
      </c>
      <c r="AI13" s="213">
        <v>384832</v>
      </c>
      <c r="AJ13" s="213">
        <v>385720</v>
      </c>
      <c r="AK13" s="213">
        <v>386379</v>
      </c>
      <c r="AL13" s="213">
        <v>386270</v>
      </c>
      <c r="AM13" s="213">
        <v>385359</v>
      </c>
      <c r="AN13" s="213">
        <v>384278</v>
      </c>
      <c r="AO13" s="213">
        <v>383045</v>
      </c>
      <c r="AP13" s="213">
        <v>381641</v>
      </c>
      <c r="AQ13" s="213">
        <v>380206</v>
      </c>
      <c r="AR13" s="213">
        <v>378836</v>
      </c>
      <c r="AS13" s="213">
        <v>377586</v>
      </c>
      <c r="AT13" s="213">
        <v>376397</v>
      </c>
      <c r="AU13" s="213">
        <v>375366</v>
      </c>
      <c r="AV13" s="213">
        <v>374633</v>
      </c>
      <c r="AW13" s="213">
        <v>374194</v>
      </c>
      <c r="AX13" s="213">
        <v>374030</v>
      </c>
      <c r="AY13" s="213">
        <v>374005</v>
      </c>
      <c r="AZ13" s="213">
        <v>374154</v>
      </c>
      <c r="BA13" s="213">
        <v>374538</v>
      </c>
      <c r="BB13" s="213">
        <v>374999</v>
      </c>
      <c r="BC13" s="213">
        <v>375562</v>
      </c>
      <c r="BD13" s="213">
        <v>376154</v>
      </c>
      <c r="BE13" s="213">
        <v>376834</v>
      </c>
      <c r="BF13" s="213">
        <v>377685</v>
      </c>
      <c r="BG13" s="213">
        <v>378508</v>
      </c>
      <c r="BH13" s="213">
        <v>379287</v>
      </c>
      <c r="BI13" s="213">
        <v>380036</v>
      </c>
      <c r="BJ13" s="213">
        <v>380739</v>
      </c>
      <c r="BK13" s="213">
        <v>381422</v>
      </c>
      <c r="BL13" s="213">
        <v>382079</v>
      </c>
      <c r="BM13" s="213">
        <v>382646</v>
      </c>
      <c r="BN13" s="213">
        <v>383150</v>
      </c>
      <c r="BO13" s="213">
        <v>383572</v>
      </c>
      <c r="BP13" s="213">
        <v>383891</v>
      </c>
      <c r="BQ13" s="213">
        <v>384105</v>
      </c>
      <c r="BR13" s="213">
        <v>384207</v>
      </c>
      <c r="BS13" s="213">
        <v>384203</v>
      </c>
      <c r="BT13" s="213">
        <v>384096</v>
      </c>
      <c r="BU13" s="213">
        <v>383892</v>
      </c>
      <c r="BV13" s="213">
        <v>383610</v>
      </c>
      <c r="BW13" s="213">
        <v>383264</v>
      </c>
      <c r="BX13" s="213">
        <v>382883</v>
      </c>
      <c r="BY13" s="213">
        <v>382489</v>
      </c>
      <c r="BZ13" s="213">
        <v>382103</v>
      </c>
      <c r="CA13" s="213">
        <v>381733</v>
      </c>
      <c r="CB13" s="213">
        <v>381413</v>
      </c>
      <c r="CC13" s="213">
        <v>381156</v>
      </c>
      <c r="CD13" s="213">
        <v>380963</v>
      </c>
      <c r="CE13" s="213">
        <v>380851</v>
      </c>
      <c r="CF13" s="213">
        <v>380823</v>
      </c>
      <c r="CG13" s="213">
        <v>380882</v>
      </c>
      <c r="CH13" s="213">
        <v>381023</v>
      </c>
      <c r="CI13" s="213">
        <v>381225</v>
      </c>
      <c r="CJ13" s="213">
        <v>381497</v>
      </c>
      <c r="CK13" s="213">
        <v>381824</v>
      </c>
      <c r="CL13" s="213">
        <v>382193</v>
      </c>
      <c r="CM13" s="213">
        <v>382594</v>
      </c>
      <c r="CN13" s="213">
        <v>383010</v>
      </c>
      <c r="CO13" s="213">
        <v>383436</v>
      </c>
      <c r="CP13" s="213">
        <v>383856</v>
      </c>
      <c r="CQ13" s="213">
        <v>384265</v>
      </c>
      <c r="CR13" s="213">
        <v>384649</v>
      </c>
      <c r="CS13" s="213">
        <v>385005</v>
      </c>
      <c r="CT13" s="213">
        <v>385327</v>
      </c>
      <c r="CU13" s="213">
        <v>385604</v>
      </c>
      <c r="CV13" s="213">
        <v>385838</v>
      </c>
      <c r="CW13" s="213">
        <v>386018</v>
      </c>
      <c r="CX13" s="213">
        <v>386156</v>
      </c>
      <c r="CY13" s="213">
        <v>386249</v>
      </c>
    </row>
    <row r="14" spans="1:103" x14ac:dyDescent="0.2">
      <c r="A14" s="213" t="s">
        <v>1291</v>
      </c>
      <c r="B14" s="211">
        <v>12</v>
      </c>
      <c r="C14" s="213"/>
      <c r="D14" s="213"/>
      <c r="E14" s="213">
        <v>405359</v>
      </c>
      <c r="F14" s="213">
        <v>406085</v>
      </c>
      <c r="G14" s="213">
        <v>396813</v>
      </c>
      <c r="H14" s="213">
        <v>389290</v>
      </c>
      <c r="I14" s="213">
        <v>388188</v>
      </c>
      <c r="J14" s="213">
        <v>391423</v>
      </c>
      <c r="K14" s="213">
        <v>382058</v>
      </c>
      <c r="L14" s="213">
        <v>374724</v>
      </c>
      <c r="M14" s="213">
        <v>369752</v>
      </c>
      <c r="N14" s="213">
        <v>365196</v>
      </c>
      <c r="O14" s="213">
        <v>353179</v>
      </c>
      <c r="P14" s="213">
        <v>360195</v>
      </c>
      <c r="Q14" s="213">
        <v>345157</v>
      </c>
      <c r="R14" s="213">
        <v>367164</v>
      </c>
      <c r="S14" s="213">
        <v>370486</v>
      </c>
      <c r="T14" s="213">
        <v>371766</v>
      </c>
      <c r="U14" s="213">
        <v>372596</v>
      </c>
      <c r="V14" s="213">
        <v>372956</v>
      </c>
      <c r="W14" s="213">
        <v>373027</v>
      </c>
      <c r="X14" s="213">
        <v>373100</v>
      </c>
      <c r="Y14" s="213">
        <v>373224</v>
      </c>
      <c r="Z14" s="213">
        <v>373491</v>
      </c>
      <c r="AA14" s="213">
        <v>373745</v>
      </c>
      <c r="AB14" s="213">
        <v>374001</v>
      </c>
      <c r="AC14" s="213">
        <v>374422</v>
      </c>
      <c r="AD14" s="213">
        <v>375530</v>
      </c>
      <c r="AE14" s="213">
        <v>377403</v>
      </c>
      <c r="AF14" s="213">
        <v>379433</v>
      </c>
      <c r="AG14" s="213">
        <v>381457</v>
      </c>
      <c r="AH14" s="213">
        <v>383426</v>
      </c>
      <c r="AI14" s="213">
        <v>384942</v>
      </c>
      <c r="AJ14" s="213">
        <v>386005</v>
      </c>
      <c r="AK14" s="213">
        <v>386893</v>
      </c>
      <c r="AL14" s="213">
        <v>387552</v>
      </c>
      <c r="AM14" s="213">
        <v>387443</v>
      </c>
      <c r="AN14" s="213">
        <v>386531</v>
      </c>
      <c r="AO14" s="213">
        <v>385451</v>
      </c>
      <c r="AP14" s="213">
        <v>384218</v>
      </c>
      <c r="AQ14" s="213">
        <v>382816</v>
      </c>
      <c r="AR14" s="213">
        <v>381380</v>
      </c>
      <c r="AS14" s="213">
        <v>380011</v>
      </c>
      <c r="AT14" s="213">
        <v>378761</v>
      </c>
      <c r="AU14" s="213">
        <v>377572</v>
      </c>
      <c r="AV14" s="213">
        <v>376540</v>
      </c>
      <c r="AW14" s="213">
        <v>375808</v>
      </c>
      <c r="AX14" s="213">
        <v>375368</v>
      </c>
      <c r="AY14" s="213">
        <v>375205</v>
      </c>
      <c r="AZ14" s="213">
        <v>375180</v>
      </c>
      <c r="BA14" s="213">
        <v>375329</v>
      </c>
      <c r="BB14" s="213">
        <v>375713</v>
      </c>
      <c r="BC14" s="213">
        <v>376174</v>
      </c>
      <c r="BD14" s="213">
        <v>376738</v>
      </c>
      <c r="BE14" s="213">
        <v>377329</v>
      </c>
      <c r="BF14" s="213">
        <v>378010</v>
      </c>
      <c r="BG14" s="213">
        <v>378862</v>
      </c>
      <c r="BH14" s="213">
        <v>379684</v>
      </c>
      <c r="BI14" s="213">
        <v>380463</v>
      </c>
      <c r="BJ14" s="213">
        <v>381211</v>
      </c>
      <c r="BK14" s="213">
        <v>381914</v>
      </c>
      <c r="BL14" s="213">
        <v>382597</v>
      </c>
      <c r="BM14" s="213">
        <v>383255</v>
      </c>
      <c r="BN14" s="213">
        <v>383822</v>
      </c>
      <c r="BO14" s="213">
        <v>384326</v>
      </c>
      <c r="BP14" s="213">
        <v>384747</v>
      </c>
      <c r="BQ14" s="213">
        <v>385067</v>
      </c>
      <c r="BR14" s="213">
        <v>385283</v>
      </c>
      <c r="BS14" s="213">
        <v>385383</v>
      </c>
      <c r="BT14" s="213">
        <v>385379</v>
      </c>
      <c r="BU14" s="213">
        <v>385272</v>
      </c>
      <c r="BV14" s="213">
        <v>385068</v>
      </c>
      <c r="BW14" s="213">
        <v>384787</v>
      </c>
      <c r="BX14" s="213">
        <v>384441</v>
      </c>
      <c r="BY14" s="213">
        <v>384060</v>
      </c>
      <c r="BZ14" s="213">
        <v>383666</v>
      </c>
      <c r="CA14" s="213">
        <v>383280</v>
      </c>
      <c r="CB14" s="213">
        <v>382911</v>
      </c>
      <c r="CC14" s="213">
        <v>382591</v>
      </c>
      <c r="CD14" s="213">
        <v>382335</v>
      </c>
      <c r="CE14" s="213">
        <v>382141</v>
      </c>
      <c r="CF14" s="213">
        <v>382030</v>
      </c>
      <c r="CG14" s="213">
        <v>382000</v>
      </c>
      <c r="CH14" s="213">
        <v>382060</v>
      </c>
      <c r="CI14" s="213">
        <v>382200</v>
      </c>
      <c r="CJ14" s="213">
        <v>382403</v>
      </c>
      <c r="CK14" s="213">
        <v>382675</v>
      </c>
      <c r="CL14" s="213">
        <v>383002</v>
      </c>
      <c r="CM14" s="213">
        <v>383371</v>
      </c>
      <c r="CN14" s="213">
        <v>383772</v>
      </c>
      <c r="CO14" s="213">
        <v>384188</v>
      </c>
      <c r="CP14" s="213">
        <v>384614</v>
      </c>
      <c r="CQ14" s="213">
        <v>385034</v>
      </c>
      <c r="CR14" s="213">
        <v>385442</v>
      </c>
      <c r="CS14" s="213">
        <v>385828</v>
      </c>
      <c r="CT14" s="213">
        <v>386184</v>
      </c>
      <c r="CU14" s="213">
        <v>386507</v>
      </c>
      <c r="CV14" s="213">
        <v>386784</v>
      </c>
      <c r="CW14" s="213">
        <v>387018</v>
      </c>
      <c r="CX14" s="213">
        <v>387198</v>
      </c>
      <c r="CY14" s="213">
        <v>387336</v>
      </c>
    </row>
    <row r="15" spans="1:103" x14ac:dyDescent="0.2">
      <c r="A15" s="213" t="s">
        <v>1291</v>
      </c>
      <c r="B15" s="211">
        <v>13</v>
      </c>
      <c r="C15" s="213"/>
      <c r="D15" s="213"/>
      <c r="E15" s="213">
        <v>400018</v>
      </c>
      <c r="F15" s="213">
        <v>407506</v>
      </c>
      <c r="G15" s="213">
        <v>408011</v>
      </c>
      <c r="H15" s="213">
        <v>398519</v>
      </c>
      <c r="I15" s="213">
        <v>390775</v>
      </c>
      <c r="J15" s="213">
        <v>389449</v>
      </c>
      <c r="K15" s="213">
        <v>392684</v>
      </c>
      <c r="L15" s="213">
        <v>383322</v>
      </c>
      <c r="M15" s="213">
        <v>375988</v>
      </c>
      <c r="N15" s="213">
        <v>371016</v>
      </c>
      <c r="O15" s="213">
        <v>366462</v>
      </c>
      <c r="P15" s="213">
        <v>354445</v>
      </c>
      <c r="Q15" s="213">
        <v>361462</v>
      </c>
      <c r="R15" s="213">
        <v>346423</v>
      </c>
      <c r="S15" s="213">
        <v>368429</v>
      </c>
      <c r="T15" s="213">
        <v>371752</v>
      </c>
      <c r="U15" s="213">
        <v>373032</v>
      </c>
      <c r="V15" s="213">
        <v>373862</v>
      </c>
      <c r="W15" s="213">
        <v>374223</v>
      </c>
      <c r="X15" s="213">
        <v>374294</v>
      </c>
      <c r="Y15" s="213">
        <v>374367</v>
      </c>
      <c r="Z15" s="213">
        <v>374492</v>
      </c>
      <c r="AA15" s="213">
        <v>374760</v>
      </c>
      <c r="AB15" s="213">
        <v>375014</v>
      </c>
      <c r="AC15" s="213">
        <v>375269</v>
      </c>
      <c r="AD15" s="213">
        <v>375692</v>
      </c>
      <c r="AE15" s="213">
        <v>376800</v>
      </c>
      <c r="AF15" s="213">
        <v>378672</v>
      </c>
      <c r="AG15" s="213">
        <v>380702</v>
      </c>
      <c r="AH15" s="213">
        <v>382725</v>
      </c>
      <c r="AI15" s="213">
        <v>384695</v>
      </c>
      <c r="AJ15" s="213">
        <v>386210</v>
      </c>
      <c r="AK15" s="213">
        <v>387274</v>
      </c>
      <c r="AL15" s="213">
        <v>388162</v>
      </c>
      <c r="AM15" s="213">
        <v>388821</v>
      </c>
      <c r="AN15" s="213">
        <v>388713</v>
      </c>
      <c r="AO15" s="213">
        <v>387802</v>
      </c>
      <c r="AP15" s="213">
        <v>386721</v>
      </c>
      <c r="AQ15" s="213">
        <v>385489</v>
      </c>
      <c r="AR15" s="213">
        <v>384086</v>
      </c>
      <c r="AS15" s="213">
        <v>382651</v>
      </c>
      <c r="AT15" s="213">
        <v>381283</v>
      </c>
      <c r="AU15" s="213">
        <v>380033</v>
      </c>
      <c r="AV15" s="213">
        <v>378843</v>
      </c>
      <c r="AW15" s="213">
        <v>377813</v>
      </c>
      <c r="AX15" s="213">
        <v>377080</v>
      </c>
      <c r="AY15" s="213">
        <v>376641</v>
      </c>
      <c r="AZ15" s="213">
        <v>376480</v>
      </c>
      <c r="BA15" s="213">
        <v>376454</v>
      </c>
      <c r="BB15" s="213">
        <v>376602</v>
      </c>
      <c r="BC15" s="213">
        <v>376986</v>
      </c>
      <c r="BD15" s="213">
        <v>377447</v>
      </c>
      <c r="BE15" s="213">
        <v>378010</v>
      </c>
      <c r="BF15" s="213">
        <v>378602</v>
      </c>
      <c r="BG15" s="213">
        <v>379283</v>
      </c>
      <c r="BH15" s="213">
        <v>380136</v>
      </c>
      <c r="BI15" s="213">
        <v>380959</v>
      </c>
      <c r="BJ15" s="213">
        <v>381738</v>
      </c>
      <c r="BK15" s="213">
        <v>382486</v>
      </c>
      <c r="BL15" s="213">
        <v>383189</v>
      </c>
      <c r="BM15" s="213">
        <v>383871</v>
      </c>
      <c r="BN15" s="213">
        <v>384531</v>
      </c>
      <c r="BO15" s="213">
        <v>385097</v>
      </c>
      <c r="BP15" s="213">
        <v>385601</v>
      </c>
      <c r="BQ15" s="213">
        <v>386022</v>
      </c>
      <c r="BR15" s="213">
        <v>386342</v>
      </c>
      <c r="BS15" s="213">
        <v>386557</v>
      </c>
      <c r="BT15" s="213">
        <v>386660</v>
      </c>
      <c r="BU15" s="213">
        <v>386655</v>
      </c>
      <c r="BV15" s="213">
        <v>386548</v>
      </c>
      <c r="BW15" s="213">
        <v>386343</v>
      </c>
      <c r="BX15" s="213">
        <v>386063</v>
      </c>
      <c r="BY15" s="213">
        <v>385717</v>
      </c>
      <c r="BZ15" s="213">
        <v>385336</v>
      </c>
      <c r="CA15" s="213">
        <v>384942</v>
      </c>
      <c r="CB15" s="213">
        <v>384555</v>
      </c>
      <c r="CC15" s="213">
        <v>384188</v>
      </c>
      <c r="CD15" s="213">
        <v>383868</v>
      </c>
      <c r="CE15" s="213">
        <v>383612</v>
      </c>
      <c r="CF15" s="213">
        <v>383418</v>
      </c>
      <c r="CG15" s="213">
        <v>383307</v>
      </c>
      <c r="CH15" s="213">
        <v>383277</v>
      </c>
      <c r="CI15" s="213">
        <v>383338</v>
      </c>
      <c r="CJ15" s="213">
        <v>383478</v>
      </c>
      <c r="CK15" s="213">
        <v>383680</v>
      </c>
      <c r="CL15" s="213">
        <v>383952</v>
      </c>
      <c r="CM15" s="213">
        <v>384280</v>
      </c>
      <c r="CN15" s="213">
        <v>384648</v>
      </c>
      <c r="CO15" s="213">
        <v>385049</v>
      </c>
      <c r="CP15" s="213">
        <v>385465</v>
      </c>
      <c r="CQ15" s="213">
        <v>385892</v>
      </c>
      <c r="CR15" s="213">
        <v>386312</v>
      </c>
      <c r="CS15" s="213">
        <v>386720</v>
      </c>
      <c r="CT15" s="213">
        <v>387106</v>
      </c>
      <c r="CU15" s="213">
        <v>387462</v>
      </c>
      <c r="CV15" s="213">
        <v>387784</v>
      </c>
      <c r="CW15" s="213">
        <v>388061</v>
      </c>
      <c r="CX15" s="213">
        <v>388296</v>
      </c>
      <c r="CY15" s="213">
        <v>388475</v>
      </c>
    </row>
    <row r="16" spans="1:103" x14ac:dyDescent="0.2">
      <c r="A16" s="213" t="s">
        <v>1291</v>
      </c>
      <c r="B16" s="211">
        <v>14</v>
      </c>
      <c r="C16" s="213"/>
      <c r="D16" s="213"/>
      <c r="E16" s="213">
        <v>398476</v>
      </c>
      <c r="F16" s="213">
        <v>402422</v>
      </c>
      <c r="G16" s="213">
        <v>409692</v>
      </c>
      <c r="H16" s="213">
        <v>409973</v>
      </c>
      <c r="I16" s="213">
        <v>400261</v>
      </c>
      <c r="J16" s="213">
        <v>392290</v>
      </c>
      <c r="K16" s="213">
        <v>390966</v>
      </c>
      <c r="L16" s="213">
        <v>394201</v>
      </c>
      <c r="M16" s="213">
        <v>384839</v>
      </c>
      <c r="N16" s="213">
        <v>377508</v>
      </c>
      <c r="O16" s="213">
        <v>372535</v>
      </c>
      <c r="P16" s="213">
        <v>367981</v>
      </c>
      <c r="Q16" s="213">
        <v>355965</v>
      </c>
      <c r="R16" s="213">
        <v>362985</v>
      </c>
      <c r="S16" s="213">
        <v>347945</v>
      </c>
      <c r="T16" s="213">
        <v>369950</v>
      </c>
      <c r="U16" s="213">
        <v>373274</v>
      </c>
      <c r="V16" s="213">
        <v>374554</v>
      </c>
      <c r="W16" s="213">
        <v>375384</v>
      </c>
      <c r="X16" s="213">
        <v>375746</v>
      </c>
      <c r="Y16" s="213">
        <v>375816</v>
      </c>
      <c r="Z16" s="213">
        <v>375890</v>
      </c>
      <c r="AA16" s="213">
        <v>376015</v>
      </c>
      <c r="AB16" s="213">
        <v>376283</v>
      </c>
      <c r="AC16" s="213">
        <v>376536</v>
      </c>
      <c r="AD16" s="213">
        <v>376792</v>
      </c>
      <c r="AE16" s="213">
        <v>377214</v>
      </c>
      <c r="AF16" s="213">
        <v>378322</v>
      </c>
      <c r="AG16" s="213">
        <v>380196</v>
      </c>
      <c r="AH16" s="213">
        <v>382226</v>
      </c>
      <c r="AI16" s="213">
        <v>384249</v>
      </c>
      <c r="AJ16" s="213">
        <v>386221</v>
      </c>
      <c r="AK16" s="213">
        <v>387734</v>
      </c>
      <c r="AL16" s="213">
        <v>388798</v>
      </c>
      <c r="AM16" s="213">
        <v>389687</v>
      </c>
      <c r="AN16" s="213">
        <v>390347</v>
      </c>
      <c r="AO16" s="213">
        <v>390238</v>
      </c>
      <c r="AP16" s="213">
        <v>389327</v>
      </c>
      <c r="AQ16" s="213">
        <v>388246</v>
      </c>
      <c r="AR16" s="213">
        <v>387014</v>
      </c>
      <c r="AS16" s="213">
        <v>385612</v>
      </c>
      <c r="AT16" s="213">
        <v>384177</v>
      </c>
      <c r="AU16" s="213">
        <v>382811</v>
      </c>
      <c r="AV16" s="213">
        <v>381560</v>
      </c>
      <c r="AW16" s="213">
        <v>380370</v>
      </c>
      <c r="AX16" s="213">
        <v>379341</v>
      </c>
      <c r="AY16" s="213">
        <v>378607</v>
      </c>
      <c r="AZ16" s="213">
        <v>378170</v>
      </c>
      <c r="BA16" s="213">
        <v>378009</v>
      </c>
      <c r="BB16" s="213">
        <v>377984</v>
      </c>
      <c r="BC16" s="213">
        <v>378132</v>
      </c>
      <c r="BD16" s="213">
        <v>378515</v>
      </c>
      <c r="BE16" s="213">
        <v>378977</v>
      </c>
      <c r="BF16" s="213">
        <v>379539</v>
      </c>
      <c r="BG16" s="213">
        <v>380131</v>
      </c>
      <c r="BH16" s="213">
        <v>380813</v>
      </c>
      <c r="BI16" s="213">
        <v>381667</v>
      </c>
      <c r="BJ16" s="213">
        <v>382489</v>
      </c>
      <c r="BK16" s="213">
        <v>383268</v>
      </c>
      <c r="BL16" s="213">
        <v>384016</v>
      </c>
      <c r="BM16" s="213">
        <v>384719</v>
      </c>
      <c r="BN16" s="213">
        <v>385402</v>
      </c>
      <c r="BO16" s="213">
        <v>386062</v>
      </c>
      <c r="BP16" s="213">
        <v>386628</v>
      </c>
      <c r="BQ16" s="213">
        <v>387133</v>
      </c>
      <c r="BR16" s="213">
        <v>387555</v>
      </c>
      <c r="BS16" s="213">
        <v>387875</v>
      </c>
      <c r="BT16" s="213">
        <v>388090</v>
      </c>
      <c r="BU16" s="213">
        <v>388193</v>
      </c>
      <c r="BV16" s="213">
        <v>388188</v>
      </c>
      <c r="BW16" s="213">
        <v>388080</v>
      </c>
      <c r="BX16" s="213">
        <v>387876</v>
      </c>
      <c r="BY16" s="213">
        <v>387596</v>
      </c>
      <c r="BZ16" s="213">
        <v>387251</v>
      </c>
      <c r="CA16" s="213">
        <v>386870</v>
      </c>
      <c r="CB16" s="213">
        <v>386476</v>
      </c>
      <c r="CC16" s="213">
        <v>386088</v>
      </c>
      <c r="CD16" s="213">
        <v>385722</v>
      </c>
      <c r="CE16" s="213">
        <v>385402</v>
      </c>
      <c r="CF16" s="213">
        <v>385146</v>
      </c>
      <c r="CG16" s="213">
        <v>384950</v>
      </c>
      <c r="CH16" s="213">
        <v>384839</v>
      </c>
      <c r="CI16" s="213">
        <v>384811</v>
      </c>
      <c r="CJ16" s="213">
        <v>384872</v>
      </c>
      <c r="CK16" s="213">
        <v>385012</v>
      </c>
      <c r="CL16" s="213">
        <v>385214</v>
      </c>
      <c r="CM16" s="213">
        <v>385486</v>
      </c>
      <c r="CN16" s="213">
        <v>385814</v>
      </c>
      <c r="CO16" s="213">
        <v>386182</v>
      </c>
      <c r="CP16" s="213">
        <v>386583</v>
      </c>
      <c r="CQ16" s="213">
        <v>386999</v>
      </c>
      <c r="CR16" s="213">
        <v>387426</v>
      </c>
      <c r="CS16" s="213">
        <v>387846</v>
      </c>
      <c r="CT16" s="213">
        <v>388255</v>
      </c>
      <c r="CU16" s="213">
        <v>388641</v>
      </c>
      <c r="CV16" s="213">
        <v>388997</v>
      </c>
      <c r="CW16" s="213">
        <v>389319</v>
      </c>
      <c r="CX16" s="213">
        <v>389596</v>
      </c>
      <c r="CY16" s="213">
        <v>389831</v>
      </c>
    </row>
    <row r="17" spans="1:103" x14ac:dyDescent="0.2">
      <c r="A17" s="213" t="s">
        <v>1291</v>
      </c>
      <c r="B17" s="211">
        <v>15</v>
      </c>
      <c r="C17" s="213"/>
      <c r="D17" s="213"/>
      <c r="E17" s="213">
        <v>402750</v>
      </c>
      <c r="F17" s="213">
        <v>401237</v>
      </c>
      <c r="G17" s="213">
        <v>404952</v>
      </c>
      <c r="H17" s="213">
        <v>411982</v>
      </c>
      <c r="I17" s="213">
        <v>412031</v>
      </c>
      <c r="J17" s="213">
        <v>402082</v>
      </c>
      <c r="K17" s="213">
        <v>394113</v>
      </c>
      <c r="L17" s="213">
        <v>392789</v>
      </c>
      <c r="M17" s="213">
        <v>396024</v>
      </c>
      <c r="N17" s="213">
        <v>386666</v>
      </c>
      <c r="O17" s="213">
        <v>379337</v>
      </c>
      <c r="P17" s="213">
        <v>374363</v>
      </c>
      <c r="Q17" s="213">
        <v>369809</v>
      </c>
      <c r="R17" s="213">
        <v>357796</v>
      </c>
      <c r="S17" s="213">
        <v>364814</v>
      </c>
      <c r="T17" s="213">
        <v>349776</v>
      </c>
      <c r="U17" s="213">
        <v>371781</v>
      </c>
      <c r="V17" s="213">
        <v>375105</v>
      </c>
      <c r="W17" s="213">
        <v>376383</v>
      </c>
      <c r="X17" s="213">
        <v>377215</v>
      </c>
      <c r="Y17" s="213">
        <v>377577</v>
      </c>
      <c r="Z17" s="213">
        <v>377647</v>
      </c>
      <c r="AA17" s="213">
        <v>377723</v>
      </c>
      <c r="AB17" s="213">
        <v>377847</v>
      </c>
      <c r="AC17" s="213">
        <v>378115</v>
      </c>
      <c r="AD17" s="213">
        <v>378369</v>
      </c>
      <c r="AE17" s="213">
        <v>378625</v>
      </c>
      <c r="AF17" s="213">
        <v>379047</v>
      </c>
      <c r="AG17" s="213">
        <v>380155</v>
      </c>
      <c r="AH17" s="213">
        <v>382030</v>
      </c>
      <c r="AI17" s="213">
        <v>384059</v>
      </c>
      <c r="AJ17" s="213">
        <v>386084</v>
      </c>
      <c r="AK17" s="213">
        <v>388054</v>
      </c>
      <c r="AL17" s="213">
        <v>389568</v>
      </c>
      <c r="AM17" s="213">
        <v>390634</v>
      </c>
      <c r="AN17" s="213">
        <v>391521</v>
      </c>
      <c r="AO17" s="213">
        <v>392181</v>
      </c>
      <c r="AP17" s="213">
        <v>392074</v>
      </c>
      <c r="AQ17" s="213">
        <v>391163</v>
      </c>
      <c r="AR17" s="213">
        <v>390082</v>
      </c>
      <c r="AS17" s="213">
        <v>388850</v>
      </c>
      <c r="AT17" s="213">
        <v>387449</v>
      </c>
      <c r="AU17" s="213">
        <v>386013</v>
      </c>
      <c r="AV17" s="213">
        <v>384648</v>
      </c>
      <c r="AW17" s="213">
        <v>383397</v>
      </c>
      <c r="AX17" s="213">
        <v>382207</v>
      </c>
      <c r="AY17" s="213">
        <v>381179</v>
      </c>
      <c r="AZ17" s="213">
        <v>380445</v>
      </c>
      <c r="BA17" s="213">
        <v>380008</v>
      </c>
      <c r="BB17" s="213">
        <v>379846</v>
      </c>
      <c r="BC17" s="213">
        <v>379821</v>
      </c>
      <c r="BD17" s="213">
        <v>379971</v>
      </c>
      <c r="BE17" s="213">
        <v>380353</v>
      </c>
      <c r="BF17" s="213">
        <v>380815</v>
      </c>
      <c r="BG17" s="213">
        <v>381378</v>
      </c>
      <c r="BH17" s="213">
        <v>381970</v>
      </c>
      <c r="BI17" s="213">
        <v>382653</v>
      </c>
      <c r="BJ17" s="213">
        <v>383506</v>
      </c>
      <c r="BK17" s="213">
        <v>384329</v>
      </c>
      <c r="BL17" s="213">
        <v>385108</v>
      </c>
      <c r="BM17" s="213">
        <v>385857</v>
      </c>
      <c r="BN17" s="213">
        <v>386559</v>
      </c>
      <c r="BO17" s="213">
        <v>387244</v>
      </c>
      <c r="BP17" s="213">
        <v>387905</v>
      </c>
      <c r="BQ17" s="213">
        <v>388471</v>
      </c>
      <c r="BR17" s="213">
        <v>388975</v>
      </c>
      <c r="BS17" s="213">
        <v>389399</v>
      </c>
      <c r="BT17" s="213">
        <v>389718</v>
      </c>
      <c r="BU17" s="213">
        <v>389934</v>
      </c>
      <c r="BV17" s="213">
        <v>390036</v>
      </c>
      <c r="BW17" s="213">
        <v>390031</v>
      </c>
      <c r="BX17" s="213">
        <v>389924</v>
      </c>
      <c r="BY17" s="213">
        <v>389718</v>
      </c>
      <c r="BZ17" s="213">
        <v>389441</v>
      </c>
      <c r="CA17" s="213">
        <v>389094</v>
      </c>
      <c r="CB17" s="213">
        <v>388713</v>
      </c>
      <c r="CC17" s="213">
        <v>388319</v>
      </c>
      <c r="CD17" s="213">
        <v>387931</v>
      </c>
      <c r="CE17" s="213">
        <v>387566</v>
      </c>
      <c r="CF17" s="213">
        <v>387247</v>
      </c>
      <c r="CG17" s="213">
        <v>386992</v>
      </c>
      <c r="CH17" s="213">
        <v>386796</v>
      </c>
      <c r="CI17" s="213">
        <v>386685</v>
      </c>
      <c r="CJ17" s="213">
        <v>386657</v>
      </c>
      <c r="CK17" s="213">
        <v>386717</v>
      </c>
      <c r="CL17" s="213">
        <v>386858</v>
      </c>
      <c r="CM17" s="213">
        <v>387060</v>
      </c>
      <c r="CN17" s="213">
        <v>387332</v>
      </c>
      <c r="CO17" s="213">
        <v>387660</v>
      </c>
      <c r="CP17" s="213">
        <v>388029</v>
      </c>
      <c r="CQ17" s="213">
        <v>388431</v>
      </c>
      <c r="CR17" s="213">
        <v>388847</v>
      </c>
      <c r="CS17" s="213">
        <v>389273</v>
      </c>
      <c r="CT17" s="213">
        <v>389694</v>
      </c>
      <c r="CU17" s="213">
        <v>390103</v>
      </c>
      <c r="CV17" s="213">
        <v>390489</v>
      </c>
      <c r="CW17" s="213">
        <v>390845</v>
      </c>
      <c r="CX17" s="213">
        <v>391165</v>
      </c>
      <c r="CY17" s="213">
        <v>391442</v>
      </c>
    </row>
    <row r="18" spans="1:103" x14ac:dyDescent="0.2">
      <c r="A18" s="213" t="s">
        <v>1291</v>
      </c>
      <c r="B18" s="211">
        <v>16</v>
      </c>
      <c r="C18" s="213"/>
      <c r="D18" s="213"/>
      <c r="E18" s="213">
        <v>386958</v>
      </c>
      <c r="F18" s="213">
        <v>405769</v>
      </c>
      <c r="G18" s="213">
        <v>404015</v>
      </c>
      <c r="H18" s="213">
        <v>407488</v>
      </c>
      <c r="I18" s="213">
        <v>414277</v>
      </c>
      <c r="J18" s="213">
        <v>414079</v>
      </c>
      <c r="K18" s="213">
        <v>404132</v>
      </c>
      <c r="L18" s="213">
        <v>396166</v>
      </c>
      <c r="M18" s="213">
        <v>394842</v>
      </c>
      <c r="N18" s="213">
        <v>398078</v>
      </c>
      <c r="O18" s="213">
        <v>388721</v>
      </c>
      <c r="P18" s="213">
        <v>381392</v>
      </c>
      <c r="Q18" s="213">
        <v>376420</v>
      </c>
      <c r="R18" s="213">
        <v>371868</v>
      </c>
      <c r="S18" s="213">
        <v>359857</v>
      </c>
      <c r="T18" s="213">
        <v>366874</v>
      </c>
      <c r="U18" s="213">
        <v>351837</v>
      </c>
      <c r="V18" s="213">
        <v>373842</v>
      </c>
      <c r="W18" s="213">
        <v>377166</v>
      </c>
      <c r="X18" s="213">
        <v>378444</v>
      </c>
      <c r="Y18" s="213">
        <v>379276</v>
      </c>
      <c r="Z18" s="213">
        <v>379640</v>
      </c>
      <c r="AA18" s="213">
        <v>379710</v>
      </c>
      <c r="AB18" s="213">
        <v>379785</v>
      </c>
      <c r="AC18" s="213">
        <v>379909</v>
      </c>
      <c r="AD18" s="213">
        <v>380179</v>
      </c>
      <c r="AE18" s="213">
        <v>380432</v>
      </c>
      <c r="AF18" s="213">
        <v>380689</v>
      </c>
      <c r="AG18" s="213">
        <v>381112</v>
      </c>
      <c r="AH18" s="213">
        <v>382219</v>
      </c>
      <c r="AI18" s="213">
        <v>384094</v>
      </c>
      <c r="AJ18" s="213">
        <v>386124</v>
      </c>
      <c r="AK18" s="213">
        <v>388148</v>
      </c>
      <c r="AL18" s="213">
        <v>390118</v>
      </c>
      <c r="AM18" s="213">
        <v>391634</v>
      </c>
      <c r="AN18" s="213">
        <v>392699</v>
      </c>
      <c r="AO18" s="213">
        <v>393586</v>
      </c>
      <c r="AP18" s="213">
        <v>394246</v>
      </c>
      <c r="AQ18" s="213">
        <v>394140</v>
      </c>
      <c r="AR18" s="213">
        <v>393230</v>
      </c>
      <c r="AS18" s="213">
        <v>392150</v>
      </c>
      <c r="AT18" s="213">
        <v>390917</v>
      </c>
      <c r="AU18" s="213">
        <v>389518</v>
      </c>
      <c r="AV18" s="213">
        <v>388080</v>
      </c>
      <c r="AW18" s="213">
        <v>386716</v>
      </c>
      <c r="AX18" s="213">
        <v>385465</v>
      </c>
      <c r="AY18" s="213">
        <v>384276</v>
      </c>
      <c r="AZ18" s="213">
        <v>383248</v>
      </c>
      <c r="BA18" s="213">
        <v>382514</v>
      </c>
      <c r="BB18" s="213">
        <v>382076</v>
      </c>
      <c r="BC18" s="213">
        <v>381916</v>
      </c>
      <c r="BD18" s="213">
        <v>381891</v>
      </c>
      <c r="BE18" s="213">
        <v>382041</v>
      </c>
      <c r="BF18" s="213">
        <v>382423</v>
      </c>
      <c r="BG18" s="213">
        <v>382886</v>
      </c>
      <c r="BH18" s="213">
        <v>383448</v>
      </c>
      <c r="BI18" s="213">
        <v>384041</v>
      </c>
      <c r="BJ18" s="213">
        <v>384724</v>
      </c>
      <c r="BK18" s="213">
        <v>385577</v>
      </c>
      <c r="BL18" s="213">
        <v>386401</v>
      </c>
      <c r="BM18" s="213">
        <v>387180</v>
      </c>
      <c r="BN18" s="213">
        <v>387928</v>
      </c>
      <c r="BO18" s="213">
        <v>388631</v>
      </c>
      <c r="BP18" s="213">
        <v>389316</v>
      </c>
      <c r="BQ18" s="213">
        <v>389977</v>
      </c>
      <c r="BR18" s="213">
        <v>390544</v>
      </c>
      <c r="BS18" s="213">
        <v>391048</v>
      </c>
      <c r="BT18" s="213">
        <v>391472</v>
      </c>
      <c r="BU18" s="213">
        <v>391791</v>
      </c>
      <c r="BV18" s="213">
        <v>392006</v>
      </c>
      <c r="BW18" s="213">
        <v>392110</v>
      </c>
      <c r="BX18" s="213">
        <v>392104</v>
      </c>
      <c r="BY18" s="213">
        <v>391998</v>
      </c>
      <c r="BZ18" s="213">
        <v>391791</v>
      </c>
      <c r="CA18" s="213">
        <v>391515</v>
      </c>
      <c r="CB18" s="213">
        <v>391169</v>
      </c>
      <c r="CC18" s="213">
        <v>390788</v>
      </c>
      <c r="CD18" s="213">
        <v>390395</v>
      </c>
      <c r="CE18" s="213">
        <v>390006</v>
      </c>
      <c r="CF18" s="213">
        <v>389642</v>
      </c>
      <c r="CG18" s="213">
        <v>389325</v>
      </c>
      <c r="CH18" s="213">
        <v>389069</v>
      </c>
      <c r="CI18" s="213">
        <v>388872</v>
      </c>
      <c r="CJ18" s="213">
        <v>388762</v>
      </c>
      <c r="CK18" s="213">
        <v>388735</v>
      </c>
      <c r="CL18" s="213">
        <v>388795</v>
      </c>
      <c r="CM18" s="213">
        <v>388935</v>
      </c>
      <c r="CN18" s="213">
        <v>389138</v>
      </c>
      <c r="CO18" s="213">
        <v>389410</v>
      </c>
      <c r="CP18" s="213">
        <v>389738</v>
      </c>
      <c r="CQ18" s="213">
        <v>390108</v>
      </c>
      <c r="CR18" s="213">
        <v>390510</v>
      </c>
      <c r="CS18" s="213">
        <v>390926</v>
      </c>
      <c r="CT18" s="213">
        <v>391351</v>
      </c>
      <c r="CU18" s="213">
        <v>391772</v>
      </c>
      <c r="CV18" s="213">
        <v>392181</v>
      </c>
      <c r="CW18" s="213">
        <v>392568</v>
      </c>
      <c r="CX18" s="213">
        <v>392925</v>
      </c>
      <c r="CY18" s="213">
        <v>393244</v>
      </c>
    </row>
    <row r="19" spans="1:103" x14ac:dyDescent="0.2">
      <c r="A19" s="213" t="s">
        <v>1291</v>
      </c>
      <c r="B19" s="211">
        <v>17</v>
      </c>
      <c r="C19" s="213"/>
      <c r="D19" s="213"/>
      <c r="E19" s="213">
        <v>380003</v>
      </c>
      <c r="F19" s="213">
        <v>390586</v>
      </c>
      <c r="G19" s="213">
        <v>409110</v>
      </c>
      <c r="H19" s="213">
        <v>407070</v>
      </c>
      <c r="I19" s="213">
        <v>410259</v>
      </c>
      <c r="J19" s="213">
        <v>416758</v>
      </c>
      <c r="K19" s="213">
        <v>416560</v>
      </c>
      <c r="L19" s="213">
        <v>406615</v>
      </c>
      <c r="M19" s="213">
        <v>398650</v>
      </c>
      <c r="N19" s="213">
        <v>397328</v>
      </c>
      <c r="O19" s="213">
        <v>400564</v>
      </c>
      <c r="P19" s="213">
        <v>391210</v>
      </c>
      <c r="Q19" s="213">
        <v>383883</v>
      </c>
      <c r="R19" s="213">
        <v>378912</v>
      </c>
      <c r="S19" s="213">
        <v>374361</v>
      </c>
      <c r="T19" s="213">
        <v>362351</v>
      </c>
      <c r="U19" s="213">
        <v>369368</v>
      </c>
      <c r="V19" s="213">
        <v>354334</v>
      </c>
      <c r="W19" s="213">
        <v>376337</v>
      </c>
      <c r="X19" s="213">
        <v>379662</v>
      </c>
      <c r="Y19" s="213">
        <v>380940</v>
      </c>
      <c r="Z19" s="213">
        <v>381772</v>
      </c>
      <c r="AA19" s="213">
        <v>382138</v>
      </c>
      <c r="AB19" s="213">
        <v>382207</v>
      </c>
      <c r="AC19" s="213">
        <v>382281</v>
      </c>
      <c r="AD19" s="213">
        <v>382408</v>
      </c>
      <c r="AE19" s="213">
        <v>382677</v>
      </c>
      <c r="AF19" s="213">
        <v>382930</v>
      </c>
      <c r="AG19" s="213">
        <v>383188</v>
      </c>
      <c r="AH19" s="213">
        <v>383611</v>
      </c>
      <c r="AI19" s="213">
        <v>384719</v>
      </c>
      <c r="AJ19" s="213">
        <v>386593</v>
      </c>
      <c r="AK19" s="213">
        <v>388623</v>
      </c>
      <c r="AL19" s="213">
        <v>390648</v>
      </c>
      <c r="AM19" s="213">
        <v>392619</v>
      </c>
      <c r="AN19" s="213">
        <v>394133</v>
      </c>
      <c r="AO19" s="213">
        <v>395199</v>
      </c>
      <c r="AP19" s="213">
        <v>396086</v>
      </c>
      <c r="AQ19" s="213">
        <v>396746</v>
      </c>
      <c r="AR19" s="213">
        <v>396642</v>
      </c>
      <c r="AS19" s="213">
        <v>395732</v>
      </c>
      <c r="AT19" s="213">
        <v>394652</v>
      </c>
      <c r="AU19" s="213">
        <v>393419</v>
      </c>
      <c r="AV19" s="213">
        <v>392021</v>
      </c>
      <c r="AW19" s="213">
        <v>390584</v>
      </c>
      <c r="AX19" s="213">
        <v>389220</v>
      </c>
      <c r="AY19" s="213">
        <v>387970</v>
      </c>
      <c r="AZ19" s="213">
        <v>386781</v>
      </c>
      <c r="BA19" s="213">
        <v>385753</v>
      </c>
      <c r="BB19" s="213">
        <v>385019</v>
      </c>
      <c r="BC19" s="213">
        <v>384582</v>
      </c>
      <c r="BD19" s="213">
        <v>384422</v>
      </c>
      <c r="BE19" s="213">
        <v>384398</v>
      </c>
      <c r="BF19" s="213">
        <v>384547</v>
      </c>
      <c r="BG19" s="213">
        <v>384930</v>
      </c>
      <c r="BH19" s="213">
        <v>385392</v>
      </c>
      <c r="BI19" s="213">
        <v>385954</v>
      </c>
      <c r="BJ19" s="213">
        <v>386547</v>
      </c>
      <c r="BK19" s="213">
        <v>387230</v>
      </c>
      <c r="BL19" s="213">
        <v>388084</v>
      </c>
      <c r="BM19" s="213">
        <v>388908</v>
      </c>
      <c r="BN19" s="213">
        <v>389688</v>
      </c>
      <c r="BO19" s="213">
        <v>390436</v>
      </c>
      <c r="BP19" s="213">
        <v>391139</v>
      </c>
      <c r="BQ19" s="213">
        <v>391824</v>
      </c>
      <c r="BR19" s="213">
        <v>392485</v>
      </c>
      <c r="BS19" s="213">
        <v>393052</v>
      </c>
      <c r="BT19" s="213">
        <v>393556</v>
      </c>
      <c r="BU19" s="213">
        <v>393980</v>
      </c>
      <c r="BV19" s="213">
        <v>394300</v>
      </c>
      <c r="BW19" s="213">
        <v>394514</v>
      </c>
      <c r="BX19" s="213">
        <v>394620</v>
      </c>
      <c r="BY19" s="213">
        <v>394613</v>
      </c>
      <c r="BZ19" s="213">
        <v>394507</v>
      </c>
      <c r="CA19" s="213">
        <v>394301</v>
      </c>
      <c r="CB19" s="213">
        <v>394026</v>
      </c>
      <c r="CC19" s="213">
        <v>393679</v>
      </c>
      <c r="CD19" s="213">
        <v>393301</v>
      </c>
      <c r="CE19" s="213">
        <v>392908</v>
      </c>
      <c r="CF19" s="213">
        <v>392518</v>
      </c>
      <c r="CG19" s="213">
        <v>392154</v>
      </c>
      <c r="CH19" s="213">
        <v>391838</v>
      </c>
      <c r="CI19" s="213">
        <v>391582</v>
      </c>
      <c r="CJ19" s="213">
        <v>391386</v>
      </c>
      <c r="CK19" s="213">
        <v>391276</v>
      </c>
      <c r="CL19" s="213">
        <v>391250</v>
      </c>
      <c r="CM19" s="213">
        <v>391309</v>
      </c>
      <c r="CN19" s="213">
        <v>391449</v>
      </c>
      <c r="CO19" s="213">
        <v>391653</v>
      </c>
      <c r="CP19" s="213">
        <v>391925</v>
      </c>
      <c r="CQ19" s="213">
        <v>392253</v>
      </c>
      <c r="CR19" s="213">
        <v>392623</v>
      </c>
      <c r="CS19" s="213">
        <v>393024</v>
      </c>
      <c r="CT19" s="213">
        <v>393440</v>
      </c>
      <c r="CU19" s="213">
        <v>393867</v>
      </c>
      <c r="CV19" s="213">
        <v>394288</v>
      </c>
      <c r="CW19" s="213">
        <v>394697</v>
      </c>
      <c r="CX19" s="213">
        <v>395084</v>
      </c>
      <c r="CY19" s="213">
        <v>395442</v>
      </c>
    </row>
    <row r="20" spans="1:103" x14ac:dyDescent="0.2">
      <c r="A20" s="213" t="s">
        <v>1291</v>
      </c>
      <c r="B20" s="211">
        <v>18</v>
      </c>
      <c r="C20" s="213"/>
      <c r="D20" s="213"/>
      <c r="E20" s="213">
        <v>382165</v>
      </c>
      <c r="F20" s="213">
        <v>386646</v>
      </c>
      <c r="G20" s="213">
        <v>396726</v>
      </c>
      <c r="H20" s="213">
        <v>414743</v>
      </c>
      <c r="I20" s="213">
        <v>412202</v>
      </c>
      <c r="J20" s="213">
        <v>414884</v>
      </c>
      <c r="K20" s="213">
        <v>421382</v>
      </c>
      <c r="L20" s="213">
        <v>421187</v>
      </c>
      <c r="M20" s="213">
        <v>411244</v>
      </c>
      <c r="N20" s="213">
        <v>403281</v>
      </c>
      <c r="O20" s="213">
        <v>401958</v>
      </c>
      <c r="P20" s="213">
        <v>405196</v>
      </c>
      <c r="Q20" s="213">
        <v>395843</v>
      </c>
      <c r="R20" s="213">
        <v>388518</v>
      </c>
      <c r="S20" s="213">
        <v>383549</v>
      </c>
      <c r="T20" s="213">
        <v>379000</v>
      </c>
      <c r="U20" s="213">
        <v>366991</v>
      </c>
      <c r="V20" s="213">
        <v>374007</v>
      </c>
      <c r="W20" s="213">
        <v>358975</v>
      </c>
      <c r="X20" s="213">
        <v>380976</v>
      </c>
      <c r="Y20" s="213">
        <v>384302</v>
      </c>
      <c r="Z20" s="213">
        <v>385579</v>
      </c>
      <c r="AA20" s="213">
        <v>386411</v>
      </c>
      <c r="AB20" s="213">
        <v>386780</v>
      </c>
      <c r="AC20" s="213">
        <v>386847</v>
      </c>
      <c r="AD20" s="213">
        <v>386923</v>
      </c>
      <c r="AE20" s="213">
        <v>387052</v>
      </c>
      <c r="AF20" s="213">
        <v>387321</v>
      </c>
      <c r="AG20" s="213">
        <v>387573</v>
      </c>
      <c r="AH20" s="213">
        <v>387832</v>
      </c>
      <c r="AI20" s="213">
        <v>388256</v>
      </c>
      <c r="AJ20" s="213">
        <v>389366</v>
      </c>
      <c r="AK20" s="213">
        <v>391239</v>
      </c>
      <c r="AL20" s="213">
        <v>393270</v>
      </c>
      <c r="AM20" s="213">
        <v>395293</v>
      </c>
      <c r="AN20" s="213">
        <v>397265</v>
      </c>
      <c r="AO20" s="213">
        <v>398779</v>
      </c>
      <c r="AP20" s="213">
        <v>399846</v>
      </c>
      <c r="AQ20" s="213">
        <v>400733</v>
      </c>
      <c r="AR20" s="213">
        <v>401392</v>
      </c>
      <c r="AS20" s="213">
        <v>401289</v>
      </c>
      <c r="AT20" s="213">
        <v>400379</v>
      </c>
      <c r="AU20" s="213">
        <v>399301</v>
      </c>
      <c r="AV20" s="213">
        <v>398068</v>
      </c>
      <c r="AW20" s="213">
        <v>396671</v>
      </c>
      <c r="AX20" s="213">
        <v>395233</v>
      </c>
      <c r="AY20" s="213">
        <v>393870</v>
      </c>
      <c r="AZ20" s="213">
        <v>392620</v>
      </c>
      <c r="BA20" s="213">
        <v>391432</v>
      </c>
      <c r="BB20" s="213">
        <v>390405</v>
      </c>
      <c r="BC20" s="213">
        <v>389671</v>
      </c>
      <c r="BD20" s="213">
        <v>389235</v>
      </c>
      <c r="BE20" s="213">
        <v>389075</v>
      </c>
      <c r="BF20" s="213">
        <v>389051</v>
      </c>
      <c r="BG20" s="213">
        <v>389199</v>
      </c>
      <c r="BH20" s="213">
        <v>389584</v>
      </c>
      <c r="BI20" s="213">
        <v>390046</v>
      </c>
      <c r="BJ20" s="213">
        <v>390608</v>
      </c>
      <c r="BK20" s="213">
        <v>391200</v>
      </c>
      <c r="BL20" s="213">
        <v>391884</v>
      </c>
      <c r="BM20" s="213">
        <v>392740</v>
      </c>
      <c r="BN20" s="213">
        <v>393563</v>
      </c>
      <c r="BO20" s="213">
        <v>394344</v>
      </c>
      <c r="BP20" s="213">
        <v>395091</v>
      </c>
      <c r="BQ20" s="213">
        <v>395795</v>
      </c>
      <c r="BR20" s="213">
        <v>396480</v>
      </c>
      <c r="BS20" s="213">
        <v>397141</v>
      </c>
      <c r="BT20" s="213">
        <v>397708</v>
      </c>
      <c r="BU20" s="213">
        <v>398212</v>
      </c>
      <c r="BV20" s="213">
        <v>398637</v>
      </c>
      <c r="BW20" s="213">
        <v>398956</v>
      </c>
      <c r="BX20" s="213">
        <v>399170</v>
      </c>
      <c r="BY20" s="213">
        <v>399278</v>
      </c>
      <c r="BZ20" s="213">
        <v>399270</v>
      </c>
      <c r="CA20" s="213">
        <v>399166</v>
      </c>
      <c r="CB20" s="213">
        <v>398958</v>
      </c>
      <c r="CC20" s="213">
        <v>398683</v>
      </c>
      <c r="CD20" s="213">
        <v>398337</v>
      </c>
      <c r="CE20" s="213">
        <v>397959</v>
      </c>
      <c r="CF20" s="213">
        <v>397567</v>
      </c>
      <c r="CG20" s="213">
        <v>397177</v>
      </c>
      <c r="CH20" s="213">
        <v>396813</v>
      </c>
      <c r="CI20" s="213">
        <v>396497</v>
      </c>
      <c r="CJ20" s="213">
        <v>396241</v>
      </c>
      <c r="CK20" s="213">
        <v>396046</v>
      </c>
      <c r="CL20" s="213">
        <v>395935</v>
      </c>
      <c r="CM20" s="213">
        <v>395910</v>
      </c>
      <c r="CN20" s="213">
        <v>395971</v>
      </c>
      <c r="CO20" s="213">
        <v>396111</v>
      </c>
      <c r="CP20" s="213">
        <v>396316</v>
      </c>
      <c r="CQ20" s="213">
        <v>396587</v>
      </c>
      <c r="CR20" s="213">
        <v>396915</v>
      </c>
      <c r="CS20" s="213">
        <v>397286</v>
      </c>
      <c r="CT20" s="213">
        <v>397688</v>
      </c>
      <c r="CU20" s="213">
        <v>398104</v>
      </c>
      <c r="CV20" s="213">
        <v>398531</v>
      </c>
      <c r="CW20" s="213">
        <v>398952</v>
      </c>
      <c r="CX20" s="213">
        <v>399361</v>
      </c>
      <c r="CY20" s="213">
        <v>399748</v>
      </c>
    </row>
    <row r="21" spans="1:103" x14ac:dyDescent="0.2">
      <c r="A21" s="213" t="s">
        <v>1291</v>
      </c>
      <c r="B21" s="211">
        <v>19</v>
      </c>
      <c r="C21" s="213"/>
      <c r="D21" s="213"/>
      <c r="E21" s="213">
        <v>389567</v>
      </c>
      <c r="F21" s="213">
        <v>395472</v>
      </c>
      <c r="G21" s="213">
        <v>398995</v>
      </c>
      <c r="H21" s="213">
        <v>408106</v>
      </c>
      <c r="I21" s="213">
        <v>425165</v>
      </c>
      <c r="J21" s="213">
        <v>421651</v>
      </c>
      <c r="K21" s="213">
        <v>424335</v>
      </c>
      <c r="L21" s="213">
        <v>430833</v>
      </c>
      <c r="M21" s="213">
        <v>430639</v>
      </c>
      <c r="N21" s="213">
        <v>420699</v>
      </c>
      <c r="O21" s="213">
        <v>412737</v>
      </c>
      <c r="P21" s="213">
        <v>411415</v>
      </c>
      <c r="Q21" s="213">
        <v>414654</v>
      </c>
      <c r="R21" s="213">
        <v>405306</v>
      </c>
      <c r="S21" s="213">
        <v>397980</v>
      </c>
      <c r="T21" s="213">
        <v>393012</v>
      </c>
      <c r="U21" s="213">
        <v>388465</v>
      </c>
      <c r="V21" s="213">
        <v>376458</v>
      </c>
      <c r="W21" s="213">
        <v>383474</v>
      </c>
      <c r="X21" s="213">
        <v>368442</v>
      </c>
      <c r="Y21" s="213">
        <v>390442</v>
      </c>
      <c r="Z21" s="213">
        <v>393769</v>
      </c>
      <c r="AA21" s="213">
        <v>395047</v>
      </c>
      <c r="AB21" s="213">
        <v>395879</v>
      </c>
      <c r="AC21" s="213">
        <v>396250</v>
      </c>
      <c r="AD21" s="213">
        <v>396315</v>
      </c>
      <c r="AE21" s="213">
        <v>396394</v>
      </c>
      <c r="AF21" s="213">
        <v>396522</v>
      </c>
      <c r="AG21" s="213">
        <v>396792</v>
      </c>
      <c r="AH21" s="213">
        <v>397043</v>
      </c>
      <c r="AI21" s="213">
        <v>397302</v>
      </c>
      <c r="AJ21" s="213">
        <v>397728</v>
      </c>
      <c r="AK21" s="213">
        <v>398838</v>
      </c>
      <c r="AL21" s="213">
        <v>400712</v>
      </c>
      <c r="AM21" s="213">
        <v>402743</v>
      </c>
      <c r="AN21" s="213">
        <v>404767</v>
      </c>
      <c r="AO21" s="213">
        <v>406739</v>
      </c>
      <c r="AP21" s="213">
        <v>408254</v>
      </c>
      <c r="AQ21" s="213">
        <v>409320</v>
      </c>
      <c r="AR21" s="213">
        <v>410208</v>
      </c>
      <c r="AS21" s="213">
        <v>410867</v>
      </c>
      <c r="AT21" s="213">
        <v>410764</v>
      </c>
      <c r="AU21" s="213">
        <v>409855</v>
      </c>
      <c r="AV21" s="213">
        <v>408777</v>
      </c>
      <c r="AW21" s="213">
        <v>407545</v>
      </c>
      <c r="AX21" s="213">
        <v>406149</v>
      </c>
      <c r="AY21" s="213">
        <v>404711</v>
      </c>
      <c r="AZ21" s="213">
        <v>403349</v>
      </c>
      <c r="BA21" s="213">
        <v>402099</v>
      </c>
      <c r="BB21" s="213">
        <v>400911</v>
      </c>
      <c r="BC21" s="213">
        <v>399885</v>
      </c>
      <c r="BD21" s="213">
        <v>399151</v>
      </c>
      <c r="BE21" s="213">
        <v>398716</v>
      </c>
      <c r="BF21" s="213">
        <v>398556</v>
      </c>
      <c r="BG21" s="213">
        <v>398532</v>
      </c>
      <c r="BH21" s="213">
        <v>398683</v>
      </c>
      <c r="BI21" s="213">
        <v>399068</v>
      </c>
      <c r="BJ21" s="213">
        <v>399529</v>
      </c>
      <c r="BK21" s="213">
        <v>400091</v>
      </c>
      <c r="BL21" s="213">
        <v>400683</v>
      </c>
      <c r="BM21" s="213">
        <v>401369</v>
      </c>
      <c r="BN21" s="213">
        <v>402225</v>
      </c>
      <c r="BO21" s="213">
        <v>403046</v>
      </c>
      <c r="BP21" s="213">
        <v>403829</v>
      </c>
      <c r="BQ21" s="213">
        <v>404577</v>
      </c>
      <c r="BR21" s="213">
        <v>405280</v>
      </c>
      <c r="BS21" s="213">
        <v>405964</v>
      </c>
      <c r="BT21" s="213">
        <v>406627</v>
      </c>
      <c r="BU21" s="213">
        <v>407194</v>
      </c>
      <c r="BV21" s="213">
        <v>407697</v>
      </c>
      <c r="BW21" s="213">
        <v>408124</v>
      </c>
      <c r="BX21" s="213">
        <v>408441</v>
      </c>
      <c r="BY21" s="213">
        <v>408658</v>
      </c>
      <c r="BZ21" s="213">
        <v>408765</v>
      </c>
      <c r="CA21" s="213">
        <v>408757</v>
      </c>
      <c r="CB21" s="213">
        <v>408653</v>
      </c>
      <c r="CC21" s="213">
        <v>408446</v>
      </c>
      <c r="CD21" s="213">
        <v>408172</v>
      </c>
      <c r="CE21" s="213">
        <v>407826</v>
      </c>
      <c r="CF21" s="213">
        <v>407446</v>
      </c>
      <c r="CG21" s="213">
        <v>407055</v>
      </c>
      <c r="CH21" s="213">
        <v>406665</v>
      </c>
      <c r="CI21" s="213">
        <v>406302</v>
      </c>
      <c r="CJ21" s="213">
        <v>405985</v>
      </c>
      <c r="CK21" s="213">
        <v>405731</v>
      </c>
      <c r="CL21" s="213">
        <v>405536</v>
      </c>
      <c r="CM21" s="213">
        <v>405425</v>
      </c>
      <c r="CN21" s="213">
        <v>405401</v>
      </c>
      <c r="CO21" s="213">
        <v>405462</v>
      </c>
      <c r="CP21" s="213">
        <v>405602</v>
      </c>
      <c r="CQ21" s="213">
        <v>405806</v>
      </c>
      <c r="CR21" s="213">
        <v>406078</v>
      </c>
      <c r="CS21" s="213">
        <v>406406</v>
      </c>
      <c r="CT21" s="213">
        <v>406777</v>
      </c>
      <c r="CU21" s="213">
        <v>407180</v>
      </c>
      <c r="CV21" s="213">
        <v>407597</v>
      </c>
      <c r="CW21" s="213">
        <v>408025</v>
      </c>
      <c r="CX21" s="213">
        <v>408446</v>
      </c>
      <c r="CY21" s="213">
        <v>408856</v>
      </c>
    </row>
    <row r="22" spans="1:103" x14ac:dyDescent="0.2">
      <c r="A22" s="213" t="s">
        <v>1291</v>
      </c>
      <c r="B22" s="211">
        <v>20</v>
      </c>
      <c r="C22" s="213"/>
      <c r="D22" s="213"/>
      <c r="E22" s="213">
        <v>394592</v>
      </c>
      <c r="F22" s="213">
        <v>405121</v>
      </c>
      <c r="G22" s="213">
        <v>409840</v>
      </c>
      <c r="H22" s="213">
        <v>412166</v>
      </c>
      <c r="I22" s="213">
        <v>420090</v>
      </c>
      <c r="J22" s="213">
        <v>435948</v>
      </c>
      <c r="K22" s="213">
        <v>432433</v>
      </c>
      <c r="L22" s="213">
        <v>435119</v>
      </c>
      <c r="M22" s="213">
        <v>441617</v>
      </c>
      <c r="N22" s="213">
        <v>441424</v>
      </c>
      <c r="O22" s="213">
        <v>431488</v>
      </c>
      <c r="P22" s="213">
        <v>423528</v>
      </c>
      <c r="Q22" s="213">
        <v>422208</v>
      </c>
      <c r="R22" s="213">
        <v>425446</v>
      </c>
      <c r="S22" s="213">
        <v>416099</v>
      </c>
      <c r="T22" s="213">
        <v>408776</v>
      </c>
      <c r="U22" s="213">
        <v>403809</v>
      </c>
      <c r="V22" s="213">
        <v>399262</v>
      </c>
      <c r="W22" s="213">
        <v>387258</v>
      </c>
      <c r="X22" s="213">
        <v>394273</v>
      </c>
      <c r="Y22" s="213">
        <v>379245</v>
      </c>
      <c r="Z22" s="213">
        <v>401241</v>
      </c>
      <c r="AA22" s="213">
        <v>404569</v>
      </c>
      <c r="AB22" s="213">
        <v>405846</v>
      </c>
      <c r="AC22" s="213">
        <v>406682</v>
      </c>
      <c r="AD22" s="213">
        <v>407053</v>
      </c>
      <c r="AE22" s="213">
        <v>407119</v>
      </c>
      <c r="AF22" s="213">
        <v>407199</v>
      </c>
      <c r="AG22" s="213">
        <v>407327</v>
      </c>
      <c r="AH22" s="213">
        <v>407599</v>
      </c>
      <c r="AI22" s="213">
        <v>407849</v>
      </c>
      <c r="AJ22" s="213">
        <v>408109</v>
      </c>
      <c r="AK22" s="213">
        <v>408534</v>
      </c>
      <c r="AL22" s="213">
        <v>409646</v>
      </c>
      <c r="AM22" s="213">
        <v>411520</v>
      </c>
      <c r="AN22" s="213">
        <v>413550</v>
      </c>
      <c r="AO22" s="213">
        <v>415575</v>
      </c>
      <c r="AP22" s="213">
        <v>417549</v>
      </c>
      <c r="AQ22" s="213">
        <v>419062</v>
      </c>
      <c r="AR22" s="213">
        <v>420127</v>
      </c>
      <c r="AS22" s="213">
        <v>421017</v>
      </c>
      <c r="AT22" s="213">
        <v>421675</v>
      </c>
      <c r="AU22" s="213">
        <v>421575</v>
      </c>
      <c r="AV22" s="213">
        <v>420665</v>
      </c>
      <c r="AW22" s="213">
        <v>419586</v>
      </c>
      <c r="AX22" s="213">
        <v>418358</v>
      </c>
      <c r="AY22" s="213">
        <v>416962</v>
      </c>
      <c r="AZ22" s="213">
        <v>415525</v>
      </c>
      <c r="BA22" s="213">
        <v>414163</v>
      </c>
      <c r="BB22" s="213">
        <v>412914</v>
      </c>
      <c r="BC22" s="213">
        <v>411727</v>
      </c>
      <c r="BD22" s="213">
        <v>410699</v>
      </c>
      <c r="BE22" s="213">
        <v>409967</v>
      </c>
      <c r="BF22" s="213">
        <v>409532</v>
      </c>
      <c r="BG22" s="213">
        <v>409373</v>
      </c>
      <c r="BH22" s="213">
        <v>409349</v>
      </c>
      <c r="BI22" s="213">
        <v>409499</v>
      </c>
      <c r="BJ22" s="213">
        <v>409886</v>
      </c>
      <c r="BK22" s="213">
        <v>410345</v>
      </c>
      <c r="BL22" s="213">
        <v>410908</v>
      </c>
      <c r="BM22" s="213">
        <v>411500</v>
      </c>
      <c r="BN22" s="213">
        <v>412187</v>
      </c>
      <c r="BO22" s="213">
        <v>413043</v>
      </c>
      <c r="BP22" s="213">
        <v>413865</v>
      </c>
      <c r="BQ22" s="213">
        <v>414648</v>
      </c>
      <c r="BR22" s="213">
        <v>415398</v>
      </c>
      <c r="BS22" s="213">
        <v>416099</v>
      </c>
      <c r="BT22" s="213">
        <v>416784</v>
      </c>
      <c r="BU22" s="213">
        <v>417447</v>
      </c>
      <c r="BV22" s="213">
        <v>418017</v>
      </c>
      <c r="BW22" s="213">
        <v>418520</v>
      </c>
      <c r="BX22" s="213">
        <v>418947</v>
      </c>
      <c r="BY22" s="213">
        <v>419263</v>
      </c>
      <c r="BZ22" s="213">
        <v>419481</v>
      </c>
      <c r="CA22" s="213">
        <v>419588</v>
      </c>
      <c r="CB22" s="213">
        <v>419581</v>
      </c>
      <c r="CC22" s="213">
        <v>419478</v>
      </c>
      <c r="CD22" s="213">
        <v>419270</v>
      </c>
      <c r="CE22" s="213">
        <v>418995</v>
      </c>
      <c r="CF22" s="213">
        <v>418650</v>
      </c>
      <c r="CG22" s="213">
        <v>418271</v>
      </c>
      <c r="CH22" s="213">
        <v>417880</v>
      </c>
      <c r="CI22" s="213">
        <v>417491</v>
      </c>
      <c r="CJ22" s="213">
        <v>417127</v>
      </c>
      <c r="CK22" s="213">
        <v>416812</v>
      </c>
      <c r="CL22" s="213">
        <v>416558</v>
      </c>
      <c r="CM22" s="213">
        <v>416363</v>
      </c>
      <c r="CN22" s="213">
        <v>416252</v>
      </c>
      <c r="CO22" s="213">
        <v>416229</v>
      </c>
      <c r="CP22" s="213">
        <v>416289</v>
      </c>
      <c r="CQ22" s="213">
        <v>416430</v>
      </c>
      <c r="CR22" s="213">
        <v>416633</v>
      </c>
      <c r="CS22" s="213">
        <v>416905</v>
      </c>
      <c r="CT22" s="213">
        <v>417235</v>
      </c>
      <c r="CU22" s="213">
        <v>417605</v>
      </c>
      <c r="CV22" s="213">
        <v>418008</v>
      </c>
      <c r="CW22" s="213">
        <v>418427</v>
      </c>
      <c r="CX22" s="213">
        <v>418853</v>
      </c>
      <c r="CY22" s="213">
        <v>419274</v>
      </c>
    </row>
    <row r="23" spans="1:103" x14ac:dyDescent="0.2">
      <c r="A23" s="213" t="s">
        <v>1291</v>
      </c>
      <c r="B23" s="211">
        <v>21</v>
      </c>
      <c r="C23" s="213"/>
      <c r="D23" s="213"/>
      <c r="E23" s="213">
        <v>401225</v>
      </c>
      <c r="F23" s="213">
        <v>406609</v>
      </c>
      <c r="G23" s="213">
        <v>416005</v>
      </c>
      <c r="H23" s="213">
        <v>419583</v>
      </c>
      <c r="I23" s="213">
        <v>420778</v>
      </c>
      <c r="J23" s="213">
        <v>427555</v>
      </c>
      <c r="K23" s="213">
        <v>443411</v>
      </c>
      <c r="L23" s="213">
        <v>439898</v>
      </c>
      <c r="M23" s="213">
        <v>442585</v>
      </c>
      <c r="N23" s="213">
        <v>449085</v>
      </c>
      <c r="O23" s="213">
        <v>448892</v>
      </c>
      <c r="P23" s="213">
        <v>438958</v>
      </c>
      <c r="Q23" s="213">
        <v>431000</v>
      </c>
      <c r="R23" s="213">
        <v>429680</v>
      </c>
      <c r="S23" s="213">
        <v>432920</v>
      </c>
      <c r="T23" s="213">
        <v>423574</v>
      </c>
      <c r="U23" s="213">
        <v>416253</v>
      </c>
      <c r="V23" s="213">
        <v>411288</v>
      </c>
      <c r="W23" s="213">
        <v>406743</v>
      </c>
      <c r="X23" s="213">
        <v>394741</v>
      </c>
      <c r="Y23" s="213">
        <v>401756</v>
      </c>
      <c r="Z23" s="213">
        <v>386728</v>
      </c>
      <c r="AA23" s="213">
        <v>408724</v>
      </c>
      <c r="AB23" s="213">
        <v>412052</v>
      </c>
      <c r="AC23" s="213">
        <v>413329</v>
      </c>
      <c r="AD23" s="213">
        <v>414166</v>
      </c>
      <c r="AE23" s="213">
        <v>414538</v>
      </c>
      <c r="AF23" s="213">
        <v>414604</v>
      </c>
      <c r="AG23" s="213">
        <v>414685</v>
      </c>
      <c r="AH23" s="213">
        <v>414814</v>
      </c>
      <c r="AI23" s="213">
        <v>415087</v>
      </c>
      <c r="AJ23" s="213">
        <v>415335</v>
      </c>
      <c r="AK23" s="213">
        <v>415597</v>
      </c>
      <c r="AL23" s="213">
        <v>416024</v>
      </c>
      <c r="AM23" s="213">
        <v>417136</v>
      </c>
      <c r="AN23" s="213">
        <v>419011</v>
      </c>
      <c r="AO23" s="213">
        <v>421041</v>
      </c>
      <c r="AP23" s="213">
        <v>423066</v>
      </c>
      <c r="AQ23" s="213">
        <v>425038</v>
      </c>
      <c r="AR23" s="213">
        <v>426553</v>
      </c>
      <c r="AS23" s="213">
        <v>427619</v>
      </c>
      <c r="AT23" s="213">
        <v>428509</v>
      </c>
      <c r="AU23" s="213">
        <v>429170</v>
      </c>
      <c r="AV23" s="213">
        <v>429068</v>
      </c>
      <c r="AW23" s="213">
        <v>428159</v>
      </c>
      <c r="AX23" s="213">
        <v>427080</v>
      </c>
      <c r="AY23" s="213">
        <v>425854</v>
      </c>
      <c r="AZ23" s="213">
        <v>424458</v>
      </c>
      <c r="BA23" s="213">
        <v>423021</v>
      </c>
      <c r="BB23" s="213">
        <v>421660</v>
      </c>
      <c r="BC23" s="213">
        <v>420411</v>
      </c>
      <c r="BD23" s="213">
        <v>419226</v>
      </c>
      <c r="BE23" s="213">
        <v>418198</v>
      </c>
      <c r="BF23" s="213">
        <v>417467</v>
      </c>
      <c r="BG23" s="213">
        <v>417032</v>
      </c>
      <c r="BH23" s="213">
        <v>416874</v>
      </c>
      <c r="BI23" s="213">
        <v>416850</v>
      </c>
      <c r="BJ23" s="213">
        <v>417000</v>
      </c>
      <c r="BK23" s="213">
        <v>417389</v>
      </c>
      <c r="BL23" s="213">
        <v>417847</v>
      </c>
      <c r="BM23" s="213">
        <v>418410</v>
      </c>
      <c r="BN23" s="213">
        <v>419002</v>
      </c>
      <c r="BO23" s="213">
        <v>419690</v>
      </c>
      <c r="BP23" s="213">
        <v>420544</v>
      </c>
      <c r="BQ23" s="213">
        <v>421368</v>
      </c>
      <c r="BR23" s="213">
        <v>422152</v>
      </c>
      <c r="BS23" s="213">
        <v>422903</v>
      </c>
      <c r="BT23" s="213">
        <v>423603</v>
      </c>
      <c r="BU23" s="213">
        <v>424289</v>
      </c>
      <c r="BV23" s="213">
        <v>424951</v>
      </c>
      <c r="BW23" s="213">
        <v>425522</v>
      </c>
      <c r="BX23" s="213">
        <v>426025</v>
      </c>
      <c r="BY23" s="213">
        <v>426453</v>
      </c>
      <c r="BZ23" s="213">
        <v>426768</v>
      </c>
      <c r="CA23" s="213">
        <v>426986</v>
      </c>
      <c r="CB23" s="213">
        <v>427094</v>
      </c>
      <c r="CC23" s="213">
        <v>427089</v>
      </c>
      <c r="CD23" s="213">
        <v>426986</v>
      </c>
      <c r="CE23" s="213">
        <v>426779</v>
      </c>
      <c r="CF23" s="213">
        <v>426504</v>
      </c>
      <c r="CG23" s="213">
        <v>426160</v>
      </c>
      <c r="CH23" s="213">
        <v>425781</v>
      </c>
      <c r="CI23" s="213">
        <v>425389</v>
      </c>
      <c r="CJ23" s="213">
        <v>425002</v>
      </c>
      <c r="CK23" s="213">
        <v>424636</v>
      </c>
      <c r="CL23" s="213">
        <v>424322</v>
      </c>
      <c r="CM23" s="213">
        <v>424069</v>
      </c>
      <c r="CN23" s="213">
        <v>423874</v>
      </c>
      <c r="CO23" s="213">
        <v>423763</v>
      </c>
      <c r="CP23" s="213">
        <v>423739</v>
      </c>
      <c r="CQ23" s="213">
        <v>423801</v>
      </c>
      <c r="CR23" s="213">
        <v>423942</v>
      </c>
      <c r="CS23" s="213">
        <v>424145</v>
      </c>
      <c r="CT23" s="213">
        <v>424417</v>
      </c>
      <c r="CU23" s="213">
        <v>424748</v>
      </c>
      <c r="CV23" s="213">
        <v>425119</v>
      </c>
      <c r="CW23" s="213">
        <v>425522</v>
      </c>
      <c r="CX23" s="213">
        <v>425940</v>
      </c>
      <c r="CY23" s="213">
        <v>426367</v>
      </c>
    </row>
    <row r="24" spans="1:103" x14ac:dyDescent="0.2">
      <c r="A24" s="213" t="s">
        <v>1291</v>
      </c>
      <c r="B24" s="211">
        <v>22</v>
      </c>
      <c r="C24" s="213"/>
      <c r="D24" s="213"/>
      <c r="E24" s="213">
        <v>405570</v>
      </c>
      <c r="F24" s="213">
        <v>413644</v>
      </c>
      <c r="G24" s="213">
        <v>417666</v>
      </c>
      <c r="H24" s="213">
        <v>425689</v>
      </c>
      <c r="I24" s="213">
        <v>427904</v>
      </c>
      <c r="J24" s="213">
        <v>427722</v>
      </c>
      <c r="K24" s="213">
        <v>434499</v>
      </c>
      <c r="L24" s="213">
        <v>450353</v>
      </c>
      <c r="M24" s="213">
        <v>446844</v>
      </c>
      <c r="N24" s="213">
        <v>449532</v>
      </c>
      <c r="O24" s="213">
        <v>456030</v>
      </c>
      <c r="P24" s="213">
        <v>455839</v>
      </c>
      <c r="Q24" s="213">
        <v>445907</v>
      </c>
      <c r="R24" s="213">
        <v>437952</v>
      </c>
      <c r="S24" s="213">
        <v>436633</v>
      </c>
      <c r="T24" s="213">
        <v>439872</v>
      </c>
      <c r="U24" s="213">
        <v>430528</v>
      </c>
      <c r="V24" s="213">
        <v>423211</v>
      </c>
      <c r="W24" s="213">
        <v>418247</v>
      </c>
      <c r="X24" s="213">
        <v>413703</v>
      </c>
      <c r="Y24" s="213">
        <v>401703</v>
      </c>
      <c r="Z24" s="213">
        <v>408719</v>
      </c>
      <c r="AA24" s="213">
        <v>393692</v>
      </c>
      <c r="AB24" s="213">
        <v>415687</v>
      </c>
      <c r="AC24" s="213">
        <v>419015</v>
      </c>
      <c r="AD24" s="213">
        <v>420292</v>
      </c>
      <c r="AE24" s="213">
        <v>421130</v>
      </c>
      <c r="AF24" s="213">
        <v>421501</v>
      </c>
      <c r="AG24" s="213">
        <v>421568</v>
      </c>
      <c r="AH24" s="213">
        <v>421649</v>
      </c>
      <c r="AI24" s="213">
        <v>421780</v>
      </c>
      <c r="AJ24" s="213">
        <v>422054</v>
      </c>
      <c r="AK24" s="213">
        <v>422304</v>
      </c>
      <c r="AL24" s="213">
        <v>422566</v>
      </c>
      <c r="AM24" s="213">
        <v>422993</v>
      </c>
      <c r="AN24" s="213">
        <v>424106</v>
      </c>
      <c r="AO24" s="213">
        <v>425980</v>
      </c>
      <c r="AP24" s="213">
        <v>428010</v>
      </c>
      <c r="AQ24" s="213">
        <v>430034</v>
      </c>
      <c r="AR24" s="213">
        <v>432009</v>
      </c>
      <c r="AS24" s="213">
        <v>433525</v>
      </c>
      <c r="AT24" s="213">
        <v>434591</v>
      </c>
      <c r="AU24" s="213">
        <v>435482</v>
      </c>
      <c r="AV24" s="213">
        <v>436143</v>
      </c>
      <c r="AW24" s="213">
        <v>436042</v>
      </c>
      <c r="AX24" s="213">
        <v>435133</v>
      </c>
      <c r="AY24" s="213">
        <v>434056</v>
      </c>
      <c r="AZ24" s="213">
        <v>432830</v>
      </c>
      <c r="BA24" s="213">
        <v>431435</v>
      </c>
      <c r="BB24" s="213">
        <v>429997</v>
      </c>
      <c r="BC24" s="213">
        <v>428637</v>
      </c>
      <c r="BD24" s="213">
        <v>427388</v>
      </c>
      <c r="BE24" s="213">
        <v>426204</v>
      </c>
      <c r="BF24" s="213">
        <v>425177</v>
      </c>
      <c r="BG24" s="213">
        <v>424447</v>
      </c>
      <c r="BH24" s="213">
        <v>424011</v>
      </c>
      <c r="BI24" s="213">
        <v>423854</v>
      </c>
      <c r="BJ24" s="213">
        <v>423831</v>
      </c>
      <c r="BK24" s="213">
        <v>423981</v>
      </c>
      <c r="BL24" s="213">
        <v>424370</v>
      </c>
      <c r="BM24" s="213">
        <v>424829</v>
      </c>
      <c r="BN24" s="213">
        <v>425392</v>
      </c>
      <c r="BO24" s="213">
        <v>425984</v>
      </c>
      <c r="BP24" s="213">
        <v>426674</v>
      </c>
      <c r="BQ24" s="213">
        <v>427529</v>
      </c>
      <c r="BR24" s="213">
        <v>428351</v>
      </c>
      <c r="BS24" s="213">
        <v>429136</v>
      </c>
      <c r="BT24" s="213">
        <v>429886</v>
      </c>
      <c r="BU24" s="213">
        <v>430587</v>
      </c>
      <c r="BV24" s="213">
        <v>431274</v>
      </c>
      <c r="BW24" s="213">
        <v>431937</v>
      </c>
      <c r="BX24" s="213">
        <v>432508</v>
      </c>
      <c r="BY24" s="213">
        <v>433011</v>
      </c>
      <c r="BZ24" s="213">
        <v>433438</v>
      </c>
      <c r="CA24" s="213">
        <v>433753</v>
      </c>
      <c r="CB24" s="213">
        <v>433973</v>
      </c>
      <c r="CC24" s="213">
        <v>434081</v>
      </c>
      <c r="CD24" s="213">
        <v>434076</v>
      </c>
      <c r="CE24" s="213">
        <v>433974</v>
      </c>
      <c r="CF24" s="213">
        <v>433766</v>
      </c>
      <c r="CG24" s="213">
        <v>433494</v>
      </c>
      <c r="CH24" s="213">
        <v>433151</v>
      </c>
      <c r="CI24" s="213">
        <v>432771</v>
      </c>
      <c r="CJ24" s="213">
        <v>432380</v>
      </c>
      <c r="CK24" s="213">
        <v>431993</v>
      </c>
      <c r="CL24" s="213">
        <v>431627</v>
      </c>
      <c r="CM24" s="213">
        <v>431314</v>
      </c>
      <c r="CN24" s="213">
        <v>431061</v>
      </c>
      <c r="CO24" s="213">
        <v>430866</v>
      </c>
      <c r="CP24" s="213">
        <v>430756</v>
      </c>
      <c r="CQ24" s="213">
        <v>430732</v>
      </c>
      <c r="CR24" s="213">
        <v>430795</v>
      </c>
      <c r="CS24" s="213">
        <v>430936</v>
      </c>
      <c r="CT24" s="213">
        <v>431139</v>
      </c>
      <c r="CU24" s="213">
        <v>431411</v>
      </c>
      <c r="CV24" s="213">
        <v>431742</v>
      </c>
      <c r="CW24" s="213">
        <v>432114</v>
      </c>
      <c r="CX24" s="213">
        <v>432516</v>
      </c>
      <c r="CY24" s="213">
        <v>432935</v>
      </c>
    </row>
    <row r="25" spans="1:103" x14ac:dyDescent="0.2">
      <c r="A25" s="213" t="s">
        <v>1291</v>
      </c>
      <c r="B25" s="211">
        <v>23</v>
      </c>
      <c r="C25" s="213"/>
      <c r="D25" s="213"/>
      <c r="E25" s="213">
        <v>416100</v>
      </c>
      <c r="F25" s="213">
        <v>421524</v>
      </c>
      <c r="G25" s="213">
        <v>427712</v>
      </c>
      <c r="H25" s="213">
        <v>429835</v>
      </c>
      <c r="I25" s="213">
        <v>435965</v>
      </c>
      <c r="J25" s="213">
        <v>436269</v>
      </c>
      <c r="K25" s="213">
        <v>436089</v>
      </c>
      <c r="L25" s="213">
        <v>442868</v>
      </c>
      <c r="M25" s="213">
        <v>458718</v>
      </c>
      <c r="N25" s="213">
        <v>455210</v>
      </c>
      <c r="O25" s="213">
        <v>457899</v>
      </c>
      <c r="P25" s="213">
        <v>464398</v>
      </c>
      <c r="Q25" s="213">
        <v>464207</v>
      </c>
      <c r="R25" s="213">
        <v>454279</v>
      </c>
      <c r="S25" s="213">
        <v>446327</v>
      </c>
      <c r="T25" s="213">
        <v>445009</v>
      </c>
      <c r="U25" s="213">
        <v>448248</v>
      </c>
      <c r="V25" s="213">
        <v>438905</v>
      </c>
      <c r="W25" s="213">
        <v>431593</v>
      </c>
      <c r="X25" s="213">
        <v>426630</v>
      </c>
      <c r="Y25" s="213">
        <v>422087</v>
      </c>
      <c r="Z25" s="213">
        <v>410089</v>
      </c>
      <c r="AA25" s="213">
        <v>417104</v>
      </c>
      <c r="AB25" s="213">
        <v>402081</v>
      </c>
      <c r="AC25" s="213">
        <v>424075</v>
      </c>
      <c r="AD25" s="213">
        <v>427403</v>
      </c>
      <c r="AE25" s="213">
        <v>428680</v>
      </c>
      <c r="AF25" s="213">
        <v>429518</v>
      </c>
      <c r="AG25" s="213">
        <v>429888</v>
      </c>
      <c r="AH25" s="213">
        <v>429956</v>
      </c>
      <c r="AI25" s="213">
        <v>430038</v>
      </c>
      <c r="AJ25" s="213">
        <v>430169</v>
      </c>
      <c r="AK25" s="213">
        <v>430445</v>
      </c>
      <c r="AL25" s="213">
        <v>430694</v>
      </c>
      <c r="AM25" s="213">
        <v>430958</v>
      </c>
      <c r="AN25" s="213">
        <v>431384</v>
      </c>
      <c r="AO25" s="213">
        <v>432499</v>
      </c>
      <c r="AP25" s="213">
        <v>434374</v>
      </c>
      <c r="AQ25" s="213">
        <v>436404</v>
      </c>
      <c r="AR25" s="213">
        <v>438428</v>
      </c>
      <c r="AS25" s="213">
        <v>440403</v>
      </c>
      <c r="AT25" s="213">
        <v>441920</v>
      </c>
      <c r="AU25" s="213">
        <v>442985</v>
      </c>
      <c r="AV25" s="213">
        <v>443877</v>
      </c>
      <c r="AW25" s="213">
        <v>444539</v>
      </c>
      <c r="AX25" s="213">
        <v>444439</v>
      </c>
      <c r="AY25" s="213">
        <v>443533</v>
      </c>
      <c r="AZ25" s="213">
        <v>442455</v>
      </c>
      <c r="BA25" s="213">
        <v>441231</v>
      </c>
      <c r="BB25" s="213">
        <v>439834</v>
      </c>
      <c r="BC25" s="213">
        <v>438397</v>
      </c>
      <c r="BD25" s="213">
        <v>437039</v>
      </c>
      <c r="BE25" s="213">
        <v>435789</v>
      </c>
      <c r="BF25" s="213">
        <v>434606</v>
      </c>
      <c r="BG25" s="213">
        <v>433580</v>
      </c>
      <c r="BH25" s="213">
        <v>432851</v>
      </c>
      <c r="BI25" s="213">
        <v>432415</v>
      </c>
      <c r="BJ25" s="213">
        <v>432259</v>
      </c>
      <c r="BK25" s="213">
        <v>432236</v>
      </c>
      <c r="BL25" s="213">
        <v>432387</v>
      </c>
      <c r="BM25" s="213">
        <v>432776</v>
      </c>
      <c r="BN25" s="213">
        <v>433236</v>
      </c>
      <c r="BO25" s="213">
        <v>433800</v>
      </c>
      <c r="BP25" s="213">
        <v>434392</v>
      </c>
      <c r="BQ25" s="213">
        <v>435081</v>
      </c>
      <c r="BR25" s="213">
        <v>435937</v>
      </c>
      <c r="BS25" s="213">
        <v>436760</v>
      </c>
      <c r="BT25" s="213">
        <v>437544</v>
      </c>
      <c r="BU25" s="213">
        <v>438294</v>
      </c>
      <c r="BV25" s="213">
        <v>438996</v>
      </c>
      <c r="BW25" s="213">
        <v>439683</v>
      </c>
      <c r="BX25" s="213">
        <v>440347</v>
      </c>
      <c r="BY25" s="213">
        <v>440919</v>
      </c>
      <c r="BZ25" s="213">
        <v>441421</v>
      </c>
      <c r="CA25" s="213">
        <v>441849</v>
      </c>
      <c r="CB25" s="213">
        <v>442163</v>
      </c>
      <c r="CC25" s="213">
        <v>442385</v>
      </c>
      <c r="CD25" s="213">
        <v>442492</v>
      </c>
      <c r="CE25" s="213">
        <v>442488</v>
      </c>
      <c r="CF25" s="213">
        <v>442387</v>
      </c>
      <c r="CG25" s="213">
        <v>442178</v>
      </c>
      <c r="CH25" s="213">
        <v>441908</v>
      </c>
      <c r="CI25" s="213">
        <v>441565</v>
      </c>
      <c r="CJ25" s="213">
        <v>441185</v>
      </c>
      <c r="CK25" s="213">
        <v>440794</v>
      </c>
      <c r="CL25" s="213">
        <v>440409</v>
      </c>
      <c r="CM25" s="213">
        <v>440044</v>
      </c>
      <c r="CN25" s="213">
        <v>439730</v>
      </c>
      <c r="CO25" s="213">
        <v>439480</v>
      </c>
      <c r="CP25" s="213">
        <v>439284</v>
      </c>
      <c r="CQ25" s="213">
        <v>439173</v>
      </c>
      <c r="CR25" s="213">
        <v>439149</v>
      </c>
      <c r="CS25" s="213">
        <v>439213</v>
      </c>
      <c r="CT25" s="213">
        <v>439355</v>
      </c>
      <c r="CU25" s="213">
        <v>439556</v>
      </c>
      <c r="CV25" s="213">
        <v>439830</v>
      </c>
      <c r="CW25" s="213">
        <v>440163</v>
      </c>
      <c r="CX25" s="213">
        <v>440534</v>
      </c>
      <c r="CY25" s="213">
        <v>440936</v>
      </c>
    </row>
    <row r="26" spans="1:103" x14ac:dyDescent="0.2">
      <c r="A26" s="213" t="s">
        <v>1291</v>
      </c>
      <c r="B26" s="211">
        <v>24</v>
      </c>
      <c r="C26" s="213"/>
      <c r="D26" s="213"/>
      <c r="E26" s="213">
        <v>432058</v>
      </c>
      <c r="F26" s="213">
        <v>427845</v>
      </c>
      <c r="G26" s="213">
        <v>431270</v>
      </c>
      <c r="H26" s="213">
        <v>435440</v>
      </c>
      <c r="I26" s="213">
        <v>435546</v>
      </c>
      <c r="J26" s="213">
        <v>439648</v>
      </c>
      <c r="K26" s="213">
        <v>439953</v>
      </c>
      <c r="L26" s="213">
        <v>439778</v>
      </c>
      <c r="M26" s="213">
        <v>446554</v>
      </c>
      <c r="N26" s="213">
        <v>462403</v>
      </c>
      <c r="O26" s="213">
        <v>458897</v>
      </c>
      <c r="P26" s="213">
        <v>461586</v>
      </c>
      <c r="Q26" s="213">
        <v>468087</v>
      </c>
      <c r="R26" s="213">
        <v>467895</v>
      </c>
      <c r="S26" s="213">
        <v>457971</v>
      </c>
      <c r="T26" s="213">
        <v>450021</v>
      </c>
      <c r="U26" s="213">
        <v>448705</v>
      </c>
      <c r="V26" s="213">
        <v>451944</v>
      </c>
      <c r="W26" s="213">
        <v>442603</v>
      </c>
      <c r="X26" s="213">
        <v>435292</v>
      </c>
      <c r="Y26" s="213">
        <v>430332</v>
      </c>
      <c r="Z26" s="213">
        <v>425792</v>
      </c>
      <c r="AA26" s="213">
        <v>413795</v>
      </c>
      <c r="AB26" s="213">
        <v>420809</v>
      </c>
      <c r="AC26" s="213">
        <v>405790</v>
      </c>
      <c r="AD26" s="213">
        <v>427780</v>
      </c>
      <c r="AE26" s="213">
        <v>431110</v>
      </c>
      <c r="AF26" s="213">
        <v>432386</v>
      </c>
      <c r="AG26" s="213">
        <v>433225</v>
      </c>
      <c r="AH26" s="213">
        <v>433596</v>
      </c>
      <c r="AI26" s="213">
        <v>433664</v>
      </c>
      <c r="AJ26" s="213">
        <v>433747</v>
      </c>
      <c r="AK26" s="213">
        <v>433879</v>
      </c>
      <c r="AL26" s="213">
        <v>434156</v>
      </c>
      <c r="AM26" s="213">
        <v>434406</v>
      </c>
      <c r="AN26" s="213">
        <v>434669</v>
      </c>
      <c r="AO26" s="213">
        <v>435096</v>
      </c>
      <c r="AP26" s="213">
        <v>436213</v>
      </c>
      <c r="AQ26" s="213">
        <v>438088</v>
      </c>
      <c r="AR26" s="213">
        <v>440119</v>
      </c>
      <c r="AS26" s="213">
        <v>442144</v>
      </c>
      <c r="AT26" s="213">
        <v>444118</v>
      </c>
      <c r="AU26" s="213">
        <v>445636</v>
      </c>
      <c r="AV26" s="213">
        <v>446701</v>
      </c>
      <c r="AW26" s="213">
        <v>447594</v>
      </c>
      <c r="AX26" s="213">
        <v>448254</v>
      </c>
      <c r="AY26" s="213">
        <v>448157</v>
      </c>
      <c r="AZ26" s="213">
        <v>447252</v>
      </c>
      <c r="BA26" s="213">
        <v>446175</v>
      </c>
      <c r="BB26" s="213">
        <v>444951</v>
      </c>
      <c r="BC26" s="213">
        <v>443556</v>
      </c>
      <c r="BD26" s="213">
        <v>442119</v>
      </c>
      <c r="BE26" s="213">
        <v>440762</v>
      </c>
      <c r="BF26" s="213">
        <v>439512</v>
      </c>
      <c r="BG26" s="213">
        <v>438330</v>
      </c>
      <c r="BH26" s="213">
        <v>437306</v>
      </c>
      <c r="BI26" s="213">
        <v>436576</v>
      </c>
      <c r="BJ26" s="213">
        <v>436139</v>
      </c>
      <c r="BK26" s="213">
        <v>435985</v>
      </c>
      <c r="BL26" s="213">
        <v>435963</v>
      </c>
      <c r="BM26" s="213">
        <v>436114</v>
      </c>
      <c r="BN26" s="213">
        <v>436503</v>
      </c>
      <c r="BO26" s="213">
        <v>436963</v>
      </c>
      <c r="BP26" s="213">
        <v>437527</v>
      </c>
      <c r="BQ26" s="213">
        <v>438122</v>
      </c>
      <c r="BR26" s="213">
        <v>438809</v>
      </c>
      <c r="BS26" s="213">
        <v>439668</v>
      </c>
      <c r="BT26" s="213">
        <v>440490</v>
      </c>
      <c r="BU26" s="213">
        <v>441274</v>
      </c>
      <c r="BV26" s="213">
        <v>442026</v>
      </c>
      <c r="BW26" s="213">
        <v>442728</v>
      </c>
      <c r="BX26" s="213">
        <v>443415</v>
      </c>
      <c r="BY26" s="213">
        <v>444078</v>
      </c>
      <c r="BZ26" s="213">
        <v>444651</v>
      </c>
      <c r="CA26" s="213">
        <v>445152</v>
      </c>
      <c r="CB26" s="213">
        <v>445583</v>
      </c>
      <c r="CC26" s="213">
        <v>445896</v>
      </c>
      <c r="CD26" s="213">
        <v>446119</v>
      </c>
      <c r="CE26" s="213">
        <v>446226</v>
      </c>
      <c r="CF26" s="213">
        <v>446222</v>
      </c>
      <c r="CG26" s="213">
        <v>446121</v>
      </c>
      <c r="CH26" s="213">
        <v>445912</v>
      </c>
      <c r="CI26" s="213">
        <v>445642</v>
      </c>
      <c r="CJ26" s="213">
        <v>445302</v>
      </c>
      <c r="CK26" s="213">
        <v>444921</v>
      </c>
      <c r="CL26" s="213">
        <v>444531</v>
      </c>
      <c r="CM26" s="213">
        <v>444146</v>
      </c>
      <c r="CN26" s="213">
        <v>443782</v>
      </c>
      <c r="CO26" s="213">
        <v>443467</v>
      </c>
      <c r="CP26" s="213">
        <v>443220</v>
      </c>
      <c r="CQ26" s="213">
        <v>443024</v>
      </c>
      <c r="CR26" s="213">
        <v>442913</v>
      </c>
      <c r="CS26" s="213">
        <v>442888</v>
      </c>
      <c r="CT26" s="213">
        <v>442954</v>
      </c>
      <c r="CU26" s="213">
        <v>443095</v>
      </c>
      <c r="CV26" s="213">
        <v>443298</v>
      </c>
      <c r="CW26" s="213">
        <v>443571</v>
      </c>
      <c r="CX26" s="213">
        <v>443906</v>
      </c>
      <c r="CY26" s="213">
        <v>444275</v>
      </c>
    </row>
    <row r="27" spans="1:103" x14ac:dyDescent="0.2">
      <c r="A27" s="213" t="s">
        <v>1291</v>
      </c>
      <c r="B27" s="211">
        <v>25</v>
      </c>
      <c r="C27" s="213"/>
      <c r="D27" s="213"/>
      <c r="E27" s="213">
        <v>433670</v>
      </c>
      <c r="F27" s="213">
        <v>439512</v>
      </c>
      <c r="G27" s="213">
        <v>433595</v>
      </c>
      <c r="H27" s="213">
        <v>435301</v>
      </c>
      <c r="I27" s="213">
        <v>437748</v>
      </c>
      <c r="J27" s="213">
        <v>436124</v>
      </c>
      <c r="K27" s="213">
        <v>440226</v>
      </c>
      <c r="L27" s="213">
        <v>440533</v>
      </c>
      <c r="M27" s="213">
        <v>440358</v>
      </c>
      <c r="N27" s="213">
        <v>447134</v>
      </c>
      <c r="O27" s="213">
        <v>462982</v>
      </c>
      <c r="P27" s="213">
        <v>459476</v>
      </c>
      <c r="Q27" s="213">
        <v>462166</v>
      </c>
      <c r="R27" s="213">
        <v>468668</v>
      </c>
      <c r="S27" s="213">
        <v>468478</v>
      </c>
      <c r="T27" s="213">
        <v>458558</v>
      </c>
      <c r="U27" s="213">
        <v>450611</v>
      </c>
      <c r="V27" s="213">
        <v>449294</v>
      </c>
      <c r="W27" s="213">
        <v>452535</v>
      </c>
      <c r="X27" s="213">
        <v>443196</v>
      </c>
      <c r="Y27" s="213">
        <v>435887</v>
      </c>
      <c r="Z27" s="213">
        <v>430928</v>
      </c>
      <c r="AA27" s="213">
        <v>426388</v>
      </c>
      <c r="AB27" s="213">
        <v>414396</v>
      </c>
      <c r="AC27" s="213">
        <v>421410</v>
      </c>
      <c r="AD27" s="213">
        <v>406394</v>
      </c>
      <c r="AE27" s="213">
        <v>428381</v>
      </c>
      <c r="AF27" s="213">
        <v>431712</v>
      </c>
      <c r="AG27" s="213">
        <v>432987</v>
      </c>
      <c r="AH27" s="213">
        <v>433827</v>
      </c>
      <c r="AI27" s="213">
        <v>434199</v>
      </c>
      <c r="AJ27" s="213">
        <v>434268</v>
      </c>
      <c r="AK27" s="213">
        <v>434350</v>
      </c>
      <c r="AL27" s="213">
        <v>434484</v>
      </c>
      <c r="AM27" s="213">
        <v>434762</v>
      </c>
      <c r="AN27" s="213">
        <v>435010</v>
      </c>
      <c r="AO27" s="213">
        <v>435276</v>
      </c>
      <c r="AP27" s="213">
        <v>435703</v>
      </c>
      <c r="AQ27" s="213">
        <v>436822</v>
      </c>
      <c r="AR27" s="213">
        <v>438696</v>
      </c>
      <c r="AS27" s="213">
        <v>440727</v>
      </c>
      <c r="AT27" s="213">
        <v>442753</v>
      </c>
      <c r="AU27" s="213">
        <v>444727</v>
      </c>
      <c r="AV27" s="213">
        <v>446246</v>
      </c>
      <c r="AW27" s="213">
        <v>447313</v>
      </c>
      <c r="AX27" s="213">
        <v>448206</v>
      </c>
      <c r="AY27" s="213">
        <v>448866</v>
      </c>
      <c r="AZ27" s="213">
        <v>448770</v>
      </c>
      <c r="BA27" s="213">
        <v>447865</v>
      </c>
      <c r="BB27" s="213">
        <v>446788</v>
      </c>
      <c r="BC27" s="213">
        <v>445566</v>
      </c>
      <c r="BD27" s="213">
        <v>444170</v>
      </c>
      <c r="BE27" s="213">
        <v>442736</v>
      </c>
      <c r="BF27" s="213">
        <v>441379</v>
      </c>
      <c r="BG27" s="213">
        <v>440131</v>
      </c>
      <c r="BH27" s="213">
        <v>438949</v>
      </c>
      <c r="BI27" s="213">
        <v>437926</v>
      </c>
      <c r="BJ27" s="213">
        <v>437197</v>
      </c>
      <c r="BK27" s="213">
        <v>436761</v>
      </c>
      <c r="BL27" s="213">
        <v>436605</v>
      </c>
      <c r="BM27" s="213">
        <v>436585</v>
      </c>
      <c r="BN27" s="213">
        <v>436736</v>
      </c>
      <c r="BO27" s="213">
        <v>437125</v>
      </c>
      <c r="BP27" s="213">
        <v>437587</v>
      </c>
      <c r="BQ27" s="213">
        <v>438152</v>
      </c>
      <c r="BR27" s="213">
        <v>438747</v>
      </c>
      <c r="BS27" s="213">
        <v>439434</v>
      </c>
      <c r="BT27" s="213">
        <v>440292</v>
      </c>
      <c r="BU27" s="213">
        <v>441116</v>
      </c>
      <c r="BV27" s="213">
        <v>441899</v>
      </c>
      <c r="BW27" s="213">
        <v>442652</v>
      </c>
      <c r="BX27" s="213">
        <v>443354</v>
      </c>
      <c r="BY27" s="213">
        <v>444042</v>
      </c>
      <c r="BZ27" s="213">
        <v>444705</v>
      </c>
      <c r="CA27" s="213">
        <v>445278</v>
      </c>
      <c r="CB27" s="213">
        <v>445779</v>
      </c>
      <c r="CC27" s="213">
        <v>446211</v>
      </c>
      <c r="CD27" s="213">
        <v>446525</v>
      </c>
      <c r="CE27" s="213">
        <v>446748</v>
      </c>
      <c r="CF27" s="213">
        <v>446855</v>
      </c>
      <c r="CG27" s="213">
        <v>446852</v>
      </c>
      <c r="CH27" s="213">
        <v>446751</v>
      </c>
      <c r="CI27" s="213">
        <v>446543</v>
      </c>
      <c r="CJ27" s="213">
        <v>446273</v>
      </c>
      <c r="CK27" s="213">
        <v>445933</v>
      </c>
      <c r="CL27" s="213">
        <v>445553</v>
      </c>
      <c r="CM27" s="213">
        <v>445165</v>
      </c>
      <c r="CN27" s="213">
        <v>444778</v>
      </c>
      <c r="CO27" s="213">
        <v>444415</v>
      </c>
      <c r="CP27" s="213">
        <v>444102</v>
      </c>
      <c r="CQ27" s="213">
        <v>443854</v>
      </c>
      <c r="CR27" s="213">
        <v>443658</v>
      </c>
      <c r="CS27" s="213">
        <v>443548</v>
      </c>
      <c r="CT27" s="213">
        <v>443524</v>
      </c>
      <c r="CU27" s="213">
        <v>443589</v>
      </c>
      <c r="CV27" s="213">
        <v>443732</v>
      </c>
      <c r="CW27" s="213">
        <v>443935</v>
      </c>
      <c r="CX27" s="213">
        <v>444208</v>
      </c>
      <c r="CY27" s="213">
        <v>444543</v>
      </c>
    </row>
    <row r="28" spans="1:103" x14ac:dyDescent="0.2">
      <c r="A28" s="213" t="s">
        <v>1291</v>
      </c>
      <c r="B28" s="211">
        <v>26</v>
      </c>
      <c r="C28" s="213"/>
      <c r="D28" s="213"/>
      <c r="E28" s="213">
        <v>444200</v>
      </c>
      <c r="F28" s="213">
        <v>443831</v>
      </c>
      <c r="G28" s="213">
        <v>448140</v>
      </c>
      <c r="H28" s="213">
        <v>440682</v>
      </c>
      <c r="I28" s="213">
        <v>440841</v>
      </c>
      <c r="J28" s="213">
        <v>441732</v>
      </c>
      <c r="K28" s="213">
        <v>440109</v>
      </c>
      <c r="L28" s="213">
        <v>444211</v>
      </c>
      <c r="M28" s="213">
        <v>444519</v>
      </c>
      <c r="N28" s="213">
        <v>444347</v>
      </c>
      <c r="O28" s="213">
        <v>451122</v>
      </c>
      <c r="P28" s="213">
        <v>466969</v>
      </c>
      <c r="Q28" s="213">
        <v>463465</v>
      </c>
      <c r="R28" s="213">
        <v>466155</v>
      </c>
      <c r="S28" s="213">
        <v>472659</v>
      </c>
      <c r="T28" s="213">
        <v>472467</v>
      </c>
      <c r="U28" s="213">
        <v>462551</v>
      </c>
      <c r="V28" s="213">
        <v>454607</v>
      </c>
      <c r="W28" s="213">
        <v>453294</v>
      </c>
      <c r="X28" s="213">
        <v>456533</v>
      </c>
      <c r="Y28" s="213">
        <v>447196</v>
      </c>
      <c r="Z28" s="213">
        <v>439890</v>
      </c>
      <c r="AA28" s="213">
        <v>434932</v>
      </c>
      <c r="AB28" s="213">
        <v>430394</v>
      </c>
      <c r="AC28" s="213">
        <v>418404</v>
      </c>
      <c r="AD28" s="213">
        <v>425417</v>
      </c>
      <c r="AE28" s="213">
        <v>410405</v>
      </c>
      <c r="AF28" s="213">
        <v>432390</v>
      </c>
      <c r="AG28" s="213">
        <v>435722</v>
      </c>
      <c r="AH28" s="213">
        <v>436995</v>
      </c>
      <c r="AI28" s="213">
        <v>437836</v>
      </c>
      <c r="AJ28" s="213">
        <v>438211</v>
      </c>
      <c r="AK28" s="213">
        <v>438280</v>
      </c>
      <c r="AL28" s="213">
        <v>438364</v>
      </c>
      <c r="AM28" s="213">
        <v>438499</v>
      </c>
      <c r="AN28" s="213">
        <v>438777</v>
      </c>
      <c r="AO28" s="213">
        <v>439025</v>
      </c>
      <c r="AP28" s="213">
        <v>439290</v>
      </c>
      <c r="AQ28" s="213">
        <v>439719</v>
      </c>
      <c r="AR28" s="213">
        <v>440838</v>
      </c>
      <c r="AS28" s="213">
        <v>442713</v>
      </c>
      <c r="AT28" s="213">
        <v>444745</v>
      </c>
      <c r="AU28" s="213">
        <v>446770</v>
      </c>
      <c r="AV28" s="213">
        <v>448746</v>
      </c>
      <c r="AW28" s="213">
        <v>450264</v>
      </c>
      <c r="AX28" s="213">
        <v>451332</v>
      </c>
      <c r="AY28" s="213">
        <v>452226</v>
      </c>
      <c r="AZ28" s="213">
        <v>452888</v>
      </c>
      <c r="BA28" s="213">
        <v>452792</v>
      </c>
      <c r="BB28" s="213">
        <v>451887</v>
      </c>
      <c r="BC28" s="213">
        <v>450811</v>
      </c>
      <c r="BD28" s="213">
        <v>449592</v>
      </c>
      <c r="BE28" s="213">
        <v>448196</v>
      </c>
      <c r="BF28" s="213">
        <v>446761</v>
      </c>
      <c r="BG28" s="213">
        <v>445407</v>
      </c>
      <c r="BH28" s="213">
        <v>444160</v>
      </c>
      <c r="BI28" s="213">
        <v>442978</v>
      </c>
      <c r="BJ28" s="213">
        <v>441956</v>
      </c>
      <c r="BK28" s="213">
        <v>441227</v>
      </c>
      <c r="BL28" s="213">
        <v>440793</v>
      </c>
      <c r="BM28" s="213">
        <v>440638</v>
      </c>
      <c r="BN28" s="213">
        <v>440617</v>
      </c>
      <c r="BO28" s="213">
        <v>440769</v>
      </c>
      <c r="BP28" s="213">
        <v>441160</v>
      </c>
      <c r="BQ28" s="213">
        <v>441621</v>
      </c>
      <c r="BR28" s="213">
        <v>442185</v>
      </c>
      <c r="BS28" s="213">
        <v>442782</v>
      </c>
      <c r="BT28" s="213">
        <v>443468</v>
      </c>
      <c r="BU28" s="213">
        <v>444327</v>
      </c>
      <c r="BV28" s="213">
        <v>445151</v>
      </c>
      <c r="BW28" s="213">
        <v>445935</v>
      </c>
      <c r="BX28" s="213">
        <v>446689</v>
      </c>
      <c r="BY28" s="213">
        <v>447392</v>
      </c>
      <c r="BZ28" s="213">
        <v>448079</v>
      </c>
      <c r="CA28" s="213">
        <v>448742</v>
      </c>
      <c r="CB28" s="213">
        <v>449316</v>
      </c>
      <c r="CC28" s="213">
        <v>449818</v>
      </c>
      <c r="CD28" s="213">
        <v>450251</v>
      </c>
      <c r="CE28" s="213">
        <v>450565</v>
      </c>
      <c r="CF28" s="213">
        <v>450788</v>
      </c>
      <c r="CG28" s="213">
        <v>450895</v>
      </c>
      <c r="CH28" s="213">
        <v>450892</v>
      </c>
      <c r="CI28" s="213">
        <v>450792</v>
      </c>
      <c r="CJ28" s="213">
        <v>450585</v>
      </c>
      <c r="CK28" s="213">
        <v>450314</v>
      </c>
      <c r="CL28" s="213">
        <v>449976</v>
      </c>
      <c r="CM28" s="213">
        <v>449595</v>
      </c>
      <c r="CN28" s="213">
        <v>449208</v>
      </c>
      <c r="CO28" s="213">
        <v>448821</v>
      </c>
      <c r="CP28" s="213">
        <v>448459</v>
      </c>
      <c r="CQ28" s="213">
        <v>448148</v>
      </c>
      <c r="CR28" s="213">
        <v>447900</v>
      </c>
      <c r="CS28" s="213">
        <v>447705</v>
      </c>
      <c r="CT28" s="213">
        <v>447596</v>
      </c>
      <c r="CU28" s="213">
        <v>447570</v>
      </c>
      <c r="CV28" s="213">
        <v>447636</v>
      </c>
      <c r="CW28" s="213">
        <v>447779</v>
      </c>
      <c r="CX28" s="213">
        <v>447983</v>
      </c>
      <c r="CY28" s="213">
        <v>448256</v>
      </c>
    </row>
    <row r="29" spans="1:103" x14ac:dyDescent="0.2">
      <c r="A29" s="213" t="s">
        <v>1291</v>
      </c>
      <c r="B29" s="211">
        <v>27</v>
      </c>
      <c r="C29" s="213"/>
      <c r="D29" s="213"/>
      <c r="E29" s="213">
        <v>442991</v>
      </c>
      <c r="F29" s="213">
        <v>455838</v>
      </c>
      <c r="G29" s="213">
        <v>454041</v>
      </c>
      <c r="H29" s="213">
        <v>456910</v>
      </c>
      <c r="I29" s="213">
        <v>448014</v>
      </c>
      <c r="J29" s="213">
        <v>446723</v>
      </c>
      <c r="K29" s="213">
        <v>447614</v>
      </c>
      <c r="L29" s="213">
        <v>445993</v>
      </c>
      <c r="M29" s="213">
        <v>450097</v>
      </c>
      <c r="N29" s="213">
        <v>450404</v>
      </c>
      <c r="O29" s="213">
        <v>450235</v>
      </c>
      <c r="P29" s="213">
        <v>457011</v>
      </c>
      <c r="Q29" s="213">
        <v>472855</v>
      </c>
      <c r="R29" s="213">
        <v>469353</v>
      </c>
      <c r="S29" s="213">
        <v>472043</v>
      </c>
      <c r="T29" s="213">
        <v>478547</v>
      </c>
      <c r="U29" s="213">
        <v>478357</v>
      </c>
      <c r="V29" s="213">
        <v>468443</v>
      </c>
      <c r="W29" s="213">
        <v>460501</v>
      </c>
      <c r="X29" s="213">
        <v>459190</v>
      </c>
      <c r="Y29" s="213">
        <v>462428</v>
      </c>
      <c r="Z29" s="213">
        <v>453097</v>
      </c>
      <c r="AA29" s="213">
        <v>445793</v>
      </c>
      <c r="AB29" s="213">
        <v>440838</v>
      </c>
      <c r="AC29" s="213">
        <v>436300</v>
      </c>
      <c r="AD29" s="213">
        <v>424314</v>
      </c>
      <c r="AE29" s="213">
        <v>431326</v>
      </c>
      <c r="AF29" s="213">
        <v>416317</v>
      </c>
      <c r="AG29" s="213">
        <v>438301</v>
      </c>
      <c r="AH29" s="213">
        <v>441633</v>
      </c>
      <c r="AI29" s="213">
        <v>442906</v>
      </c>
      <c r="AJ29" s="213">
        <v>443747</v>
      </c>
      <c r="AK29" s="213">
        <v>444124</v>
      </c>
      <c r="AL29" s="213">
        <v>444193</v>
      </c>
      <c r="AM29" s="213">
        <v>444277</v>
      </c>
      <c r="AN29" s="213">
        <v>444413</v>
      </c>
      <c r="AO29" s="213">
        <v>444692</v>
      </c>
      <c r="AP29" s="213">
        <v>444941</v>
      </c>
      <c r="AQ29" s="213">
        <v>445208</v>
      </c>
      <c r="AR29" s="213">
        <v>445637</v>
      </c>
      <c r="AS29" s="213">
        <v>446757</v>
      </c>
      <c r="AT29" s="213">
        <v>448632</v>
      </c>
      <c r="AU29" s="213">
        <v>450665</v>
      </c>
      <c r="AV29" s="213">
        <v>452690</v>
      </c>
      <c r="AW29" s="213">
        <v>454667</v>
      </c>
      <c r="AX29" s="213">
        <v>456186</v>
      </c>
      <c r="AY29" s="213">
        <v>457255</v>
      </c>
      <c r="AZ29" s="213">
        <v>458147</v>
      </c>
      <c r="BA29" s="213">
        <v>458812</v>
      </c>
      <c r="BB29" s="213">
        <v>458715</v>
      </c>
      <c r="BC29" s="213">
        <v>457812</v>
      </c>
      <c r="BD29" s="213">
        <v>456737</v>
      </c>
      <c r="BE29" s="213">
        <v>455517</v>
      </c>
      <c r="BF29" s="213">
        <v>454123</v>
      </c>
      <c r="BG29" s="213">
        <v>452691</v>
      </c>
      <c r="BH29" s="213">
        <v>451338</v>
      </c>
      <c r="BI29" s="213">
        <v>450090</v>
      </c>
      <c r="BJ29" s="213">
        <v>448909</v>
      </c>
      <c r="BK29" s="213">
        <v>447888</v>
      </c>
      <c r="BL29" s="213">
        <v>447159</v>
      </c>
      <c r="BM29" s="213">
        <v>446727</v>
      </c>
      <c r="BN29" s="213">
        <v>446572</v>
      </c>
      <c r="BO29" s="213">
        <v>446553</v>
      </c>
      <c r="BP29" s="213">
        <v>446704</v>
      </c>
      <c r="BQ29" s="213">
        <v>447097</v>
      </c>
      <c r="BR29" s="213">
        <v>447558</v>
      </c>
      <c r="BS29" s="213">
        <v>448122</v>
      </c>
      <c r="BT29" s="213">
        <v>448721</v>
      </c>
      <c r="BU29" s="213">
        <v>449406</v>
      </c>
      <c r="BV29" s="213">
        <v>450267</v>
      </c>
      <c r="BW29" s="213">
        <v>451090</v>
      </c>
      <c r="BX29" s="213">
        <v>451875</v>
      </c>
      <c r="BY29" s="213">
        <v>452629</v>
      </c>
      <c r="BZ29" s="213">
        <v>453332</v>
      </c>
      <c r="CA29" s="213">
        <v>454019</v>
      </c>
      <c r="CB29" s="213">
        <v>454684</v>
      </c>
      <c r="CC29" s="213">
        <v>455259</v>
      </c>
      <c r="CD29" s="213">
        <v>455761</v>
      </c>
      <c r="CE29" s="213">
        <v>456193</v>
      </c>
      <c r="CF29" s="213">
        <v>456508</v>
      </c>
      <c r="CG29" s="213">
        <v>456732</v>
      </c>
      <c r="CH29" s="213">
        <v>456839</v>
      </c>
      <c r="CI29" s="213">
        <v>456836</v>
      </c>
      <c r="CJ29" s="213">
        <v>456736</v>
      </c>
      <c r="CK29" s="213">
        <v>456531</v>
      </c>
      <c r="CL29" s="213">
        <v>456260</v>
      </c>
      <c r="CM29" s="213">
        <v>455923</v>
      </c>
      <c r="CN29" s="213">
        <v>455543</v>
      </c>
      <c r="CO29" s="213">
        <v>455155</v>
      </c>
      <c r="CP29" s="213">
        <v>454770</v>
      </c>
      <c r="CQ29" s="213">
        <v>454407</v>
      </c>
      <c r="CR29" s="213">
        <v>454097</v>
      </c>
      <c r="CS29" s="213">
        <v>453848</v>
      </c>
      <c r="CT29" s="213">
        <v>453654</v>
      </c>
      <c r="CU29" s="213">
        <v>453546</v>
      </c>
      <c r="CV29" s="213">
        <v>453521</v>
      </c>
      <c r="CW29" s="213">
        <v>453588</v>
      </c>
      <c r="CX29" s="213">
        <v>453731</v>
      </c>
      <c r="CY29" s="213">
        <v>453935</v>
      </c>
    </row>
    <row r="30" spans="1:103" x14ac:dyDescent="0.2">
      <c r="A30" s="213" t="s">
        <v>1291</v>
      </c>
      <c r="B30" s="211">
        <v>28</v>
      </c>
      <c r="C30" s="213"/>
      <c r="D30" s="213"/>
      <c r="E30" s="213">
        <v>455597</v>
      </c>
      <c r="F30" s="213">
        <v>454694</v>
      </c>
      <c r="G30" s="213">
        <v>466194</v>
      </c>
      <c r="H30" s="213">
        <v>463042</v>
      </c>
      <c r="I30" s="213">
        <v>464554</v>
      </c>
      <c r="J30" s="213">
        <v>454294</v>
      </c>
      <c r="K30" s="213">
        <v>453004</v>
      </c>
      <c r="L30" s="213">
        <v>453897</v>
      </c>
      <c r="M30" s="213">
        <v>452277</v>
      </c>
      <c r="N30" s="213">
        <v>456380</v>
      </c>
      <c r="O30" s="213">
        <v>456690</v>
      </c>
      <c r="P30" s="213">
        <v>456521</v>
      </c>
      <c r="Q30" s="213">
        <v>463298</v>
      </c>
      <c r="R30" s="213">
        <v>479140</v>
      </c>
      <c r="S30" s="213">
        <v>475640</v>
      </c>
      <c r="T30" s="213">
        <v>478331</v>
      </c>
      <c r="U30" s="213">
        <v>484833</v>
      </c>
      <c r="V30" s="213">
        <v>484646</v>
      </c>
      <c r="W30" s="213">
        <v>474735</v>
      </c>
      <c r="X30" s="213">
        <v>466796</v>
      </c>
      <c r="Y30" s="213">
        <v>465487</v>
      </c>
      <c r="Z30" s="213">
        <v>468725</v>
      </c>
      <c r="AA30" s="213">
        <v>459398</v>
      </c>
      <c r="AB30" s="213">
        <v>452094</v>
      </c>
      <c r="AC30" s="213">
        <v>447144</v>
      </c>
      <c r="AD30" s="213">
        <v>442607</v>
      </c>
      <c r="AE30" s="213">
        <v>430626</v>
      </c>
      <c r="AF30" s="213">
        <v>437638</v>
      </c>
      <c r="AG30" s="213">
        <v>422632</v>
      </c>
      <c r="AH30" s="213">
        <v>444613</v>
      </c>
      <c r="AI30" s="213">
        <v>447945</v>
      </c>
      <c r="AJ30" s="213">
        <v>449219</v>
      </c>
      <c r="AK30" s="213">
        <v>450059</v>
      </c>
      <c r="AL30" s="213">
        <v>450438</v>
      </c>
      <c r="AM30" s="213">
        <v>450509</v>
      </c>
      <c r="AN30" s="213">
        <v>450593</v>
      </c>
      <c r="AO30" s="213">
        <v>450731</v>
      </c>
      <c r="AP30" s="213">
        <v>451009</v>
      </c>
      <c r="AQ30" s="213">
        <v>451259</v>
      </c>
      <c r="AR30" s="213">
        <v>451528</v>
      </c>
      <c r="AS30" s="213">
        <v>451959</v>
      </c>
      <c r="AT30" s="213">
        <v>453079</v>
      </c>
      <c r="AU30" s="213">
        <v>454954</v>
      </c>
      <c r="AV30" s="213">
        <v>456987</v>
      </c>
      <c r="AW30" s="213">
        <v>459013</v>
      </c>
      <c r="AX30" s="213">
        <v>460991</v>
      </c>
      <c r="AY30" s="213">
        <v>462510</v>
      </c>
      <c r="AZ30" s="213">
        <v>463580</v>
      </c>
      <c r="BA30" s="213">
        <v>464473</v>
      </c>
      <c r="BB30" s="213">
        <v>465139</v>
      </c>
      <c r="BC30" s="213">
        <v>465042</v>
      </c>
      <c r="BD30" s="213">
        <v>464141</v>
      </c>
      <c r="BE30" s="213">
        <v>463067</v>
      </c>
      <c r="BF30" s="213">
        <v>461847</v>
      </c>
      <c r="BG30" s="213">
        <v>460454</v>
      </c>
      <c r="BH30" s="213">
        <v>459024</v>
      </c>
      <c r="BI30" s="213">
        <v>457672</v>
      </c>
      <c r="BJ30" s="213">
        <v>456425</v>
      </c>
      <c r="BK30" s="213">
        <v>455244</v>
      </c>
      <c r="BL30" s="213">
        <v>454225</v>
      </c>
      <c r="BM30" s="213">
        <v>453497</v>
      </c>
      <c r="BN30" s="213">
        <v>453064</v>
      </c>
      <c r="BO30" s="213">
        <v>452912</v>
      </c>
      <c r="BP30" s="213">
        <v>452893</v>
      </c>
      <c r="BQ30" s="213">
        <v>453045</v>
      </c>
      <c r="BR30" s="213">
        <v>453438</v>
      </c>
      <c r="BS30" s="213">
        <v>453899</v>
      </c>
      <c r="BT30" s="213">
        <v>454463</v>
      </c>
      <c r="BU30" s="213">
        <v>455063</v>
      </c>
      <c r="BV30" s="213">
        <v>455750</v>
      </c>
      <c r="BW30" s="213">
        <v>456611</v>
      </c>
      <c r="BX30" s="213">
        <v>457436</v>
      </c>
      <c r="BY30" s="213">
        <v>458221</v>
      </c>
      <c r="BZ30" s="213">
        <v>458975</v>
      </c>
      <c r="CA30" s="213">
        <v>459678</v>
      </c>
      <c r="CB30" s="213">
        <v>460366</v>
      </c>
      <c r="CC30" s="213">
        <v>461032</v>
      </c>
      <c r="CD30" s="213">
        <v>461606</v>
      </c>
      <c r="CE30" s="213">
        <v>462109</v>
      </c>
      <c r="CF30" s="213">
        <v>462542</v>
      </c>
      <c r="CG30" s="213">
        <v>462857</v>
      </c>
      <c r="CH30" s="213">
        <v>463083</v>
      </c>
      <c r="CI30" s="213">
        <v>463189</v>
      </c>
      <c r="CJ30" s="213">
        <v>463187</v>
      </c>
      <c r="CK30" s="213">
        <v>463087</v>
      </c>
      <c r="CL30" s="213">
        <v>462885</v>
      </c>
      <c r="CM30" s="213">
        <v>462612</v>
      </c>
      <c r="CN30" s="213">
        <v>462278</v>
      </c>
      <c r="CO30" s="213">
        <v>461897</v>
      </c>
      <c r="CP30" s="213">
        <v>461510</v>
      </c>
      <c r="CQ30" s="213">
        <v>461125</v>
      </c>
      <c r="CR30" s="213">
        <v>460763</v>
      </c>
      <c r="CS30" s="213">
        <v>460452</v>
      </c>
      <c r="CT30" s="213">
        <v>460204</v>
      </c>
      <c r="CU30" s="213">
        <v>460011</v>
      </c>
      <c r="CV30" s="213">
        <v>459903</v>
      </c>
      <c r="CW30" s="213">
        <v>459879</v>
      </c>
      <c r="CX30" s="213">
        <v>459946</v>
      </c>
      <c r="CY30" s="213">
        <v>460088</v>
      </c>
    </row>
    <row r="31" spans="1:103" x14ac:dyDescent="0.2">
      <c r="A31" s="213" t="s">
        <v>1291</v>
      </c>
      <c r="B31" s="211">
        <v>29</v>
      </c>
      <c r="C31" s="213"/>
      <c r="D31" s="213"/>
      <c r="E31" s="213">
        <v>471588</v>
      </c>
      <c r="F31" s="213">
        <v>466766</v>
      </c>
      <c r="G31" s="213">
        <v>464599</v>
      </c>
      <c r="H31" s="213">
        <v>474823</v>
      </c>
      <c r="I31" s="213">
        <v>470399</v>
      </c>
      <c r="J31" s="213">
        <v>470626</v>
      </c>
      <c r="K31" s="213">
        <v>460374</v>
      </c>
      <c r="L31" s="213">
        <v>459084</v>
      </c>
      <c r="M31" s="213">
        <v>459980</v>
      </c>
      <c r="N31" s="213">
        <v>458361</v>
      </c>
      <c r="O31" s="213">
        <v>462463</v>
      </c>
      <c r="P31" s="213">
        <v>462775</v>
      </c>
      <c r="Q31" s="213">
        <v>462609</v>
      </c>
      <c r="R31" s="213">
        <v>469386</v>
      </c>
      <c r="S31" s="213">
        <v>485225</v>
      </c>
      <c r="T31" s="213">
        <v>481728</v>
      </c>
      <c r="U31" s="213">
        <v>484419</v>
      </c>
      <c r="V31" s="213">
        <v>490922</v>
      </c>
      <c r="W31" s="213">
        <v>490735</v>
      </c>
      <c r="X31" s="213">
        <v>480826</v>
      </c>
      <c r="Y31" s="213">
        <v>472892</v>
      </c>
      <c r="Z31" s="213">
        <v>471586</v>
      </c>
      <c r="AA31" s="213">
        <v>474824</v>
      </c>
      <c r="AB31" s="213">
        <v>465501</v>
      </c>
      <c r="AC31" s="213">
        <v>458200</v>
      </c>
      <c r="AD31" s="213">
        <v>453250</v>
      </c>
      <c r="AE31" s="213">
        <v>448716</v>
      </c>
      <c r="AF31" s="213">
        <v>436740</v>
      </c>
      <c r="AG31" s="213">
        <v>443751</v>
      </c>
      <c r="AH31" s="213">
        <v>428751</v>
      </c>
      <c r="AI31" s="213">
        <v>450727</v>
      </c>
      <c r="AJ31" s="213">
        <v>454059</v>
      </c>
      <c r="AK31" s="213">
        <v>455336</v>
      </c>
      <c r="AL31" s="213">
        <v>456176</v>
      </c>
      <c r="AM31" s="213">
        <v>456557</v>
      </c>
      <c r="AN31" s="213">
        <v>456628</v>
      </c>
      <c r="AO31" s="213">
        <v>456713</v>
      </c>
      <c r="AP31" s="213">
        <v>456853</v>
      </c>
      <c r="AQ31" s="213">
        <v>457130</v>
      </c>
      <c r="AR31" s="213">
        <v>457382</v>
      </c>
      <c r="AS31" s="213">
        <v>457651</v>
      </c>
      <c r="AT31" s="213">
        <v>458085</v>
      </c>
      <c r="AU31" s="213">
        <v>459204</v>
      </c>
      <c r="AV31" s="213">
        <v>461081</v>
      </c>
      <c r="AW31" s="213">
        <v>463114</v>
      </c>
      <c r="AX31" s="213">
        <v>465142</v>
      </c>
      <c r="AY31" s="213">
        <v>467118</v>
      </c>
      <c r="AZ31" s="213">
        <v>468639</v>
      </c>
      <c r="BA31" s="213">
        <v>469709</v>
      </c>
      <c r="BB31" s="213">
        <v>470604</v>
      </c>
      <c r="BC31" s="213">
        <v>471270</v>
      </c>
      <c r="BD31" s="213">
        <v>471174</v>
      </c>
      <c r="BE31" s="213">
        <v>470274</v>
      </c>
      <c r="BF31" s="213">
        <v>469201</v>
      </c>
      <c r="BG31" s="213">
        <v>467982</v>
      </c>
      <c r="BH31" s="213">
        <v>466590</v>
      </c>
      <c r="BI31" s="213">
        <v>465162</v>
      </c>
      <c r="BJ31" s="213">
        <v>463812</v>
      </c>
      <c r="BK31" s="213">
        <v>462566</v>
      </c>
      <c r="BL31" s="213">
        <v>461384</v>
      </c>
      <c r="BM31" s="213">
        <v>460367</v>
      </c>
      <c r="BN31" s="213">
        <v>459639</v>
      </c>
      <c r="BO31" s="213">
        <v>459207</v>
      </c>
      <c r="BP31" s="213">
        <v>459058</v>
      </c>
      <c r="BQ31" s="213">
        <v>459039</v>
      </c>
      <c r="BR31" s="213">
        <v>459193</v>
      </c>
      <c r="BS31" s="213">
        <v>459585</v>
      </c>
      <c r="BT31" s="213">
        <v>460046</v>
      </c>
      <c r="BU31" s="213">
        <v>460611</v>
      </c>
      <c r="BV31" s="213">
        <v>461211</v>
      </c>
      <c r="BW31" s="213">
        <v>461901</v>
      </c>
      <c r="BX31" s="213">
        <v>462761</v>
      </c>
      <c r="BY31" s="213">
        <v>463588</v>
      </c>
      <c r="BZ31" s="213">
        <v>464374</v>
      </c>
      <c r="CA31" s="213">
        <v>465128</v>
      </c>
      <c r="CB31" s="213">
        <v>465831</v>
      </c>
      <c r="CC31" s="213">
        <v>466520</v>
      </c>
      <c r="CD31" s="213">
        <v>467187</v>
      </c>
      <c r="CE31" s="213">
        <v>467762</v>
      </c>
      <c r="CF31" s="213">
        <v>468265</v>
      </c>
      <c r="CG31" s="213">
        <v>468700</v>
      </c>
      <c r="CH31" s="213">
        <v>469014</v>
      </c>
      <c r="CI31" s="213">
        <v>469241</v>
      </c>
      <c r="CJ31" s="213">
        <v>469347</v>
      </c>
      <c r="CK31" s="213">
        <v>469347</v>
      </c>
      <c r="CL31" s="213">
        <v>469247</v>
      </c>
      <c r="CM31" s="213">
        <v>469045</v>
      </c>
      <c r="CN31" s="213">
        <v>468772</v>
      </c>
      <c r="CO31" s="213">
        <v>468441</v>
      </c>
      <c r="CP31" s="213">
        <v>468060</v>
      </c>
      <c r="CQ31" s="213">
        <v>467674</v>
      </c>
      <c r="CR31" s="213">
        <v>467288</v>
      </c>
      <c r="CS31" s="213">
        <v>466927</v>
      </c>
      <c r="CT31" s="213">
        <v>466617</v>
      </c>
      <c r="CU31" s="213">
        <v>466368</v>
      </c>
      <c r="CV31" s="213">
        <v>466175</v>
      </c>
      <c r="CW31" s="213">
        <v>466070</v>
      </c>
      <c r="CX31" s="213">
        <v>466045</v>
      </c>
      <c r="CY31" s="213">
        <v>466112</v>
      </c>
    </row>
    <row r="32" spans="1:103" x14ac:dyDescent="0.2">
      <c r="A32" s="213" t="s">
        <v>1291</v>
      </c>
      <c r="B32" s="211">
        <v>30</v>
      </c>
      <c r="C32" s="213"/>
      <c r="D32" s="213"/>
      <c r="E32" s="213">
        <v>475977</v>
      </c>
      <c r="F32" s="213">
        <v>481929</v>
      </c>
      <c r="G32" s="213">
        <v>475947</v>
      </c>
      <c r="H32" s="213">
        <v>472613</v>
      </c>
      <c r="I32" s="213">
        <v>481661</v>
      </c>
      <c r="J32" s="213">
        <v>476060</v>
      </c>
      <c r="K32" s="213">
        <v>476289</v>
      </c>
      <c r="L32" s="213">
        <v>466043</v>
      </c>
      <c r="M32" s="213">
        <v>464754</v>
      </c>
      <c r="N32" s="213">
        <v>465649</v>
      </c>
      <c r="O32" s="213">
        <v>464035</v>
      </c>
      <c r="P32" s="213">
        <v>468138</v>
      </c>
      <c r="Q32" s="213">
        <v>468449</v>
      </c>
      <c r="R32" s="213">
        <v>468285</v>
      </c>
      <c r="S32" s="213">
        <v>475061</v>
      </c>
      <c r="T32" s="213">
        <v>490899</v>
      </c>
      <c r="U32" s="213">
        <v>487404</v>
      </c>
      <c r="V32" s="213">
        <v>490094</v>
      </c>
      <c r="W32" s="213">
        <v>496598</v>
      </c>
      <c r="X32" s="213">
        <v>496413</v>
      </c>
      <c r="Y32" s="213">
        <v>486507</v>
      </c>
      <c r="Z32" s="213">
        <v>478577</v>
      </c>
      <c r="AA32" s="213">
        <v>477273</v>
      </c>
      <c r="AB32" s="213">
        <v>480511</v>
      </c>
      <c r="AC32" s="213">
        <v>471193</v>
      </c>
      <c r="AD32" s="213">
        <v>463896</v>
      </c>
      <c r="AE32" s="213">
        <v>458947</v>
      </c>
      <c r="AF32" s="213">
        <v>454416</v>
      </c>
      <c r="AG32" s="213">
        <v>442445</v>
      </c>
      <c r="AH32" s="213">
        <v>449456</v>
      </c>
      <c r="AI32" s="213">
        <v>434461</v>
      </c>
      <c r="AJ32" s="213">
        <v>456433</v>
      </c>
      <c r="AK32" s="213">
        <v>459765</v>
      </c>
      <c r="AL32" s="213">
        <v>461042</v>
      </c>
      <c r="AM32" s="213">
        <v>461883</v>
      </c>
      <c r="AN32" s="213">
        <v>462265</v>
      </c>
      <c r="AO32" s="213">
        <v>462339</v>
      </c>
      <c r="AP32" s="213">
        <v>462426</v>
      </c>
      <c r="AQ32" s="213">
        <v>462567</v>
      </c>
      <c r="AR32" s="213">
        <v>462845</v>
      </c>
      <c r="AS32" s="213">
        <v>463098</v>
      </c>
      <c r="AT32" s="213">
        <v>463369</v>
      </c>
      <c r="AU32" s="213">
        <v>463804</v>
      </c>
      <c r="AV32" s="213">
        <v>464924</v>
      </c>
      <c r="AW32" s="213">
        <v>466802</v>
      </c>
      <c r="AX32" s="213">
        <v>468836</v>
      </c>
      <c r="AY32" s="213">
        <v>470864</v>
      </c>
      <c r="AZ32" s="213">
        <v>472841</v>
      </c>
      <c r="BA32" s="213">
        <v>474362</v>
      </c>
      <c r="BB32" s="213">
        <v>475433</v>
      </c>
      <c r="BC32" s="213">
        <v>476331</v>
      </c>
      <c r="BD32" s="213">
        <v>476997</v>
      </c>
      <c r="BE32" s="213">
        <v>476901</v>
      </c>
      <c r="BF32" s="213">
        <v>476003</v>
      </c>
      <c r="BG32" s="213">
        <v>474930</v>
      </c>
      <c r="BH32" s="213">
        <v>473712</v>
      </c>
      <c r="BI32" s="213">
        <v>472322</v>
      </c>
      <c r="BJ32" s="213">
        <v>470895</v>
      </c>
      <c r="BK32" s="213">
        <v>469545</v>
      </c>
      <c r="BL32" s="213">
        <v>468300</v>
      </c>
      <c r="BM32" s="213">
        <v>467120</v>
      </c>
      <c r="BN32" s="213">
        <v>466104</v>
      </c>
      <c r="BO32" s="213">
        <v>465378</v>
      </c>
      <c r="BP32" s="213">
        <v>464948</v>
      </c>
      <c r="BQ32" s="213">
        <v>464799</v>
      </c>
      <c r="BR32" s="213">
        <v>464780</v>
      </c>
      <c r="BS32" s="213">
        <v>464935</v>
      </c>
      <c r="BT32" s="213">
        <v>465329</v>
      </c>
      <c r="BU32" s="213">
        <v>465791</v>
      </c>
      <c r="BV32" s="213">
        <v>466356</v>
      </c>
      <c r="BW32" s="213">
        <v>466956</v>
      </c>
      <c r="BX32" s="213">
        <v>467648</v>
      </c>
      <c r="BY32" s="213">
        <v>468508</v>
      </c>
      <c r="BZ32" s="213">
        <v>469337</v>
      </c>
      <c r="CA32" s="213">
        <v>470124</v>
      </c>
      <c r="CB32" s="213">
        <v>470878</v>
      </c>
      <c r="CC32" s="213">
        <v>471580</v>
      </c>
      <c r="CD32" s="213">
        <v>472270</v>
      </c>
      <c r="CE32" s="213">
        <v>472938</v>
      </c>
      <c r="CF32" s="213">
        <v>473514</v>
      </c>
      <c r="CG32" s="213">
        <v>474018</v>
      </c>
      <c r="CH32" s="213">
        <v>474453</v>
      </c>
      <c r="CI32" s="213">
        <v>474768</v>
      </c>
      <c r="CJ32" s="213">
        <v>474995</v>
      </c>
      <c r="CK32" s="213">
        <v>475103</v>
      </c>
      <c r="CL32" s="213">
        <v>475103</v>
      </c>
      <c r="CM32" s="213">
        <v>475004</v>
      </c>
      <c r="CN32" s="213">
        <v>474804</v>
      </c>
      <c r="CO32" s="213">
        <v>474530</v>
      </c>
      <c r="CP32" s="213">
        <v>474202</v>
      </c>
      <c r="CQ32" s="213">
        <v>473821</v>
      </c>
      <c r="CR32" s="213">
        <v>473435</v>
      </c>
      <c r="CS32" s="213">
        <v>473050</v>
      </c>
      <c r="CT32" s="213">
        <v>472689</v>
      </c>
      <c r="CU32" s="213">
        <v>472380</v>
      </c>
      <c r="CV32" s="213">
        <v>472132</v>
      </c>
      <c r="CW32" s="213">
        <v>471938</v>
      </c>
      <c r="CX32" s="213">
        <v>471835</v>
      </c>
      <c r="CY32" s="213">
        <v>471809</v>
      </c>
    </row>
    <row r="33" spans="1:103" x14ac:dyDescent="0.2">
      <c r="A33" s="213" t="s">
        <v>1291</v>
      </c>
      <c r="B33" s="211">
        <v>31</v>
      </c>
      <c r="C33" s="213"/>
      <c r="D33" s="213"/>
      <c r="E33" s="213">
        <v>492574</v>
      </c>
      <c r="F33" s="213">
        <v>485550</v>
      </c>
      <c r="G33" s="213">
        <v>490433</v>
      </c>
      <c r="H33" s="213">
        <v>483374</v>
      </c>
      <c r="I33" s="213">
        <v>478963</v>
      </c>
      <c r="J33" s="213">
        <v>486926</v>
      </c>
      <c r="K33" s="213">
        <v>481328</v>
      </c>
      <c r="L33" s="213">
        <v>481558</v>
      </c>
      <c r="M33" s="213">
        <v>471318</v>
      </c>
      <c r="N33" s="213">
        <v>470031</v>
      </c>
      <c r="O33" s="213">
        <v>470928</v>
      </c>
      <c r="P33" s="213">
        <v>469316</v>
      </c>
      <c r="Q33" s="213">
        <v>473420</v>
      </c>
      <c r="R33" s="213">
        <v>473732</v>
      </c>
      <c r="S33" s="213">
        <v>473570</v>
      </c>
      <c r="T33" s="213">
        <v>480345</v>
      </c>
      <c r="U33" s="213">
        <v>496180</v>
      </c>
      <c r="V33" s="213">
        <v>492687</v>
      </c>
      <c r="W33" s="213">
        <v>495378</v>
      </c>
      <c r="X33" s="213">
        <v>501882</v>
      </c>
      <c r="Y33" s="213">
        <v>501698</v>
      </c>
      <c r="Z33" s="213">
        <v>491797</v>
      </c>
      <c r="AA33" s="213">
        <v>483871</v>
      </c>
      <c r="AB33" s="213">
        <v>482570</v>
      </c>
      <c r="AC33" s="213">
        <v>485809</v>
      </c>
      <c r="AD33" s="213">
        <v>476494</v>
      </c>
      <c r="AE33" s="213">
        <v>469200</v>
      </c>
      <c r="AF33" s="213">
        <v>464256</v>
      </c>
      <c r="AG33" s="213">
        <v>459728</v>
      </c>
      <c r="AH33" s="213">
        <v>447762</v>
      </c>
      <c r="AI33" s="213">
        <v>454772</v>
      </c>
      <c r="AJ33" s="213">
        <v>439782</v>
      </c>
      <c r="AK33" s="213">
        <v>461752</v>
      </c>
      <c r="AL33" s="213">
        <v>465083</v>
      </c>
      <c r="AM33" s="213">
        <v>466361</v>
      </c>
      <c r="AN33" s="213">
        <v>467204</v>
      </c>
      <c r="AO33" s="213">
        <v>467586</v>
      </c>
      <c r="AP33" s="213">
        <v>467661</v>
      </c>
      <c r="AQ33" s="213">
        <v>467752</v>
      </c>
      <c r="AR33" s="213">
        <v>467892</v>
      </c>
      <c r="AS33" s="213">
        <v>468173</v>
      </c>
      <c r="AT33" s="213">
        <v>468427</v>
      </c>
      <c r="AU33" s="213">
        <v>468699</v>
      </c>
      <c r="AV33" s="213">
        <v>469134</v>
      </c>
      <c r="AW33" s="213">
        <v>470255</v>
      </c>
      <c r="AX33" s="213">
        <v>472133</v>
      </c>
      <c r="AY33" s="213">
        <v>474168</v>
      </c>
      <c r="AZ33" s="213">
        <v>476199</v>
      </c>
      <c r="BA33" s="213">
        <v>478177</v>
      </c>
      <c r="BB33" s="213">
        <v>479699</v>
      </c>
      <c r="BC33" s="213">
        <v>480769</v>
      </c>
      <c r="BD33" s="213">
        <v>481670</v>
      </c>
      <c r="BE33" s="213">
        <v>482336</v>
      </c>
      <c r="BF33" s="213">
        <v>482241</v>
      </c>
      <c r="BG33" s="213">
        <v>481344</v>
      </c>
      <c r="BH33" s="213">
        <v>480275</v>
      </c>
      <c r="BI33" s="213">
        <v>479060</v>
      </c>
      <c r="BJ33" s="213">
        <v>477668</v>
      </c>
      <c r="BK33" s="213">
        <v>476243</v>
      </c>
      <c r="BL33" s="213">
        <v>474894</v>
      </c>
      <c r="BM33" s="213">
        <v>473650</v>
      </c>
      <c r="BN33" s="213">
        <v>472473</v>
      </c>
      <c r="BO33" s="213">
        <v>471457</v>
      </c>
      <c r="BP33" s="213">
        <v>470731</v>
      </c>
      <c r="BQ33" s="213">
        <v>470303</v>
      </c>
      <c r="BR33" s="213">
        <v>470156</v>
      </c>
      <c r="BS33" s="213">
        <v>470137</v>
      </c>
      <c r="BT33" s="213">
        <v>470293</v>
      </c>
      <c r="BU33" s="213">
        <v>470686</v>
      </c>
      <c r="BV33" s="213">
        <v>471150</v>
      </c>
      <c r="BW33" s="213">
        <v>471716</v>
      </c>
      <c r="BX33" s="213">
        <v>472318</v>
      </c>
      <c r="BY33" s="213">
        <v>473011</v>
      </c>
      <c r="BZ33" s="213">
        <v>473872</v>
      </c>
      <c r="CA33" s="213">
        <v>474700</v>
      </c>
      <c r="CB33" s="213">
        <v>475488</v>
      </c>
      <c r="CC33" s="213">
        <v>476244</v>
      </c>
      <c r="CD33" s="213">
        <v>476946</v>
      </c>
      <c r="CE33" s="213">
        <v>477637</v>
      </c>
      <c r="CF33" s="213">
        <v>478306</v>
      </c>
      <c r="CG33" s="213">
        <v>478882</v>
      </c>
      <c r="CH33" s="213">
        <v>479387</v>
      </c>
      <c r="CI33" s="213">
        <v>479823</v>
      </c>
      <c r="CJ33" s="213">
        <v>480138</v>
      </c>
      <c r="CK33" s="213">
        <v>480367</v>
      </c>
      <c r="CL33" s="213">
        <v>480476</v>
      </c>
      <c r="CM33" s="213">
        <v>480477</v>
      </c>
      <c r="CN33" s="213">
        <v>480380</v>
      </c>
      <c r="CO33" s="213">
        <v>480181</v>
      </c>
      <c r="CP33" s="213">
        <v>479907</v>
      </c>
      <c r="CQ33" s="213">
        <v>479578</v>
      </c>
      <c r="CR33" s="213">
        <v>479200</v>
      </c>
      <c r="CS33" s="213">
        <v>478813</v>
      </c>
      <c r="CT33" s="213">
        <v>478428</v>
      </c>
      <c r="CU33" s="213">
        <v>478070</v>
      </c>
      <c r="CV33" s="213">
        <v>477762</v>
      </c>
      <c r="CW33" s="213">
        <v>477514</v>
      </c>
      <c r="CX33" s="213">
        <v>477320</v>
      </c>
      <c r="CY33" s="213">
        <v>477219</v>
      </c>
    </row>
    <row r="34" spans="1:103" x14ac:dyDescent="0.2">
      <c r="A34" s="213" t="s">
        <v>1291</v>
      </c>
      <c r="B34" s="211">
        <v>32</v>
      </c>
      <c r="C34" s="213"/>
      <c r="D34" s="213"/>
      <c r="E34" s="213">
        <v>498020</v>
      </c>
      <c r="F34" s="213">
        <v>501027</v>
      </c>
      <c r="G34" s="213">
        <v>493034</v>
      </c>
      <c r="H34" s="213">
        <v>496937</v>
      </c>
      <c r="I34" s="213">
        <v>488898</v>
      </c>
      <c r="J34" s="213">
        <v>483504</v>
      </c>
      <c r="K34" s="213">
        <v>491465</v>
      </c>
      <c r="L34" s="213">
        <v>485871</v>
      </c>
      <c r="M34" s="213">
        <v>486105</v>
      </c>
      <c r="N34" s="213">
        <v>475868</v>
      </c>
      <c r="O34" s="213">
        <v>474584</v>
      </c>
      <c r="P34" s="213">
        <v>475482</v>
      </c>
      <c r="Q34" s="213">
        <v>473872</v>
      </c>
      <c r="R34" s="213">
        <v>477976</v>
      </c>
      <c r="S34" s="213">
        <v>478290</v>
      </c>
      <c r="T34" s="213">
        <v>478130</v>
      </c>
      <c r="U34" s="213">
        <v>484904</v>
      </c>
      <c r="V34" s="213">
        <v>500736</v>
      </c>
      <c r="W34" s="213">
        <v>497248</v>
      </c>
      <c r="X34" s="213">
        <v>499937</v>
      </c>
      <c r="Y34" s="213">
        <v>506441</v>
      </c>
      <c r="Z34" s="213">
        <v>506260</v>
      </c>
      <c r="AA34" s="213">
        <v>496364</v>
      </c>
      <c r="AB34" s="213">
        <v>488444</v>
      </c>
      <c r="AC34" s="213">
        <v>487143</v>
      </c>
      <c r="AD34" s="213">
        <v>490384</v>
      </c>
      <c r="AE34" s="213">
        <v>481075</v>
      </c>
      <c r="AF34" s="213">
        <v>473785</v>
      </c>
      <c r="AG34" s="213">
        <v>468843</v>
      </c>
      <c r="AH34" s="213">
        <v>464318</v>
      </c>
      <c r="AI34" s="213">
        <v>452359</v>
      </c>
      <c r="AJ34" s="213">
        <v>459368</v>
      </c>
      <c r="AK34" s="213">
        <v>444383</v>
      </c>
      <c r="AL34" s="213">
        <v>466348</v>
      </c>
      <c r="AM34" s="213">
        <v>469681</v>
      </c>
      <c r="AN34" s="213">
        <v>470960</v>
      </c>
      <c r="AO34" s="213">
        <v>471804</v>
      </c>
      <c r="AP34" s="213">
        <v>472190</v>
      </c>
      <c r="AQ34" s="213">
        <v>472266</v>
      </c>
      <c r="AR34" s="213">
        <v>472358</v>
      </c>
      <c r="AS34" s="213">
        <v>472499</v>
      </c>
      <c r="AT34" s="213">
        <v>472783</v>
      </c>
      <c r="AU34" s="213">
        <v>473037</v>
      </c>
      <c r="AV34" s="213">
        <v>473310</v>
      </c>
      <c r="AW34" s="213">
        <v>473748</v>
      </c>
      <c r="AX34" s="213">
        <v>474869</v>
      </c>
      <c r="AY34" s="213">
        <v>476747</v>
      </c>
      <c r="AZ34" s="213">
        <v>478782</v>
      </c>
      <c r="BA34" s="213">
        <v>480816</v>
      </c>
      <c r="BB34" s="213">
        <v>482794</v>
      </c>
      <c r="BC34" s="213">
        <v>484319</v>
      </c>
      <c r="BD34" s="213">
        <v>485389</v>
      </c>
      <c r="BE34" s="213">
        <v>486293</v>
      </c>
      <c r="BF34" s="213">
        <v>486960</v>
      </c>
      <c r="BG34" s="213">
        <v>486865</v>
      </c>
      <c r="BH34" s="213">
        <v>485968</v>
      </c>
      <c r="BI34" s="213">
        <v>484901</v>
      </c>
      <c r="BJ34" s="213">
        <v>483687</v>
      </c>
      <c r="BK34" s="213">
        <v>482297</v>
      </c>
      <c r="BL34" s="213">
        <v>480874</v>
      </c>
      <c r="BM34" s="213">
        <v>479527</v>
      </c>
      <c r="BN34" s="213">
        <v>478284</v>
      </c>
      <c r="BO34" s="213">
        <v>477110</v>
      </c>
      <c r="BP34" s="213">
        <v>476096</v>
      </c>
      <c r="BQ34" s="213">
        <v>475370</v>
      </c>
      <c r="BR34" s="213">
        <v>474945</v>
      </c>
      <c r="BS34" s="213">
        <v>474798</v>
      </c>
      <c r="BT34" s="213">
        <v>474779</v>
      </c>
      <c r="BU34" s="213">
        <v>474936</v>
      </c>
      <c r="BV34" s="213">
        <v>475331</v>
      </c>
      <c r="BW34" s="213">
        <v>475796</v>
      </c>
      <c r="BX34" s="213">
        <v>476364</v>
      </c>
      <c r="BY34" s="213">
        <v>476966</v>
      </c>
      <c r="BZ34" s="213">
        <v>477660</v>
      </c>
      <c r="CA34" s="213">
        <v>478521</v>
      </c>
      <c r="CB34" s="213">
        <v>479349</v>
      </c>
      <c r="CC34" s="213">
        <v>480137</v>
      </c>
      <c r="CD34" s="213">
        <v>480894</v>
      </c>
      <c r="CE34" s="213">
        <v>481597</v>
      </c>
      <c r="CF34" s="213">
        <v>482289</v>
      </c>
      <c r="CG34" s="213">
        <v>482959</v>
      </c>
      <c r="CH34" s="213">
        <v>483537</v>
      </c>
      <c r="CI34" s="213">
        <v>484043</v>
      </c>
      <c r="CJ34" s="213">
        <v>484480</v>
      </c>
      <c r="CK34" s="213">
        <v>484796</v>
      </c>
      <c r="CL34" s="213">
        <v>485026</v>
      </c>
      <c r="CM34" s="213">
        <v>485135</v>
      </c>
      <c r="CN34" s="213">
        <v>485138</v>
      </c>
      <c r="CO34" s="213">
        <v>485042</v>
      </c>
      <c r="CP34" s="213">
        <v>484843</v>
      </c>
      <c r="CQ34" s="213">
        <v>484570</v>
      </c>
      <c r="CR34" s="213">
        <v>484242</v>
      </c>
      <c r="CS34" s="213">
        <v>483865</v>
      </c>
      <c r="CT34" s="213">
        <v>483479</v>
      </c>
      <c r="CU34" s="213">
        <v>483094</v>
      </c>
      <c r="CV34" s="213">
        <v>482737</v>
      </c>
      <c r="CW34" s="213">
        <v>482432</v>
      </c>
      <c r="CX34" s="213">
        <v>482183</v>
      </c>
      <c r="CY34" s="213">
        <v>481989</v>
      </c>
    </row>
    <row r="35" spans="1:103" x14ac:dyDescent="0.2">
      <c r="A35" s="213" t="s">
        <v>1291</v>
      </c>
      <c r="B35" s="211">
        <v>33</v>
      </c>
      <c r="C35" s="213"/>
      <c r="D35" s="213"/>
      <c r="E35" s="213">
        <v>496580</v>
      </c>
      <c r="F35" s="213">
        <v>505279</v>
      </c>
      <c r="G35" s="213">
        <v>507419</v>
      </c>
      <c r="H35" s="213">
        <v>498554</v>
      </c>
      <c r="I35" s="213">
        <v>501580</v>
      </c>
      <c r="J35" s="213">
        <v>492665</v>
      </c>
      <c r="K35" s="213">
        <v>487275</v>
      </c>
      <c r="L35" s="213">
        <v>495233</v>
      </c>
      <c r="M35" s="213">
        <v>489644</v>
      </c>
      <c r="N35" s="213">
        <v>489879</v>
      </c>
      <c r="O35" s="213">
        <v>479649</v>
      </c>
      <c r="P35" s="213">
        <v>478367</v>
      </c>
      <c r="Q35" s="213">
        <v>479267</v>
      </c>
      <c r="R35" s="213">
        <v>477661</v>
      </c>
      <c r="S35" s="213">
        <v>481763</v>
      </c>
      <c r="T35" s="213">
        <v>482080</v>
      </c>
      <c r="U35" s="213">
        <v>481922</v>
      </c>
      <c r="V35" s="213">
        <v>488693</v>
      </c>
      <c r="W35" s="213">
        <v>504524</v>
      </c>
      <c r="X35" s="213">
        <v>501039</v>
      </c>
      <c r="Y35" s="213">
        <v>503729</v>
      </c>
      <c r="Z35" s="213">
        <v>510232</v>
      </c>
      <c r="AA35" s="213">
        <v>510053</v>
      </c>
      <c r="AB35" s="213">
        <v>500164</v>
      </c>
      <c r="AC35" s="213">
        <v>492248</v>
      </c>
      <c r="AD35" s="213">
        <v>490950</v>
      </c>
      <c r="AE35" s="213">
        <v>494192</v>
      </c>
      <c r="AF35" s="213">
        <v>484887</v>
      </c>
      <c r="AG35" s="213">
        <v>477603</v>
      </c>
      <c r="AH35" s="213">
        <v>472665</v>
      </c>
      <c r="AI35" s="213">
        <v>468142</v>
      </c>
      <c r="AJ35" s="213">
        <v>456192</v>
      </c>
      <c r="AK35" s="213">
        <v>463199</v>
      </c>
      <c r="AL35" s="213">
        <v>448221</v>
      </c>
      <c r="AM35" s="213">
        <v>470181</v>
      </c>
      <c r="AN35" s="213">
        <v>473514</v>
      </c>
      <c r="AO35" s="213">
        <v>474794</v>
      </c>
      <c r="AP35" s="213">
        <v>475641</v>
      </c>
      <c r="AQ35" s="213">
        <v>476027</v>
      </c>
      <c r="AR35" s="213">
        <v>476105</v>
      </c>
      <c r="AS35" s="213">
        <v>476199</v>
      </c>
      <c r="AT35" s="213">
        <v>476340</v>
      </c>
      <c r="AU35" s="213">
        <v>476627</v>
      </c>
      <c r="AV35" s="213">
        <v>476883</v>
      </c>
      <c r="AW35" s="213">
        <v>477158</v>
      </c>
      <c r="AX35" s="213">
        <v>477597</v>
      </c>
      <c r="AY35" s="213">
        <v>478720</v>
      </c>
      <c r="AZ35" s="213">
        <v>480600</v>
      </c>
      <c r="BA35" s="213">
        <v>482636</v>
      </c>
      <c r="BB35" s="213">
        <v>484670</v>
      </c>
      <c r="BC35" s="213">
        <v>486651</v>
      </c>
      <c r="BD35" s="213">
        <v>488177</v>
      </c>
      <c r="BE35" s="213">
        <v>489248</v>
      </c>
      <c r="BF35" s="213">
        <v>490152</v>
      </c>
      <c r="BG35" s="213">
        <v>490820</v>
      </c>
      <c r="BH35" s="213">
        <v>490726</v>
      </c>
      <c r="BI35" s="213">
        <v>489831</v>
      </c>
      <c r="BJ35" s="213">
        <v>488766</v>
      </c>
      <c r="BK35" s="213">
        <v>487554</v>
      </c>
      <c r="BL35" s="213">
        <v>486166</v>
      </c>
      <c r="BM35" s="213">
        <v>484744</v>
      </c>
      <c r="BN35" s="213">
        <v>483398</v>
      </c>
      <c r="BO35" s="213">
        <v>482156</v>
      </c>
      <c r="BP35" s="213">
        <v>480985</v>
      </c>
      <c r="BQ35" s="213">
        <v>479971</v>
      </c>
      <c r="BR35" s="213">
        <v>479248</v>
      </c>
      <c r="BS35" s="213">
        <v>478825</v>
      </c>
      <c r="BT35" s="213">
        <v>478678</v>
      </c>
      <c r="BU35" s="213">
        <v>478660</v>
      </c>
      <c r="BV35" s="213">
        <v>478818</v>
      </c>
      <c r="BW35" s="213">
        <v>479216</v>
      </c>
      <c r="BX35" s="213">
        <v>479682</v>
      </c>
      <c r="BY35" s="213">
        <v>480252</v>
      </c>
      <c r="BZ35" s="213">
        <v>480854</v>
      </c>
      <c r="CA35" s="213">
        <v>481548</v>
      </c>
      <c r="CB35" s="213">
        <v>482411</v>
      </c>
      <c r="CC35" s="213">
        <v>483240</v>
      </c>
      <c r="CD35" s="213">
        <v>484030</v>
      </c>
      <c r="CE35" s="213">
        <v>484786</v>
      </c>
      <c r="CF35" s="213">
        <v>485492</v>
      </c>
      <c r="CG35" s="213">
        <v>486182</v>
      </c>
      <c r="CH35" s="213">
        <v>486854</v>
      </c>
      <c r="CI35" s="213">
        <v>487432</v>
      </c>
      <c r="CJ35" s="213">
        <v>487940</v>
      </c>
      <c r="CK35" s="213">
        <v>488379</v>
      </c>
      <c r="CL35" s="213">
        <v>488695</v>
      </c>
      <c r="CM35" s="213">
        <v>488927</v>
      </c>
      <c r="CN35" s="213">
        <v>489035</v>
      </c>
      <c r="CO35" s="213">
        <v>489039</v>
      </c>
      <c r="CP35" s="213">
        <v>488944</v>
      </c>
      <c r="CQ35" s="213">
        <v>488748</v>
      </c>
      <c r="CR35" s="213">
        <v>488475</v>
      </c>
      <c r="CS35" s="213">
        <v>488149</v>
      </c>
      <c r="CT35" s="213">
        <v>487771</v>
      </c>
      <c r="CU35" s="213">
        <v>487387</v>
      </c>
      <c r="CV35" s="213">
        <v>487004</v>
      </c>
      <c r="CW35" s="213">
        <v>486646</v>
      </c>
      <c r="CX35" s="213">
        <v>486343</v>
      </c>
      <c r="CY35" s="213">
        <v>486094</v>
      </c>
    </row>
    <row r="36" spans="1:103" x14ac:dyDescent="0.2">
      <c r="A36" s="213" t="s">
        <v>1291</v>
      </c>
      <c r="B36" s="211">
        <v>34</v>
      </c>
      <c r="C36" s="213"/>
      <c r="D36" s="213"/>
      <c r="E36" s="213">
        <v>493690</v>
      </c>
      <c r="F36" s="213">
        <v>503170</v>
      </c>
      <c r="G36" s="213">
        <v>511078</v>
      </c>
      <c r="H36" s="213">
        <v>512427</v>
      </c>
      <c r="I36" s="213">
        <v>502779</v>
      </c>
      <c r="J36" s="213">
        <v>505008</v>
      </c>
      <c r="K36" s="213">
        <v>496095</v>
      </c>
      <c r="L36" s="213">
        <v>490710</v>
      </c>
      <c r="M36" s="213">
        <v>498669</v>
      </c>
      <c r="N36" s="213">
        <v>493083</v>
      </c>
      <c r="O36" s="213">
        <v>493318</v>
      </c>
      <c r="P36" s="213">
        <v>483097</v>
      </c>
      <c r="Q36" s="213">
        <v>481818</v>
      </c>
      <c r="R36" s="213">
        <v>482719</v>
      </c>
      <c r="S36" s="213">
        <v>481116</v>
      </c>
      <c r="T36" s="213">
        <v>485218</v>
      </c>
      <c r="U36" s="213">
        <v>485536</v>
      </c>
      <c r="V36" s="213">
        <v>485381</v>
      </c>
      <c r="W36" s="213">
        <v>492152</v>
      </c>
      <c r="X36" s="213">
        <v>507979</v>
      </c>
      <c r="Y36" s="213">
        <v>504496</v>
      </c>
      <c r="Z36" s="213">
        <v>507188</v>
      </c>
      <c r="AA36" s="213">
        <v>513691</v>
      </c>
      <c r="AB36" s="213">
        <v>513515</v>
      </c>
      <c r="AC36" s="213">
        <v>503633</v>
      </c>
      <c r="AD36" s="213">
        <v>495722</v>
      </c>
      <c r="AE36" s="213">
        <v>494426</v>
      </c>
      <c r="AF36" s="213">
        <v>497670</v>
      </c>
      <c r="AG36" s="213">
        <v>488370</v>
      </c>
      <c r="AH36" s="213">
        <v>481092</v>
      </c>
      <c r="AI36" s="213">
        <v>476157</v>
      </c>
      <c r="AJ36" s="213">
        <v>471637</v>
      </c>
      <c r="AK36" s="213">
        <v>459695</v>
      </c>
      <c r="AL36" s="213">
        <v>466702</v>
      </c>
      <c r="AM36" s="213">
        <v>451730</v>
      </c>
      <c r="AN36" s="213">
        <v>473685</v>
      </c>
      <c r="AO36" s="213">
        <v>477018</v>
      </c>
      <c r="AP36" s="213">
        <v>478300</v>
      </c>
      <c r="AQ36" s="213">
        <v>479149</v>
      </c>
      <c r="AR36" s="213">
        <v>479536</v>
      </c>
      <c r="AS36" s="213">
        <v>479618</v>
      </c>
      <c r="AT36" s="213">
        <v>479714</v>
      </c>
      <c r="AU36" s="213">
        <v>479857</v>
      </c>
      <c r="AV36" s="213">
        <v>480145</v>
      </c>
      <c r="AW36" s="213">
        <v>480402</v>
      </c>
      <c r="AX36" s="213">
        <v>480679</v>
      </c>
      <c r="AY36" s="213">
        <v>481120</v>
      </c>
      <c r="AZ36" s="213">
        <v>482244</v>
      </c>
      <c r="BA36" s="213">
        <v>484125</v>
      </c>
      <c r="BB36" s="213">
        <v>486162</v>
      </c>
      <c r="BC36" s="213">
        <v>488196</v>
      </c>
      <c r="BD36" s="213">
        <v>490177</v>
      </c>
      <c r="BE36" s="213">
        <v>491706</v>
      </c>
      <c r="BF36" s="213">
        <v>492779</v>
      </c>
      <c r="BG36" s="213">
        <v>493685</v>
      </c>
      <c r="BH36" s="213">
        <v>494354</v>
      </c>
      <c r="BI36" s="213">
        <v>494262</v>
      </c>
      <c r="BJ36" s="213">
        <v>493370</v>
      </c>
      <c r="BK36" s="213">
        <v>492306</v>
      </c>
      <c r="BL36" s="213">
        <v>491095</v>
      </c>
      <c r="BM36" s="213">
        <v>489709</v>
      </c>
      <c r="BN36" s="213">
        <v>488290</v>
      </c>
      <c r="BO36" s="213">
        <v>486945</v>
      </c>
      <c r="BP36" s="213">
        <v>485704</v>
      </c>
      <c r="BQ36" s="213">
        <v>484535</v>
      </c>
      <c r="BR36" s="213">
        <v>483524</v>
      </c>
      <c r="BS36" s="213">
        <v>482801</v>
      </c>
      <c r="BT36" s="213">
        <v>482380</v>
      </c>
      <c r="BU36" s="213">
        <v>482235</v>
      </c>
      <c r="BV36" s="213">
        <v>482217</v>
      </c>
      <c r="BW36" s="213">
        <v>482377</v>
      </c>
      <c r="BX36" s="213">
        <v>482777</v>
      </c>
      <c r="BY36" s="213">
        <v>483244</v>
      </c>
      <c r="BZ36" s="213">
        <v>483815</v>
      </c>
      <c r="CA36" s="213">
        <v>484417</v>
      </c>
      <c r="CB36" s="213">
        <v>485113</v>
      </c>
      <c r="CC36" s="213">
        <v>485977</v>
      </c>
      <c r="CD36" s="213">
        <v>486808</v>
      </c>
      <c r="CE36" s="213">
        <v>487600</v>
      </c>
      <c r="CF36" s="213">
        <v>488357</v>
      </c>
      <c r="CG36" s="213">
        <v>489064</v>
      </c>
      <c r="CH36" s="213">
        <v>489754</v>
      </c>
      <c r="CI36" s="213">
        <v>490428</v>
      </c>
      <c r="CJ36" s="213">
        <v>491007</v>
      </c>
      <c r="CK36" s="213">
        <v>491516</v>
      </c>
      <c r="CL36" s="213">
        <v>491956</v>
      </c>
      <c r="CM36" s="213">
        <v>492271</v>
      </c>
      <c r="CN36" s="213">
        <v>492505</v>
      </c>
      <c r="CO36" s="213">
        <v>492615</v>
      </c>
      <c r="CP36" s="213">
        <v>492618</v>
      </c>
      <c r="CQ36" s="213">
        <v>492526</v>
      </c>
      <c r="CR36" s="213">
        <v>492332</v>
      </c>
      <c r="CS36" s="213">
        <v>492059</v>
      </c>
      <c r="CT36" s="213">
        <v>491734</v>
      </c>
      <c r="CU36" s="213">
        <v>491357</v>
      </c>
      <c r="CV36" s="213">
        <v>490973</v>
      </c>
      <c r="CW36" s="213">
        <v>490593</v>
      </c>
      <c r="CX36" s="213">
        <v>490235</v>
      </c>
      <c r="CY36" s="213">
        <v>489934</v>
      </c>
    </row>
    <row r="37" spans="1:103" x14ac:dyDescent="0.2">
      <c r="A37" s="213" t="s">
        <v>1291</v>
      </c>
      <c r="B37" s="211">
        <v>35</v>
      </c>
      <c r="C37" s="213"/>
      <c r="D37" s="213"/>
      <c r="E37" s="213">
        <v>500254</v>
      </c>
      <c r="F37" s="213">
        <v>499540</v>
      </c>
      <c r="G37" s="213">
        <v>508319</v>
      </c>
      <c r="H37" s="213">
        <v>515517</v>
      </c>
      <c r="I37" s="213">
        <v>516165</v>
      </c>
      <c r="J37" s="213">
        <v>505814</v>
      </c>
      <c r="K37" s="213">
        <v>508045</v>
      </c>
      <c r="L37" s="213">
        <v>499139</v>
      </c>
      <c r="M37" s="213">
        <v>493759</v>
      </c>
      <c r="N37" s="213">
        <v>501714</v>
      </c>
      <c r="O37" s="213">
        <v>496132</v>
      </c>
      <c r="P37" s="213">
        <v>496369</v>
      </c>
      <c r="Q37" s="213">
        <v>486156</v>
      </c>
      <c r="R37" s="213">
        <v>484880</v>
      </c>
      <c r="S37" s="213">
        <v>485784</v>
      </c>
      <c r="T37" s="213">
        <v>484184</v>
      </c>
      <c r="U37" s="213">
        <v>488286</v>
      </c>
      <c r="V37" s="213">
        <v>488606</v>
      </c>
      <c r="W37" s="213">
        <v>488454</v>
      </c>
      <c r="X37" s="213">
        <v>495223</v>
      </c>
      <c r="Y37" s="213">
        <v>511048</v>
      </c>
      <c r="Z37" s="213">
        <v>507565</v>
      </c>
      <c r="AA37" s="213">
        <v>510262</v>
      </c>
      <c r="AB37" s="213">
        <v>516763</v>
      </c>
      <c r="AC37" s="213">
        <v>516592</v>
      </c>
      <c r="AD37" s="213">
        <v>506716</v>
      </c>
      <c r="AE37" s="213">
        <v>498812</v>
      </c>
      <c r="AF37" s="213">
        <v>497519</v>
      </c>
      <c r="AG37" s="213">
        <v>500762</v>
      </c>
      <c r="AH37" s="213">
        <v>491469</v>
      </c>
      <c r="AI37" s="213">
        <v>484196</v>
      </c>
      <c r="AJ37" s="213">
        <v>479269</v>
      </c>
      <c r="AK37" s="213">
        <v>474753</v>
      </c>
      <c r="AL37" s="213">
        <v>462818</v>
      </c>
      <c r="AM37" s="213">
        <v>469823</v>
      </c>
      <c r="AN37" s="213">
        <v>454860</v>
      </c>
      <c r="AO37" s="213">
        <v>476807</v>
      </c>
      <c r="AP37" s="213">
        <v>480141</v>
      </c>
      <c r="AQ37" s="213">
        <v>481425</v>
      </c>
      <c r="AR37" s="213">
        <v>482277</v>
      </c>
      <c r="AS37" s="213">
        <v>482665</v>
      </c>
      <c r="AT37" s="213">
        <v>482749</v>
      </c>
      <c r="AU37" s="213">
        <v>482847</v>
      </c>
      <c r="AV37" s="213">
        <v>482993</v>
      </c>
      <c r="AW37" s="213">
        <v>483283</v>
      </c>
      <c r="AX37" s="213">
        <v>483540</v>
      </c>
      <c r="AY37" s="213">
        <v>483820</v>
      </c>
      <c r="AZ37" s="213">
        <v>484262</v>
      </c>
      <c r="BA37" s="213">
        <v>485390</v>
      </c>
      <c r="BB37" s="213">
        <v>487271</v>
      </c>
      <c r="BC37" s="213">
        <v>489309</v>
      </c>
      <c r="BD37" s="213">
        <v>491346</v>
      </c>
      <c r="BE37" s="213">
        <v>493327</v>
      </c>
      <c r="BF37" s="213">
        <v>494857</v>
      </c>
      <c r="BG37" s="213">
        <v>495931</v>
      </c>
      <c r="BH37" s="213">
        <v>496838</v>
      </c>
      <c r="BI37" s="213">
        <v>497508</v>
      </c>
      <c r="BJ37" s="213">
        <v>497419</v>
      </c>
      <c r="BK37" s="213">
        <v>496530</v>
      </c>
      <c r="BL37" s="213">
        <v>495467</v>
      </c>
      <c r="BM37" s="213">
        <v>494258</v>
      </c>
      <c r="BN37" s="213">
        <v>492876</v>
      </c>
      <c r="BO37" s="213">
        <v>491460</v>
      </c>
      <c r="BP37" s="213">
        <v>490116</v>
      </c>
      <c r="BQ37" s="213">
        <v>488876</v>
      </c>
      <c r="BR37" s="213">
        <v>487710</v>
      </c>
      <c r="BS37" s="213">
        <v>486700</v>
      </c>
      <c r="BT37" s="213">
        <v>485978</v>
      </c>
      <c r="BU37" s="213">
        <v>485559</v>
      </c>
      <c r="BV37" s="213">
        <v>485414</v>
      </c>
      <c r="BW37" s="213">
        <v>485399</v>
      </c>
      <c r="BX37" s="213">
        <v>485561</v>
      </c>
      <c r="BY37" s="213">
        <v>485963</v>
      </c>
      <c r="BZ37" s="213">
        <v>486431</v>
      </c>
      <c r="CA37" s="213">
        <v>487001</v>
      </c>
      <c r="CB37" s="213">
        <v>487606</v>
      </c>
      <c r="CC37" s="213">
        <v>488303</v>
      </c>
      <c r="CD37" s="213">
        <v>489168</v>
      </c>
      <c r="CE37" s="213">
        <v>489999</v>
      </c>
      <c r="CF37" s="213">
        <v>490794</v>
      </c>
      <c r="CG37" s="213">
        <v>491552</v>
      </c>
      <c r="CH37" s="213">
        <v>492261</v>
      </c>
      <c r="CI37" s="213">
        <v>492952</v>
      </c>
      <c r="CJ37" s="213">
        <v>493627</v>
      </c>
      <c r="CK37" s="213">
        <v>494207</v>
      </c>
      <c r="CL37" s="213">
        <v>494717</v>
      </c>
      <c r="CM37" s="213">
        <v>495158</v>
      </c>
      <c r="CN37" s="213">
        <v>495475</v>
      </c>
      <c r="CO37" s="213">
        <v>495710</v>
      </c>
      <c r="CP37" s="213">
        <v>495820</v>
      </c>
      <c r="CQ37" s="213">
        <v>495825</v>
      </c>
      <c r="CR37" s="213">
        <v>495734</v>
      </c>
      <c r="CS37" s="213">
        <v>495541</v>
      </c>
      <c r="CT37" s="213">
        <v>495269</v>
      </c>
      <c r="CU37" s="213">
        <v>494946</v>
      </c>
      <c r="CV37" s="213">
        <v>494570</v>
      </c>
      <c r="CW37" s="213">
        <v>494185</v>
      </c>
      <c r="CX37" s="213">
        <v>493808</v>
      </c>
      <c r="CY37" s="213">
        <v>493450</v>
      </c>
    </row>
    <row r="38" spans="1:103" x14ac:dyDescent="0.2">
      <c r="A38" s="213" t="s">
        <v>1291</v>
      </c>
      <c r="B38" s="211">
        <v>36</v>
      </c>
      <c r="C38" s="213"/>
      <c r="D38" s="213"/>
      <c r="E38" s="213">
        <v>488997</v>
      </c>
      <c r="F38" s="213">
        <v>505329</v>
      </c>
      <c r="G38" s="213">
        <v>503997</v>
      </c>
      <c r="H38" s="213">
        <v>512146</v>
      </c>
      <c r="I38" s="213">
        <v>518716</v>
      </c>
      <c r="J38" s="213">
        <v>518734</v>
      </c>
      <c r="K38" s="213">
        <v>508392</v>
      </c>
      <c r="L38" s="213">
        <v>510624</v>
      </c>
      <c r="M38" s="213">
        <v>501724</v>
      </c>
      <c r="N38" s="213">
        <v>496351</v>
      </c>
      <c r="O38" s="213">
        <v>504302</v>
      </c>
      <c r="P38" s="213">
        <v>498725</v>
      </c>
      <c r="Q38" s="213">
        <v>498964</v>
      </c>
      <c r="R38" s="213">
        <v>488760</v>
      </c>
      <c r="S38" s="213">
        <v>487486</v>
      </c>
      <c r="T38" s="213">
        <v>488392</v>
      </c>
      <c r="U38" s="213">
        <v>486797</v>
      </c>
      <c r="V38" s="213">
        <v>490899</v>
      </c>
      <c r="W38" s="213">
        <v>491221</v>
      </c>
      <c r="X38" s="213">
        <v>491073</v>
      </c>
      <c r="Y38" s="213">
        <v>497842</v>
      </c>
      <c r="Z38" s="213">
        <v>513661</v>
      </c>
      <c r="AA38" s="213">
        <v>510184</v>
      </c>
      <c r="AB38" s="213">
        <v>512882</v>
      </c>
      <c r="AC38" s="213">
        <v>519383</v>
      </c>
      <c r="AD38" s="213">
        <v>519216</v>
      </c>
      <c r="AE38" s="213">
        <v>509346</v>
      </c>
      <c r="AF38" s="213">
        <v>501449</v>
      </c>
      <c r="AG38" s="213">
        <v>500159</v>
      </c>
      <c r="AH38" s="213">
        <v>503403</v>
      </c>
      <c r="AI38" s="213">
        <v>494119</v>
      </c>
      <c r="AJ38" s="213">
        <v>486852</v>
      </c>
      <c r="AK38" s="213">
        <v>481930</v>
      </c>
      <c r="AL38" s="213">
        <v>477419</v>
      </c>
      <c r="AM38" s="213">
        <v>465491</v>
      </c>
      <c r="AN38" s="213">
        <v>472494</v>
      </c>
      <c r="AO38" s="213">
        <v>457541</v>
      </c>
      <c r="AP38" s="213">
        <v>479480</v>
      </c>
      <c r="AQ38" s="213">
        <v>482815</v>
      </c>
      <c r="AR38" s="213">
        <v>484100</v>
      </c>
      <c r="AS38" s="213">
        <v>484956</v>
      </c>
      <c r="AT38" s="213">
        <v>485346</v>
      </c>
      <c r="AU38" s="213">
        <v>485434</v>
      </c>
      <c r="AV38" s="213">
        <v>485533</v>
      </c>
      <c r="AW38" s="213">
        <v>485680</v>
      </c>
      <c r="AX38" s="213">
        <v>485974</v>
      </c>
      <c r="AY38" s="213">
        <v>486230</v>
      </c>
      <c r="AZ38" s="213">
        <v>486513</v>
      </c>
      <c r="BA38" s="213">
        <v>486959</v>
      </c>
      <c r="BB38" s="213">
        <v>488088</v>
      </c>
      <c r="BC38" s="213">
        <v>489970</v>
      </c>
      <c r="BD38" s="213">
        <v>492008</v>
      </c>
      <c r="BE38" s="213">
        <v>494047</v>
      </c>
      <c r="BF38" s="213">
        <v>496028</v>
      </c>
      <c r="BG38" s="213">
        <v>497562</v>
      </c>
      <c r="BH38" s="213">
        <v>498637</v>
      </c>
      <c r="BI38" s="213">
        <v>499545</v>
      </c>
      <c r="BJ38" s="213">
        <v>500216</v>
      </c>
      <c r="BK38" s="213">
        <v>500129</v>
      </c>
      <c r="BL38" s="213">
        <v>499244</v>
      </c>
      <c r="BM38" s="213">
        <v>498182</v>
      </c>
      <c r="BN38" s="213">
        <v>496976</v>
      </c>
      <c r="BO38" s="213">
        <v>495596</v>
      </c>
      <c r="BP38" s="213">
        <v>494184</v>
      </c>
      <c r="BQ38" s="213">
        <v>492840</v>
      </c>
      <c r="BR38" s="213">
        <v>491604</v>
      </c>
      <c r="BS38" s="213">
        <v>490439</v>
      </c>
      <c r="BT38" s="213">
        <v>489432</v>
      </c>
      <c r="BU38" s="213">
        <v>488713</v>
      </c>
      <c r="BV38" s="213">
        <v>488294</v>
      </c>
      <c r="BW38" s="213">
        <v>488150</v>
      </c>
      <c r="BX38" s="213">
        <v>488137</v>
      </c>
      <c r="BY38" s="213">
        <v>488301</v>
      </c>
      <c r="BZ38" s="213">
        <v>488706</v>
      </c>
      <c r="CA38" s="213">
        <v>489174</v>
      </c>
      <c r="CB38" s="213">
        <v>489745</v>
      </c>
      <c r="CC38" s="213">
        <v>490351</v>
      </c>
      <c r="CD38" s="213">
        <v>491050</v>
      </c>
      <c r="CE38" s="213">
        <v>491916</v>
      </c>
      <c r="CF38" s="213">
        <v>492750</v>
      </c>
      <c r="CG38" s="213">
        <v>493548</v>
      </c>
      <c r="CH38" s="213">
        <v>494307</v>
      </c>
      <c r="CI38" s="213">
        <v>495016</v>
      </c>
      <c r="CJ38" s="213">
        <v>495708</v>
      </c>
      <c r="CK38" s="213">
        <v>496383</v>
      </c>
      <c r="CL38" s="213">
        <v>496964</v>
      </c>
      <c r="CM38" s="213">
        <v>497475</v>
      </c>
      <c r="CN38" s="213">
        <v>497918</v>
      </c>
      <c r="CO38" s="213">
        <v>498238</v>
      </c>
      <c r="CP38" s="213">
        <v>498472</v>
      </c>
      <c r="CQ38" s="213">
        <v>498583</v>
      </c>
      <c r="CR38" s="213">
        <v>498589</v>
      </c>
      <c r="CS38" s="213">
        <v>498500</v>
      </c>
      <c r="CT38" s="213">
        <v>498308</v>
      </c>
      <c r="CU38" s="213">
        <v>498038</v>
      </c>
      <c r="CV38" s="213">
        <v>497718</v>
      </c>
      <c r="CW38" s="213">
        <v>497341</v>
      </c>
      <c r="CX38" s="213">
        <v>496957</v>
      </c>
      <c r="CY38" s="213">
        <v>496581</v>
      </c>
    </row>
    <row r="39" spans="1:103" x14ac:dyDescent="0.2">
      <c r="A39" s="213" t="s">
        <v>1291</v>
      </c>
      <c r="B39" s="211">
        <v>37</v>
      </c>
      <c r="C39" s="213"/>
      <c r="D39" s="213"/>
      <c r="E39" s="213">
        <v>481424</v>
      </c>
      <c r="F39" s="213">
        <v>493452</v>
      </c>
      <c r="G39" s="213">
        <v>509217</v>
      </c>
      <c r="H39" s="213">
        <v>507321</v>
      </c>
      <c r="I39" s="213">
        <v>514902</v>
      </c>
      <c r="J39" s="213">
        <v>520901</v>
      </c>
      <c r="K39" s="213">
        <v>520919</v>
      </c>
      <c r="L39" s="213">
        <v>510588</v>
      </c>
      <c r="M39" s="213">
        <v>512822</v>
      </c>
      <c r="N39" s="213">
        <v>503929</v>
      </c>
      <c r="O39" s="213">
        <v>498562</v>
      </c>
      <c r="P39" s="213">
        <v>506508</v>
      </c>
      <c r="Q39" s="213">
        <v>500939</v>
      </c>
      <c r="R39" s="213">
        <v>501180</v>
      </c>
      <c r="S39" s="213">
        <v>490985</v>
      </c>
      <c r="T39" s="213">
        <v>489715</v>
      </c>
      <c r="U39" s="213">
        <v>490623</v>
      </c>
      <c r="V39" s="213">
        <v>489031</v>
      </c>
      <c r="W39" s="213">
        <v>493136</v>
      </c>
      <c r="X39" s="213">
        <v>493461</v>
      </c>
      <c r="Y39" s="213">
        <v>493315</v>
      </c>
      <c r="Z39" s="213">
        <v>500084</v>
      </c>
      <c r="AA39" s="213">
        <v>515896</v>
      </c>
      <c r="AB39" s="213">
        <v>512425</v>
      </c>
      <c r="AC39" s="213">
        <v>515125</v>
      </c>
      <c r="AD39" s="213">
        <v>521625</v>
      </c>
      <c r="AE39" s="213">
        <v>521461</v>
      </c>
      <c r="AF39" s="213">
        <v>511601</v>
      </c>
      <c r="AG39" s="213">
        <v>503711</v>
      </c>
      <c r="AH39" s="213">
        <v>502424</v>
      </c>
      <c r="AI39" s="213">
        <v>505670</v>
      </c>
      <c r="AJ39" s="213">
        <v>496394</v>
      </c>
      <c r="AK39" s="213">
        <v>489133</v>
      </c>
      <c r="AL39" s="213">
        <v>484215</v>
      </c>
      <c r="AM39" s="213">
        <v>479710</v>
      </c>
      <c r="AN39" s="213">
        <v>467791</v>
      </c>
      <c r="AO39" s="213">
        <v>474793</v>
      </c>
      <c r="AP39" s="213">
        <v>459849</v>
      </c>
      <c r="AQ39" s="213">
        <v>481781</v>
      </c>
      <c r="AR39" s="213">
        <v>485118</v>
      </c>
      <c r="AS39" s="213">
        <v>486404</v>
      </c>
      <c r="AT39" s="213">
        <v>487264</v>
      </c>
      <c r="AU39" s="213">
        <v>487657</v>
      </c>
      <c r="AV39" s="213">
        <v>487746</v>
      </c>
      <c r="AW39" s="213">
        <v>487848</v>
      </c>
      <c r="AX39" s="213">
        <v>487997</v>
      </c>
      <c r="AY39" s="213">
        <v>488294</v>
      </c>
      <c r="AZ39" s="213">
        <v>488553</v>
      </c>
      <c r="BA39" s="213">
        <v>488838</v>
      </c>
      <c r="BB39" s="213">
        <v>489285</v>
      </c>
      <c r="BC39" s="213">
        <v>490417</v>
      </c>
      <c r="BD39" s="213">
        <v>492300</v>
      </c>
      <c r="BE39" s="213">
        <v>494338</v>
      </c>
      <c r="BF39" s="213">
        <v>496379</v>
      </c>
      <c r="BG39" s="213">
        <v>498360</v>
      </c>
      <c r="BH39" s="213">
        <v>499897</v>
      </c>
      <c r="BI39" s="213">
        <v>500973</v>
      </c>
      <c r="BJ39" s="213">
        <v>501883</v>
      </c>
      <c r="BK39" s="213">
        <v>502557</v>
      </c>
      <c r="BL39" s="213">
        <v>502473</v>
      </c>
      <c r="BM39" s="213">
        <v>501589</v>
      </c>
      <c r="BN39" s="213">
        <v>500529</v>
      </c>
      <c r="BO39" s="213">
        <v>499325</v>
      </c>
      <c r="BP39" s="213">
        <v>497949</v>
      </c>
      <c r="BQ39" s="213">
        <v>496540</v>
      </c>
      <c r="BR39" s="213">
        <v>495199</v>
      </c>
      <c r="BS39" s="213">
        <v>493965</v>
      </c>
      <c r="BT39" s="213">
        <v>492801</v>
      </c>
      <c r="BU39" s="213">
        <v>491798</v>
      </c>
      <c r="BV39" s="213">
        <v>491080</v>
      </c>
      <c r="BW39" s="213">
        <v>490663</v>
      </c>
      <c r="BX39" s="213">
        <v>490522</v>
      </c>
      <c r="BY39" s="213">
        <v>490509</v>
      </c>
      <c r="BZ39" s="213">
        <v>490676</v>
      </c>
      <c r="CA39" s="213">
        <v>491081</v>
      </c>
      <c r="CB39" s="213">
        <v>491552</v>
      </c>
      <c r="CC39" s="213">
        <v>492125</v>
      </c>
      <c r="CD39" s="213">
        <v>492732</v>
      </c>
      <c r="CE39" s="213">
        <v>493432</v>
      </c>
      <c r="CF39" s="213">
        <v>494298</v>
      </c>
      <c r="CG39" s="213">
        <v>495136</v>
      </c>
      <c r="CH39" s="213">
        <v>495934</v>
      </c>
      <c r="CI39" s="213">
        <v>496693</v>
      </c>
      <c r="CJ39" s="213">
        <v>497404</v>
      </c>
      <c r="CK39" s="213">
        <v>498100</v>
      </c>
      <c r="CL39" s="213">
        <v>498775</v>
      </c>
      <c r="CM39" s="213">
        <v>499358</v>
      </c>
      <c r="CN39" s="213">
        <v>499871</v>
      </c>
      <c r="CO39" s="213">
        <v>500315</v>
      </c>
      <c r="CP39" s="213">
        <v>500635</v>
      </c>
      <c r="CQ39" s="213">
        <v>500872</v>
      </c>
      <c r="CR39" s="213">
        <v>500984</v>
      </c>
      <c r="CS39" s="213">
        <v>500990</v>
      </c>
      <c r="CT39" s="213">
        <v>500903</v>
      </c>
      <c r="CU39" s="213">
        <v>500713</v>
      </c>
      <c r="CV39" s="213">
        <v>500445</v>
      </c>
      <c r="CW39" s="213">
        <v>500125</v>
      </c>
      <c r="CX39" s="213">
        <v>499750</v>
      </c>
      <c r="CY39" s="213">
        <v>499366</v>
      </c>
    </row>
    <row r="40" spans="1:103" x14ac:dyDescent="0.2">
      <c r="A40" s="213" t="s">
        <v>1291</v>
      </c>
      <c r="B40" s="211">
        <v>38</v>
      </c>
      <c r="C40" s="213"/>
      <c r="D40" s="213"/>
      <c r="E40" s="213">
        <v>478237</v>
      </c>
      <c r="F40" s="213">
        <v>485272</v>
      </c>
      <c r="G40" s="213">
        <v>496798</v>
      </c>
      <c r="H40" s="213">
        <v>512050</v>
      </c>
      <c r="I40" s="213">
        <v>509655</v>
      </c>
      <c r="J40" s="213">
        <v>516729</v>
      </c>
      <c r="K40" s="213">
        <v>522724</v>
      </c>
      <c r="L40" s="213">
        <v>522744</v>
      </c>
      <c r="M40" s="213">
        <v>512424</v>
      </c>
      <c r="N40" s="213">
        <v>514659</v>
      </c>
      <c r="O40" s="213">
        <v>505774</v>
      </c>
      <c r="P40" s="213">
        <v>500414</v>
      </c>
      <c r="Q40" s="213">
        <v>508356</v>
      </c>
      <c r="R40" s="213">
        <v>502794</v>
      </c>
      <c r="S40" s="213">
        <v>503039</v>
      </c>
      <c r="T40" s="213">
        <v>492851</v>
      </c>
      <c r="U40" s="213">
        <v>491584</v>
      </c>
      <c r="V40" s="213">
        <v>492498</v>
      </c>
      <c r="W40" s="213">
        <v>490909</v>
      </c>
      <c r="X40" s="213">
        <v>495016</v>
      </c>
      <c r="Y40" s="213">
        <v>495344</v>
      </c>
      <c r="Z40" s="213">
        <v>495201</v>
      </c>
      <c r="AA40" s="213">
        <v>501969</v>
      </c>
      <c r="AB40" s="213">
        <v>517776</v>
      </c>
      <c r="AC40" s="213">
        <v>514310</v>
      </c>
      <c r="AD40" s="213">
        <v>517012</v>
      </c>
      <c r="AE40" s="213">
        <v>523514</v>
      </c>
      <c r="AF40" s="213">
        <v>523351</v>
      </c>
      <c r="AG40" s="213">
        <v>513502</v>
      </c>
      <c r="AH40" s="213">
        <v>505619</v>
      </c>
      <c r="AI40" s="213">
        <v>504336</v>
      </c>
      <c r="AJ40" s="213">
        <v>507584</v>
      </c>
      <c r="AK40" s="213">
        <v>498318</v>
      </c>
      <c r="AL40" s="213">
        <v>491062</v>
      </c>
      <c r="AM40" s="213">
        <v>486150</v>
      </c>
      <c r="AN40" s="213">
        <v>481651</v>
      </c>
      <c r="AO40" s="213">
        <v>469742</v>
      </c>
      <c r="AP40" s="213">
        <v>476743</v>
      </c>
      <c r="AQ40" s="213">
        <v>461808</v>
      </c>
      <c r="AR40" s="213">
        <v>483732</v>
      </c>
      <c r="AS40" s="213">
        <v>487071</v>
      </c>
      <c r="AT40" s="213">
        <v>488360</v>
      </c>
      <c r="AU40" s="213">
        <v>489222</v>
      </c>
      <c r="AV40" s="213">
        <v>489616</v>
      </c>
      <c r="AW40" s="213">
        <v>489708</v>
      </c>
      <c r="AX40" s="213">
        <v>489812</v>
      </c>
      <c r="AY40" s="213">
        <v>489965</v>
      </c>
      <c r="AZ40" s="213">
        <v>490265</v>
      </c>
      <c r="BA40" s="213">
        <v>490526</v>
      </c>
      <c r="BB40" s="213">
        <v>490814</v>
      </c>
      <c r="BC40" s="213">
        <v>491263</v>
      </c>
      <c r="BD40" s="213">
        <v>492397</v>
      </c>
      <c r="BE40" s="213">
        <v>494283</v>
      </c>
      <c r="BF40" s="213">
        <v>496322</v>
      </c>
      <c r="BG40" s="213">
        <v>498364</v>
      </c>
      <c r="BH40" s="213">
        <v>500346</v>
      </c>
      <c r="BI40" s="213">
        <v>501885</v>
      </c>
      <c r="BJ40" s="213">
        <v>502964</v>
      </c>
      <c r="BK40" s="213">
        <v>503876</v>
      </c>
      <c r="BL40" s="213">
        <v>504552</v>
      </c>
      <c r="BM40" s="213">
        <v>504469</v>
      </c>
      <c r="BN40" s="213">
        <v>503587</v>
      </c>
      <c r="BO40" s="213">
        <v>502530</v>
      </c>
      <c r="BP40" s="213">
        <v>501330</v>
      </c>
      <c r="BQ40" s="213">
        <v>499957</v>
      </c>
      <c r="BR40" s="213">
        <v>498550</v>
      </c>
      <c r="BS40" s="213">
        <v>497211</v>
      </c>
      <c r="BT40" s="213">
        <v>495980</v>
      </c>
      <c r="BU40" s="213">
        <v>494818</v>
      </c>
      <c r="BV40" s="213">
        <v>493818</v>
      </c>
      <c r="BW40" s="213">
        <v>493104</v>
      </c>
      <c r="BX40" s="213">
        <v>492689</v>
      </c>
      <c r="BY40" s="213">
        <v>492549</v>
      </c>
      <c r="BZ40" s="213">
        <v>492538</v>
      </c>
      <c r="CA40" s="213">
        <v>492706</v>
      </c>
      <c r="CB40" s="213">
        <v>493113</v>
      </c>
      <c r="CC40" s="213">
        <v>493586</v>
      </c>
      <c r="CD40" s="213">
        <v>494161</v>
      </c>
      <c r="CE40" s="213">
        <v>494768</v>
      </c>
      <c r="CF40" s="213">
        <v>495469</v>
      </c>
      <c r="CG40" s="213">
        <v>496338</v>
      </c>
      <c r="CH40" s="213">
        <v>497178</v>
      </c>
      <c r="CI40" s="213">
        <v>497978</v>
      </c>
      <c r="CJ40" s="213">
        <v>498739</v>
      </c>
      <c r="CK40" s="213">
        <v>499450</v>
      </c>
      <c r="CL40" s="213">
        <v>500148</v>
      </c>
      <c r="CM40" s="213">
        <v>500823</v>
      </c>
      <c r="CN40" s="213">
        <v>501408</v>
      </c>
      <c r="CO40" s="213">
        <v>501923</v>
      </c>
      <c r="CP40" s="213">
        <v>502370</v>
      </c>
      <c r="CQ40" s="213">
        <v>502691</v>
      </c>
      <c r="CR40" s="213">
        <v>502929</v>
      </c>
      <c r="CS40" s="213">
        <v>503041</v>
      </c>
      <c r="CT40" s="213">
        <v>503050</v>
      </c>
      <c r="CU40" s="213">
        <v>502966</v>
      </c>
      <c r="CV40" s="213">
        <v>502778</v>
      </c>
      <c r="CW40" s="213">
        <v>502510</v>
      </c>
      <c r="CX40" s="213">
        <v>502192</v>
      </c>
      <c r="CY40" s="213">
        <v>501817</v>
      </c>
    </row>
    <row r="41" spans="1:103" x14ac:dyDescent="0.2">
      <c r="A41" s="213" t="s">
        <v>1291</v>
      </c>
      <c r="B41" s="211">
        <v>39</v>
      </c>
      <c r="C41" s="213"/>
      <c r="D41" s="213"/>
      <c r="E41" s="213">
        <v>462950</v>
      </c>
      <c r="F41" s="213">
        <v>481646</v>
      </c>
      <c r="G41" s="213">
        <v>488227</v>
      </c>
      <c r="H41" s="213">
        <v>499296</v>
      </c>
      <c r="I41" s="213">
        <v>514084</v>
      </c>
      <c r="J41" s="213">
        <v>511241</v>
      </c>
      <c r="K41" s="213">
        <v>518312</v>
      </c>
      <c r="L41" s="213">
        <v>524303</v>
      </c>
      <c r="M41" s="213">
        <v>524324</v>
      </c>
      <c r="N41" s="213">
        <v>514017</v>
      </c>
      <c r="O41" s="213">
        <v>516252</v>
      </c>
      <c r="P41" s="213">
        <v>507378</v>
      </c>
      <c r="Q41" s="213">
        <v>502025</v>
      </c>
      <c r="R41" s="213">
        <v>509963</v>
      </c>
      <c r="S41" s="213">
        <v>504408</v>
      </c>
      <c r="T41" s="213">
        <v>504655</v>
      </c>
      <c r="U41" s="213">
        <v>494478</v>
      </c>
      <c r="V41" s="213">
        <v>493215</v>
      </c>
      <c r="W41" s="213">
        <v>494133</v>
      </c>
      <c r="X41" s="213">
        <v>492550</v>
      </c>
      <c r="Y41" s="213">
        <v>496658</v>
      </c>
      <c r="Z41" s="213">
        <v>496988</v>
      </c>
      <c r="AA41" s="213">
        <v>496850</v>
      </c>
      <c r="AB41" s="213">
        <v>503617</v>
      </c>
      <c r="AC41" s="213">
        <v>519419</v>
      </c>
      <c r="AD41" s="213">
        <v>515959</v>
      </c>
      <c r="AE41" s="213">
        <v>518664</v>
      </c>
      <c r="AF41" s="213">
        <v>525164</v>
      </c>
      <c r="AG41" s="213">
        <v>525006</v>
      </c>
      <c r="AH41" s="213">
        <v>515165</v>
      </c>
      <c r="AI41" s="213">
        <v>507291</v>
      </c>
      <c r="AJ41" s="213">
        <v>506011</v>
      </c>
      <c r="AK41" s="213">
        <v>509264</v>
      </c>
      <c r="AL41" s="213">
        <v>500005</v>
      </c>
      <c r="AM41" s="213">
        <v>492756</v>
      </c>
      <c r="AN41" s="213">
        <v>487852</v>
      </c>
      <c r="AO41" s="213">
        <v>483359</v>
      </c>
      <c r="AP41" s="213">
        <v>471461</v>
      </c>
      <c r="AQ41" s="213">
        <v>478459</v>
      </c>
      <c r="AR41" s="213">
        <v>463537</v>
      </c>
      <c r="AS41" s="213">
        <v>485452</v>
      </c>
      <c r="AT41" s="213">
        <v>488792</v>
      </c>
      <c r="AU41" s="213">
        <v>490084</v>
      </c>
      <c r="AV41" s="213">
        <v>490949</v>
      </c>
      <c r="AW41" s="213">
        <v>491345</v>
      </c>
      <c r="AX41" s="213">
        <v>491440</v>
      </c>
      <c r="AY41" s="213">
        <v>491546</v>
      </c>
      <c r="AZ41" s="213">
        <v>491704</v>
      </c>
      <c r="BA41" s="213">
        <v>492005</v>
      </c>
      <c r="BB41" s="213">
        <v>492270</v>
      </c>
      <c r="BC41" s="213">
        <v>492559</v>
      </c>
      <c r="BD41" s="213">
        <v>493012</v>
      </c>
      <c r="BE41" s="213">
        <v>494147</v>
      </c>
      <c r="BF41" s="213">
        <v>496037</v>
      </c>
      <c r="BG41" s="213">
        <v>498078</v>
      </c>
      <c r="BH41" s="213">
        <v>500120</v>
      </c>
      <c r="BI41" s="213">
        <v>502104</v>
      </c>
      <c r="BJ41" s="213">
        <v>503644</v>
      </c>
      <c r="BK41" s="213">
        <v>504726</v>
      </c>
      <c r="BL41" s="213">
        <v>505641</v>
      </c>
      <c r="BM41" s="213">
        <v>506318</v>
      </c>
      <c r="BN41" s="213">
        <v>506237</v>
      </c>
      <c r="BO41" s="213">
        <v>505359</v>
      </c>
      <c r="BP41" s="213">
        <v>504304</v>
      </c>
      <c r="BQ41" s="213">
        <v>503108</v>
      </c>
      <c r="BR41" s="213">
        <v>501738</v>
      </c>
      <c r="BS41" s="213">
        <v>500332</v>
      </c>
      <c r="BT41" s="213">
        <v>498997</v>
      </c>
      <c r="BU41" s="213">
        <v>497770</v>
      </c>
      <c r="BV41" s="213">
        <v>496609</v>
      </c>
      <c r="BW41" s="213">
        <v>495613</v>
      </c>
      <c r="BX41" s="213">
        <v>494901</v>
      </c>
      <c r="BY41" s="213">
        <v>494490</v>
      </c>
      <c r="BZ41" s="213">
        <v>494349</v>
      </c>
      <c r="CA41" s="213">
        <v>494343</v>
      </c>
      <c r="CB41" s="213">
        <v>494510</v>
      </c>
      <c r="CC41" s="213">
        <v>494922</v>
      </c>
      <c r="CD41" s="213">
        <v>495396</v>
      </c>
      <c r="CE41" s="213">
        <v>495972</v>
      </c>
      <c r="CF41" s="213">
        <v>496581</v>
      </c>
      <c r="CG41" s="213">
        <v>497283</v>
      </c>
      <c r="CH41" s="213">
        <v>498153</v>
      </c>
      <c r="CI41" s="213">
        <v>498996</v>
      </c>
      <c r="CJ41" s="213">
        <v>499796</v>
      </c>
      <c r="CK41" s="213">
        <v>500560</v>
      </c>
      <c r="CL41" s="213">
        <v>501272</v>
      </c>
      <c r="CM41" s="213">
        <v>501972</v>
      </c>
      <c r="CN41" s="213">
        <v>502648</v>
      </c>
      <c r="CO41" s="213">
        <v>503236</v>
      </c>
      <c r="CP41" s="213">
        <v>503752</v>
      </c>
      <c r="CQ41" s="213">
        <v>504202</v>
      </c>
      <c r="CR41" s="213">
        <v>504524</v>
      </c>
      <c r="CS41" s="213">
        <v>504764</v>
      </c>
      <c r="CT41" s="213">
        <v>504879</v>
      </c>
      <c r="CU41" s="213">
        <v>504888</v>
      </c>
      <c r="CV41" s="213">
        <v>504805</v>
      </c>
      <c r="CW41" s="213">
        <v>504618</v>
      </c>
      <c r="CX41" s="213">
        <v>504352</v>
      </c>
      <c r="CY41" s="213">
        <v>504035</v>
      </c>
    </row>
    <row r="42" spans="1:103" x14ac:dyDescent="0.2">
      <c r="A42" s="213" t="s">
        <v>1291</v>
      </c>
      <c r="B42" s="211">
        <v>40</v>
      </c>
      <c r="C42" s="213"/>
      <c r="D42" s="213"/>
      <c r="E42" s="213">
        <v>462732</v>
      </c>
      <c r="F42" s="213">
        <v>466011</v>
      </c>
      <c r="G42" s="213">
        <v>484286</v>
      </c>
      <c r="H42" s="213">
        <v>490457</v>
      </c>
      <c r="I42" s="213">
        <v>501111</v>
      </c>
      <c r="J42" s="213">
        <v>515480</v>
      </c>
      <c r="K42" s="213">
        <v>512640</v>
      </c>
      <c r="L42" s="213">
        <v>519708</v>
      </c>
      <c r="M42" s="213">
        <v>525694</v>
      </c>
      <c r="N42" s="213">
        <v>525720</v>
      </c>
      <c r="O42" s="213">
        <v>515425</v>
      </c>
      <c r="P42" s="213">
        <v>517661</v>
      </c>
      <c r="Q42" s="213">
        <v>508796</v>
      </c>
      <c r="R42" s="213">
        <v>503454</v>
      </c>
      <c r="S42" s="213">
        <v>511386</v>
      </c>
      <c r="T42" s="213">
        <v>505840</v>
      </c>
      <c r="U42" s="213">
        <v>506090</v>
      </c>
      <c r="V42" s="213">
        <v>495925</v>
      </c>
      <c r="W42" s="213">
        <v>494667</v>
      </c>
      <c r="X42" s="213">
        <v>495587</v>
      </c>
      <c r="Y42" s="213">
        <v>494010</v>
      </c>
      <c r="Z42" s="213">
        <v>498119</v>
      </c>
      <c r="AA42" s="213">
        <v>498454</v>
      </c>
      <c r="AB42" s="213">
        <v>498319</v>
      </c>
      <c r="AC42" s="213">
        <v>505086</v>
      </c>
      <c r="AD42" s="213">
        <v>520883</v>
      </c>
      <c r="AE42" s="213">
        <v>517428</v>
      </c>
      <c r="AF42" s="213">
        <v>520136</v>
      </c>
      <c r="AG42" s="213">
        <v>526635</v>
      </c>
      <c r="AH42" s="213">
        <v>526483</v>
      </c>
      <c r="AI42" s="213">
        <v>516651</v>
      </c>
      <c r="AJ42" s="213">
        <v>508788</v>
      </c>
      <c r="AK42" s="213">
        <v>507512</v>
      </c>
      <c r="AL42" s="213">
        <v>510766</v>
      </c>
      <c r="AM42" s="213">
        <v>501518</v>
      </c>
      <c r="AN42" s="213">
        <v>494276</v>
      </c>
      <c r="AO42" s="213">
        <v>489378</v>
      </c>
      <c r="AP42" s="213">
        <v>484893</v>
      </c>
      <c r="AQ42" s="213">
        <v>473006</v>
      </c>
      <c r="AR42" s="213">
        <v>480003</v>
      </c>
      <c r="AS42" s="213">
        <v>465093</v>
      </c>
      <c r="AT42" s="213">
        <v>486999</v>
      </c>
      <c r="AU42" s="213">
        <v>490341</v>
      </c>
      <c r="AV42" s="213">
        <v>491634</v>
      </c>
      <c r="AW42" s="213">
        <v>492503</v>
      </c>
      <c r="AX42" s="213">
        <v>492904</v>
      </c>
      <c r="AY42" s="213">
        <v>492999</v>
      </c>
      <c r="AZ42" s="213">
        <v>493109</v>
      </c>
      <c r="BA42" s="213">
        <v>493270</v>
      </c>
      <c r="BB42" s="213">
        <v>493575</v>
      </c>
      <c r="BC42" s="213">
        <v>493841</v>
      </c>
      <c r="BD42" s="213">
        <v>494133</v>
      </c>
      <c r="BE42" s="213">
        <v>494590</v>
      </c>
      <c r="BF42" s="213">
        <v>495729</v>
      </c>
      <c r="BG42" s="213">
        <v>497620</v>
      </c>
      <c r="BH42" s="213">
        <v>499662</v>
      </c>
      <c r="BI42" s="213">
        <v>501706</v>
      </c>
      <c r="BJ42" s="213">
        <v>503692</v>
      </c>
      <c r="BK42" s="213">
        <v>505235</v>
      </c>
      <c r="BL42" s="213">
        <v>506319</v>
      </c>
      <c r="BM42" s="213">
        <v>507234</v>
      </c>
      <c r="BN42" s="213">
        <v>507916</v>
      </c>
      <c r="BO42" s="213">
        <v>507837</v>
      </c>
      <c r="BP42" s="213">
        <v>506964</v>
      </c>
      <c r="BQ42" s="213">
        <v>505911</v>
      </c>
      <c r="BR42" s="213">
        <v>504717</v>
      </c>
      <c r="BS42" s="213">
        <v>503350</v>
      </c>
      <c r="BT42" s="213">
        <v>501947</v>
      </c>
      <c r="BU42" s="213">
        <v>500615</v>
      </c>
      <c r="BV42" s="213">
        <v>499391</v>
      </c>
      <c r="BW42" s="213">
        <v>498233</v>
      </c>
      <c r="BX42" s="213">
        <v>497240</v>
      </c>
      <c r="BY42" s="213">
        <v>496531</v>
      </c>
      <c r="BZ42" s="213">
        <v>496122</v>
      </c>
      <c r="CA42" s="213">
        <v>495985</v>
      </c>
      <c r="CB42" s="213">
        <v>495980</v>
      </c>
      <c r="CC42" s="213">
        <v>496149</v>
      </c>
      <c r="CD42" s="213">
        <v>496564</v>
      </c>
      <c r="CE42" s="213">
        <v>497040</v>
      </c>
      <c r="CF42" s="213">
        <v>497618</v>
      </c>
      <c r="CG42" s="213">
        <v>498230</v>
      </c>
      <c r="CH42" s="213">
        <v>498932</v>
      </c>
      <c r="CI42" s="213">
        <v>499802</v>
      </c>
      <c r="CJ42" s="213">
        <v>500650</v>
      </c>
      <c r="CK42" s="213">
        <v>501452</v>
      </c>
      <c r="CL42" s="213">
        <v>502216</v>
      </c>
      <c r="CM42" s="213">
        <v>502930</v>
      </c>
      <c r="CN42" s="213">
        <v>503633</v>
      </c>
      <c r="CO42" s="213">
        <v>504311</v>
      </c>
      <c r="CP42" s="213">
        <v>504900</v>
      </c>
      <c r="CQ42" s="213">
        <v>505418</v>
      </c>
      <c r="CR42" s="213">
        <v>505869</v>
      </c>
      <c r="CS42" s="213">
        <v>506192</v>
      </c>
      <c r="CT42" s="213">
        <v>506434</v>
      </c>
      <c r="CU42" s="213">
        <v>506551</v>
      </c>
      <c r="CV42" s="213">
        <v>506562</v>
      </c>
      <c r="CW42" s="213">
        <v>506482</v>
      </c>
      <c r="CX42" s="213">
        <v>506297</v>
      </c>
      <c r="CY42" s="213">
        <v>506032</v>
      </c>
    </row>
    <row r="43" spans="1:103" x14ac:dyDescent="0.2">
      <c r="A43" s="213" t="s">
        <v>1291</v>
      </c>
      <c r="B43" s="211">
        <v>41</v>
      </c>
      <c r="C43" s="213"/>
      <c r="D43" s="213"/>
      <c r="E43" s="213">
        <v>459321</v>
      </c>
      <c r="F43" s="213">
        <v>465412</v>
      </c>
      <c r="G43" s="213">
        <v>468328</v>
      </c>
      <c r="H43" s="213">
        <v>486221</v>
      </c>
      <c r="I43" s="213">
        <v>492026</v>
      </c>
      <c r="J43" s="213">
        <v>502307</v>
      </c>
      <c r="K43" s="213">
        <v>516664</v>
      </c>
      <c r="L43" s="213">
        <v>513827</v>
      </c>
      <c r="M43" s="213">
        <v>520892</v>
      </c>
      <c r="N43" s="213">
        <v>526875</v>
      </c>
      <c r="O43" s="213">
        <v>526903</v>
      </c>
      <c r="P43" s="213">
        <v>516622</v>
      </c>
      <c r="Q43" s="213">
        <v>518861</v>
      </c>
      <c r="R43" s="213">
        <v>510009</v>
      </c>
      <c r="S43" s="213">
        <v>504674</v>
      </c>
      <c r="T43" s="213">
        <v>512603</v>
      </c>
      <c r="U43" s="213">
        <v>507066</v>
      </c>
      <c r="V43" s="213">
        <v>507317</v>
      </c>
      <c r="W43" s="213">
        <v>497166</v>
      </c>
      <c r="X43" s="213">
        <v>495915</v>
      </c>
      <c r="Y43" s="213">
        <v>496838</v>
      </c>
      <c r="Z43" s="213">
        <v>495267</v>
      </c>
      <c r="AA43" s="213">
        <v>499378</v>
      </c>
      <c r="AB43" s="213">
        <v>499717</v>
      </c>
      <c r="AC43" s="213">
        <v>499586</v>
      </c>
      <c r="AD43" s="213">
        <v>506355</v>
      </c>
      <c r="AE43" s="213">
        <v>522143</v>
      </c>
      <c r="AF43" s="213">
        <v>518696</v>
      </c>
      <c r="AG43" s="213">
        <v>521407</v>
      </c>
      <c r="AH43" s="213">
        <v>527905</v>
      </c>
      <c r="AI43" s="213">
        <v>527758</v>
      </c>
      <c r="AJ43" s="213">
        <v>517938</v>
      </c>
      <c r="AK43" s="213">
        <v>510087</v>
      </c>
      <c r="AL43" s="213">
        <v>508814</v>
      </c>
      <c r="AM43" s="213">
        <v>512069</v>
      </c>
      <c r="AN43" s="213">
        <v>502833</v>
      </c>
      <c r="AO43" s="213">
        <v>495599</v>
      </c>
      <c r="AP43" s="213">
        <v>490709</v>
      </c>
      <c r="AQ43" s="213">
        <v>486231</v>
      </c>
      <c r="AR43" s="213">
        <v>474356</v>
      </c>
      <c r="AS43" s="213">
        <v>481352</v>
      </c>
      <c r="AT43" s="213">
        <v>466453</v>
      </c>
      <c r="AU43" s="213">
        <v>488349</v>
      </c>
      <c r="AV43" s="213">
        <v>491695</v>
      </c>
      <c r="AW43" s="213">
        <v>492992</v>
      </c>
      <c r="AX43" s="213">
        <v>493861</v>
      </c>
      <c r="AY43" s="213">
        <v>494268</v>
      </c>
      <c r="AZ43" s="213">
        <v>494364</v>
      </c>
      <c r="BA43" s="213">
        <v>494479</v>
      </c>
      <c r="BB43" s="213">
        <v>494641</v>
      </c>
      <c r="BC43" s="213">
        <v>494950</v>
      </c>
      <c r="BD43" s="213">
        <v>495219</v>
      </c>
      <c r="BE43" s="213">
        <v>495516</v>
      </c>
      <c r="BF43" s="213">
        <v>495976</v>
      </c>
      <c r="BG43" s="213">
        <v>497116</v>
      </c>
      <c r="BH43" s="213">
        <v>499009</v>
      </c>
      <c r="BI43" s="213">
        <v>501053</v>
      </c>
      <c r="BJ43" s="213">
        <v>503100</v>
      </c>
      <c r="BK43" s="213">
        <v>505086</v>
      </c>
      <c r="BL43" s="213">
        <v>506633</v>
      </c>
      <c r="BM43" s="213">
        <v>507719</v>
      </c>
      <c r="BN43" s="213">
        <v>508637</v>
      </c>
      <c r="BO43" s="213">
        <v>509321</v>
      </c>
      <c r="BP43" s="213">
        <v>509245</v>
      </c>
      <c r="BQ43" s="213">
        <v>508376</v>
      </c>
      <c r="BR43" s="213">
        <v>507325</v>
      </c>
      <c r="BS43" s="213">
        <v>506135</v>
      </c>
      <c r="BT43" s="213">
        <v>504774</v>
      </c>
      <c r="BU43" s="213">
        <v>503373</v>
      </c>
      <c r="BV43" s="213">
        <v>502045</v>
      </c>
      <c r="BW43" s="213">
        <v>500822</v>
      </c>
      <c r="BX43" s="213">
        <v>499667</v>
      </c>
      <c r="BY43" s="213">
        <v>498677</v>
      </c>
      <c r="BZ43" s="213">
        <v>497972</v>
      </c>
      <c r="CA43" s="213">
        <v>497565</v>
      </c>
      <c r="CB43" s="213">
        <v>497431</v>
      </c>
      <c r="CC43" s="213">
        <v>497428</v>
      </c>
      <c r="CD43" s="213">
        <v>497601</v>
      </c>
      <c r="CE43" s="213">
        <v>498019</v>
      </c>
      <c r="CF43" s="213">
        <v>498495</v>
      </c>
      <c r="CG43" s="213">
        <v>499078</v>
      </c>
      <c r="CH43" s="213">
        <v>499690</v>
      </c>
      <c r="CI43" s="213">
        <v>500394</v>
      </c>
      <c r="CJ43" s="213">
        <v>501266</v>
      </c>
      <c r="CK43" s="213">
        <v>502116</v>
      </c>
      <c r="CL43" s="213">
        <v>502920</v>
      </c>
      <c r="CM43" s="213">
        <v>503685</v>
      </c>
      <c r="CN43" s="213">
        <v>504402</v>
      </c>
      <c r="CO43" s="213">
        <v>505106</v>
      </c>
      <c r="CP43" s="213">
        <v>505785</v>
      </c>
      <c r="CQ43" s="213">
        <v>506376</v>
      </c>
      <c r="CR43" s="213">
        <v>506897</v>
      </c>
      <c r="CS43" s="213">
        <v>507349</v>
      </c>
      <c r="CT43" s="213">
        <v>507675</v>
      </c>
      <c r="CU43" s="213">
        <v>507919</v>
      </c>
      <c r="CV43" s="213">
        <v>508037</v>
      </c>
      <c r="CW43" s="213">
        <v>508050</v>
      </c>
      <c r="CX43" s="213">
        <v>507973</v>
      </c>
      <c r="CY43" s="213">
        <v>507788</v>
      </c>
    </row>
    <row r="44" spans="1:103" x14ac:dyDescent="0.2">
      <c r="A44" s="213" t="s">
        <v>1291</v>
      </c>
      <c r="B44" s="211">
        <v>42</v>
      </c>
      <c r="C44" s="213"/>
      <c r="D44" s="213"/>
      <c r="E44" s="213">
        <v>463143</v>
      </c>
      <c r="F44" s="213">
        <v>461610</v>
      </c>
      <c r="G44" s="213">
        <v>467370</v>
      </c>
      <c r="H44" s="213">
        <v>469957</v>
      </c>
      <c r="I44" s="213">
        <v>487506</v>
      </c>
      <c r="J44" s="213">
        <v>492977</v>
      </c>
      <c r="K44" s="213">
        <v>503253</v>
      </c>
      <c r="L44" s="213">
        <v>517597</v>
      </c>
      <c r="M44" s="213">
        <v>514767</v>
      </c>
      <c r="N44" s="213">
        <v>521827</v>
      </c>
      <c r="O44" s="213">
        <v>527805</v>
      </c>
      <c r="P44" s="213">
        <v>527840</v>
      </c>
      <c r="Q44" s="213">
        <v>517570</v>
      </c>
      <c r="R44" s="213">
        <v>519814</v>
      </c>
      <c r="S44" s="213">
        <v>510975</v>
      </c>
      <c r="T44" s="213">
        <v>505647</v>
      </c>
      <c r="U44" s="213">
        <v>513572</v>
      </c>
      <c r="V44" s="213">
        <v>508046</v>
      </c>
      <c r="W44" s="213">
        <v>508302</v>
      </c>
      <c r="X44" s="213">
        <v>498165</v>
      </c>
      <c r="Y44" s="213">
        <v>496919</v>
      </c>
      <c r="Z44" s="213">
        <v>497845</v>
      </c>
      <c r="AA44" s="213">
        <v>496280</v>
      </c>
      <c r="AB44" s="213">
        <v>500396</v>
      </c>
      <c r="AC44" s="213">
        <v>500738</v>
      </c>
      <c r="AD44" s="213">
        <v>500612</v>
      </c>
      <c r="AE44" s="213">
        <v>507384</v>
      </c>
      <c r="AF44" s="213">
        <v>523162</v>
      </c>
      <c r="AG44" s="213">
        <v>519720</v>
      </c>
      <c r="AH44" s="213">
        <v>522437</v>
      </c>
      <c r="AI44" s="213">
        <v>528934</v>
      </c>
      <c r="AJ44" s="213">
        <v>528792</v>
      </c>
      <c r="AK44" s="213">
        <v>518983</v>
      </c>
      <c r="AL44" s="213">
        <v>511145</v>
      </c>
      <c r="AM44" s="213">
        <v>509877</v>
      </c>
      <c r="AN44" s="213">
        <v>513134</v>
      </c>
      <c r="AO44" s="213">
        <v>503910</v>
      </c>
      <c r="AP44" s="213">
        <v>496684</v>
      </c>
      <c r="AQ44" s="213">
        <v>491801</v>
      </c>
      <c r="AR44" s="213">
        <v>487333</v>
      </c>
      <c r="AS44" s="213">
        <v>475470</v>
      </c>
      <c r="AT44" s="213">
        <v>482464</v>
      </c>
      <c r="AU44" s="213">
        <v>467580</v>
      </c>
      <c r="AV44" s="213">
        <v>489465</v>
      </c>
      <c r="AW44" s="213">
        <v>492815</v>
      </c>
      <c r="AX44" s="213">
        <v>494114</v>
      </c>
      <c r="AY44" s="213">
        <v>494986</v>
      </c>
      <c r="AZ44" s="213">
        <v>495397</v>
      </c>
      <c r="BA44" s="213">
        <v>495496</v>
      </c>
      <c r="BB44" s="213">
        <v>495614</v>
      </c>
      <c r="BC44" s="213">
        <v>495778</v>
      </c>
      <c r="BD44" s="213">
        <v>496090</v>
      </c>
      <c r="BE44" s="213">
        <v>496365</v>
      </c>
      <c r="BF44" s="213">
        <v>496666</v>
      </c>
      <c r="BG44" s="213">
        <v>497129</v>
      </c>
      <c r="BH44" s="213">
        <v>498272</v>
      </c>
      <c r="BI44" s="213">
        <v>500167</v>
      </c>
      <c r="BJ44" s="213">
        <v>502213</v>
      </c>
      <c r="BK44" s="213">
        <v>504264</v>
      </c>
      <c r="BL44" s="213">
        <v>506252</v>
      </c>
      <c r="BM44" s="213">
        <v>507800</v>
      </c>
      <c r="BN44" s="213">
        <v>508888</v>
      </c>
      <c r="BO44" s="213">
        <v>509809</v>
      </c>
      <c r="BP44" s="213">
        <v>510496</v>
      </c>
      <c r="BQ44" s="213">
        <v>510423</v>
      </c>
      <c r="BR44" s="213">
        <v>509557</v>
      </c>
      <c r="BS44" s="213">
        <v>508510</v>
      </c>
      <c r="BT44" s="213">
        <v>507325</v>
      </c>
      <c r="BU44" s="213">
        <v>505966</v>
      </c>
      <c r="BV44" s="213">
        <v>504570</v>
      </c>
      <c r="BW44" s="213">
        <v>503245</v>
      </c>
      <c r="BX44" s="213">
        <v>502026</v>
      </c>
      <c r="BY44" s="213">
        <v>500875</v>
      </c>
      <c r="BZ44" s="213">
        <v>499888</v>
      </c>
      <c r="CA44" s="213">
        <v>499186</v>
      </c>
      <c r="CB44" s="213">
        <v>498781</v>
      </c>
      <c r="CC44" s="213">
        <v>498651</v>
      </c>
      <c r="CD44" s="213">
        <v>498649</v>
      </c>
      <c r="CE44" s="213">
        <v>498825</v>
      </c>
      <c r="CF44" s="213">
        <v>499248</v>
      </c>
      <c r="CG44" s="213">
        <v>499724</v>
      </c>
      <c r="CH44" s="213">
        <v>500309</v>
      </c>
      <c r="CI44" s="213">
        <v>500923</v>
      </c>
      <c r="CJ44" s="213">
        <v>501628</v>
      </c>
      <c r="CK44" s="213">
        <v>502503</v>
      </c>
      <c r="CL44" s="213">
        <v>503355</v>
      </c>
      <c r="CM44" s="213">
        <v>504162</v>
      </c>
      <c r="CN44" s="213">
        <v>504929</v>
      </c>
      <c r="CO44" s="213">
        <v>505650</v>
      </c>
      <c r="CP44" s="213">
        <v>506354</v>
      </c>
      <c r="CQ44" s="213">
        <v>507038</v>
      </c>
      <c r="CR44" s="213">
        <v>507628</v>
      </c>
      <c r="CS44" s="213">
        <v>508151</v>
      </c>
      <c r="CT44" s="213">
        <v>508605</v>
      </c>
      <c r="CU44" s="213">
        <v>508935</v>
      </c>
      <c r="CV44" s="213">
        <v>509179</v>
      </c>
      <c r="CW44" s="213">
        <v>509300</v>
      </c>
      <c r="CX44" s="213">
        <v>509316</v>
      </c>
      <c r="CY44" s="213">
        <v>509238</v>
      </c>
    </row>
    <row r="45" spans="1:103" x14ac:dyDescent="0.2">
      <c r="A45" s="213" t="s">
        <v>1291</v>
      </c>
      <c r="B45" s="211">
        <v>43</v>
      </c>
      <c r="C45" s="213"/>
      <c r="D45" s="213"/>
      <c r="E45" s="213">
        <v>462367</v>
      </c>
      <c r="F45" s="213">
        <v>465081</v>
      </c>
      <c r="G45" s="213">
        <v>463257</v>
      </c>
      <c r="H45" s="213">
        <v>468716</v>
      </c>
      <c r="I45" s="213">
        <v>471005</v>
      </c>
      <c r="J45" s="213">
        <v>488237</v>
      </c>
      <c r="K45" s="213">
        <v>493705</v>
      </c>
      <c r="L45" s="213">
        <v>503974</v>
      </c>
      <c r="M45" s="213">
        <v>518306</v>
      </c>
      <c r="N45" s="213">
        <v>515482</v>
      </c>
      <c r="O45" s="213">
        <v>522538</v>
      </c>
      <c r="P45" s="213">
        <v>528514</v>
      </c>
      <c r="Q45" s="213">
        <v>528553</v>
      </c>
      <c r="R45" s="213">
        <v>518299</v>
      </c>
      <c r="S45" s="213">
        <v>520545</v>
      </c>
      <c r="T45" s="213">
        <v>511720</v>
      </c>
      <c r="U45" s="213">
        <v>506403</v>
      </c>
      <c r="V45" s="213">
        <v>514324</v>
      </c>
      <c r="W45" s="213">
        <v>508808</v>
      </c>
      <c r="X45" s="213">
        <v>509070</v>
      </c>
      <c r="Y45" s="213">
        <v>498948</v>
      </c>
      <c r="Z45" s="213">
        <v>497709</v>
      </c>
      <c r="AA45" s="213">
        <v>498639</v>
      </c>
      <c r="AB45" s="213">
        <v>497082</v>
      </c>
      <c r="AC45" s="213">
        <v>501200</v>
      </c>
      <c r="AD45" s="213">
        <v>501546</v>
      </c>
      <c r="AE45" s="213">
        <v>501426</v>
      </c>
      <c r="AF45" s="213">
        <v>508197</v>
      </c>
      <c r="AG45" s="213">
        <v>523968</v>
      </c>
      <c r="AH45" s="213">
        <v>520535</v>
      </c>
      <c r="AI45" s="213">
        <v>523255</v>
      </c>
      <c r="AJ45" s="213">
        <v>529750</v>
      </c>
      <c r="AK45" s="213">
        <v>529615</v>
      </c>
      <c r="AL45" s="213">
        <v>519818</v>
      </c>
      <c r="AM45" s="213">
        <v>511992</v>
      </c>
      <c r="AN45" s="213">
        <v>510730</v>
      </c>
      <c r="AO45" s="213">
        <v>513991</v>
      </c>
      <c r="AP45" s="213">
        <v>504777</v>
      </c>
      <c r="AQ45" s="213">
        <v>497562</v>
      </c>
      <c r="AR45" s="213">
        <v>492689</v>
      </c>
      <c r="AS45" s="213">
        <v>488227</v>
      </c>
      <c r="AT45" s="213">
        <v>476378</v>
      </c>
      <c r="AU45" s="213">
        <v>483370</v>
      </c>
      <c r="AV45" s="213">
        <v>468502</v>
      </c>
      <c r="AW45" s="213">
        <v>490376</v>
      </c>
      <c r="AX45" s="213">
        <v>493728</v>
      </c>
      <c r="AY45" s="213">
        <v>495030</v>
      </c>
      <c r="AZ45" s="213">
        <v>495905</v>
      </c>
      <c r="BA45" s="213">
        <v>496319</v>
      </c>
      <c r="BB45" s="213">
        <v>496424</v>
      </c>
      <c r="BC45" s="213">
        <v>496546</v>
      </c>
      <c r="BD45" s="213">
        <v>496714</v>
      </c>
      <c r="BE45" s="213">
        <v>497029</v>
      </c>
      <c r="BF45" s="213">
        <v>497307</v>
      </c>
      <c r="BG45" s="213">
        <v>497612</v>
      </c>
      <c r="BH45" s="213">
        <v>498079</v>
      </c>
      <c r="BI45" s="213">
        <v>499226</v>
      </c>
      <c r="BJ45" s="213">
        <v>501121</v>
      </c>
      <c r="BK45" s="213">
        <v>503171</v>
      </c>
      <c r="BL45" s="213">
        <v>505224</v>
      </c>
      <c r="BM45" s="213">
        <v>507213</v>
      </c>
      <c r="BN45" s="213">
        <v>508765</v>
      </c>
      <c r="BO45" s="213">
        <v>509855</v>
      </c>
      <c r="BP45" s="213">
        <v>510779</v>
      </c>
      <c r="BQ45" s="213">
        <v>511469</v>
      </c>
      <c r="BR45" s="213">
        <v>511401</v>
      </c>
      <c r="BS45" s="213">
        <v>510538</v>
      </c>
      <c r="BT45" s="213">
        <v>509494</v>
      </c>
      <c r="BU45" s="213">
        <v>508316</v>
      </c>
      <c r="BV45" s="213">
        <v>506960</v>
      </c>
      <c r="BW45" s="213">
        <v>505566</v>
      </c>
      <c r="BX45" s="213">
        <v>504246</v>
      </c>
      <c r="BY45" s="213">
        <v>503030</v>
      </c>
      <c r="BZ45" s="213">
        <v>501884</v>
      </c>
      <c r="CA45" s="213">
        <v>500900</v>
      </c>
      <c r="CB45" s="213">
        <v>500200</v>
      </c>
      <c r="CC45" s="213">
        <v>499799</v>
      </c>
      <c r="CD45" s="213">
        <v>499672</v>
      </c>
      <c r="CE45" s="213">
        <v>499675</v>
      </c>
      <c r="CF45" s="213">
        <v>499854</v>
      </c>
      <c r="CG45" s="213">
        <v>500277</v>
      </c>
      <c r="CH45" s="213">
        <v>500756</v>
      </c>
      <c r="CI45" s="213">
        <v>501344</v>
      </c>
      <c r="CJ45" s="213">
        <v>501959</v>
      </c>
      <c r="CK45" s="213">
        <v>502667</v>
      </c>
      <c r="CL45" s="213">
        <v>503545</v>
      </c>
      <c r="CM45" s="213">
        <v>504398</v>
      </c>
      <c r="CN45" s="213">
        <v>505208</v>
      </c>
      <c r="CO45" s="213">
        <v>505977</v>
      </c>
      <c r="CP45" s="213">
        <v>506700</v>
      </c>
      <c r="CQ45" s="213">
        <v>507405</v>
      </c>
      <c r="CR45" s="213">
        <v>508093</v>
      </c>
      <c r="CS45" s="213">
        <v>508684</v>
      </c>
      <c r="CT45" s="213">
        <v>509209</v>
      </c>
      <c r="CU45" s="213">
        <v>509665</v>
      </c>
      <c r="CV45" s="213">
        <v>509997</v>
      </c>
      <c r="CW45" s="213">
        <v>510243</v>
      </c>
      <c r="CX45" s="213">
        <v>510370</v>
      </c>
      <c r="CY45" s="213">
        <v>510386</v>
      </c>
    </row>
    <row r="46" spans="1:103" x14ac:dyDescent="0.2">
      <c r="A46" s="213" t="s">
        <v>1291</v>
      </c>
      <c r="B46" s="211">
        <v>44</v>
      </c>
      <c r="C46" s="213"/>
      <c r="D46" s="213"/>
      <c r="E46" s="213">
        <v>441429</v>
      </c>
      <c r="F46" s="213">
        <v>464007</v>
      </c>
      <c r="G46" s="213">
        <v>466449</v>
      </c>
      <c r="H46" s="213">
        <v>464358</v>
      </c>
      <c r="I46" s="213">
        <v>469549</v>
      </c>
      <c r="J46" s="213">
        <v>471564</v>
      </c>
      <c r="K46" s="213">
        <v>488780</v>
      </c>
      <c r="L46" s="213">
        <v>494246</v>
      </c>
      <c r="M46" s="213">
        <v>504506</v>
      </c>
      <c r="N46" s="213">
        <v>518826</v>
      </c>
      <c r="O46" s="213">
        <v>516010</v>
      </c>
      <c r="P46" s="213">
        <v>523061</v>
      </c>
      <c r="Q46" s="213">
        <v>529034</v>
      </c>
      <c r="R46" s="213">
        <v>529078</v>
      </c>
      <c r="S46" s="213">
        <v>518843</v>
      </c>
      <c r="T46" s="213">
        <v>521092</v>
      </c>
      <c r="U46" s="213">
        <v>512282</v>
      </c>
      <c r="V46" s="213">
        <v>506975</v>
      </c>
      <c r="W46" s="213">
        <v>514895</v>
      </c>
      <c r="X46" s="213">
        <v>509388</v>
      </c>
      <c r="Y46" s="213">
        <v>509656</v>
      </c>
      <c r="Z46" s="213">
        <v>499552</v>
      </c>
      <c r="AA46" s="213">
        <v>498320</v>
      </c>
      <c r="AB46" s="213">
        <v>499256</v>
      </c>
      <c r="AC46" s="213">
        <v>497704</v>
      </c>
      <c r="AD46" s="213">
        <v>501825</v>
      </c>
      <c r="AE46" s="213">
        <v>502177</v>
      </c>
      <c r="AF46" s="213">
        <v>502062</v>
      </c>
      <c r="AG46" s="213">
        <v>508834</v>
      </c>
      <c r="AH46" s="213">
        <v>524597</v>
      </c>
      <c r="AI46" s="213">
        <v>521172</v>
      </c>
      <c r="AJ46" s="213">
        <v>523896</v>
      </c>
      <c r="AK46" s="213">
        <v>530390</v>
      </c>
      <c r="AL46" s="213">
        <v>530260</v>
      </c>
      <c r="AM46" s="213">
        <v>520477</v>
      </c>
      <c r="AN46" s="213">
        <v>512664</v>
      </c>
      <c r="AO46" s="213">
        <v>511408</v>
      </c>
      <c r="AP46" s="213">
        <v>514673</v>
      </c>
      <c r="AQ46" s="213">
        <v>505472</v>
      </c>
      <c r="AR46" s="213">
        <v>498265</v>
      </c>
      <c r="AS46" s="213">
        <v>493403</v>
      </c>
      <c r="AT46" s="213">
        <v>488949</v>
      </c>
      <c r="AU46" s="213">
        <v>477116</v>
      </c>
      <c r="AV46" s="213">
        <v>484105</v>
      </c>
      <c r="AW46" s="213">
        <v>469253</v>
      </c>
      <c r="AX46" s="213">
        <v>491116</v>
      </c>
      <c r="AY46" s="213">
        <v>494470</v>
      </c>
      <c r="AZ46" s="213">
        <v>495776</v>
      </c>
      <c r="BA46" s="213">
        <v>496654</v>
      </c>
      <c r="BB46" s="213">
        <v>497072</v>
      </c>
      <c r="BC46" s="213">
        <v>497180</v>
      </c>
      <c r="BD46" s="213">
        <v>497306</v>
      </c>
      <c r="BE46" s="213">
        <v>497479</v>
      </c>
      <c r="BF46" s="213">
        <v>497798</v>
      </c>
      <c r="BG46" s="213">
        <v>498080</v>
      </c>
      <c r="BH46" s="213">
        <v>498389</v>
      </c>
      <c r="BI46" s="213">
        <v>498860</v>
      </c>
      <c r="BJ46" s="213">
        <v>500010</v>
      </c>
      <c r="BK46" s="213">
        <v>501907</v>
      </c>
      <c r="BL46" s="213">
        <v>503961</v>
      </c>
      <c r="BM46" s="213">
        <v>506015</v>
      </c>
      <c r="BN46" s="213">
        <v>508007</v>
      </c>
      <c r="BO46" s="213">
        <v>509562</v>
      </c>
      <c r="BP46" s="213">
        <v>510654</v>
      </c>
      <c r="BQ46" s="213">
        <v>511583</v>
      </c>
      <c r="BR46" s="213">
        <v>512277</v>
      </c>
      <c r="BS46" s="213">
        <v>512213</v>
      </c>
      <c r="BT46" s="213">
        <v>511353</v>
      </c>
      <c r="BU46" s="213">
        <v>510313</v>
      </c>
      <c r="BV46" s="213">
        <v>509140</v>
      </c>
      <c r="BW46" s="213">
        <v>507788</v>
      </c>
      <c r="BX46" s="213">
        <v>506398</v>
      </c>
      <c r="BY46" s="213">
        <v>505080</v>
      </c>
      <c r="BZ46" s="213">
        <v>503869</v>
      </c>
      <c r="CA46" s="213">
        <v>502727</v>
      </c>
      <c r="CB46" s="213">
        <v>501750</v>
      </c>
      <c r="CC46" s="213">
        <v>501052</v>
      </c>
      <c r="CD46" s="213">
        <v>500652</v>
      </c>
      <c r="CE46" s="213">
        <v>500529</v>
      </c>
      <c r="CF46" s="213">
        <v>500536</v>
      </c>
      <c r="CG46" s="213">
        <v>500717</v>
      </c>
      <c r="CH46" s="213">
        <v>501144</v>
      </c>
      <c r="CI46" s="213">
        <v>501625</v>
      </c>
      <c r="CJ46" s="213">
        <v>502215</v>
      </c>
      <c r="CK46" s="213">
        <v>502834</v>
      </c>
      <c r="CL46" s="213">
        <v>503544</v>
      </c>
      <c r="CM46" s="213">
        <v>504425</v>
      </c>
      <c r="CN46" s="213">
        <v>505281</v>
      </c>
      <c r="CO46" s="213">
        <v>506094</v>
      </c>
      <c r="CP46" s="213">
        <v>506864</v>
      </c>
      <c r="CQ46" s="213">
        <v>507590</v>
      </c>
      <c r="CR46" s="213">
        <v>508297</v>
      </c>
      <c r="CS46" s="213">
        <v>508986</v>
      </c>
      <c r="CT46" s="213">
        <v>509580</v>
      </c>
      <c r="CU46" s="213">
        <v>510108</v>
      </c>
      <c r="CV46" s="213">
        <v>510566</v>
      </c>
      <c r="CW46" s="213">
        <v>510901</v>
      </c>
      <c r="CX46" s="213">
        <v>511149</v>
      </c>
      <c r="CY46" s="213">
        <v>511275</v>
      </c>
    </row>
    <row r="47" spans="1:103" x14ac:dyDescent="0.2">
      <c r="A47" s="213" t="s">
        <v>1291</v>
      </c>
      <c r="B47" s="211">
        <v>45</v>
      </c>
      <c r="C47" s="213"/>
      <c r="D47" s="213"/>
      <c r="E47" s="213">
        <v>410081</v>
      </c>
      <c r="F47" s="213">
        <v>442767</v>
      </c>
      <c r="G47" s="213">
        <v>465080</v>
      </c>
      <c r="H47" s="213">
        <v>467280</v>
      </c>
      <c r="I47" s="213">
        <v>464954</v>
      </c>
      <c r="J47" s="213">
        <v>469897</v>
      </c>
      <c r="K47" s="213">
        <v>471913</v>
      </c>
      <c r="L47" s="213">
        <v>489111</v>
      </c>
      <c r="M47" s="213">
        <v>494574</v>
      </c>
      <c r="N47" s="213">
        <v>504828</v>
      </c>
      <c r="O47" s="213">
        <v>519135</v>
      </c>
      <c r="P47" s="213">
        <v>516327</v>
      </c>
      <c r="Q47" s="213">
        <v>523375</v>
      </c>
      <c r="R47" s="213">
        <v>529346</v>
      </c>
      <c r="S47" s="213">
        <v>529393</v>
      </c>
      <c r="T47" s="213">
        <v>519178</v>
      </c>
      <c r="U47" s="213">
        <v>521431</v>
      </c>
      <c r="V47" s="213">
        <v>512637</v>
      </c>
      <c r="W47" s="213">
        <v>507342</v>
      </c>
      <c r="X47" s="213">
        <v>515260</v>
      </c>
      <c r="Y47" s="213">
        <v>509766</v>
      </c>
      <c r="Z47" s="213">
        <v>510041</v>
      </c>
      <c r="AA47" s="213">
        <v>499954</v>
      </c>
      <c r="AB47" s="213">
        <v>498731</v>
      </c>
      <c r="AC47" s="213">
        <v>499671</v>
      </c>
      <c r="AD47" s="213">
        <v>498126</v>
      </c>
      <c r="AE47" s="213">
        <v>502249</v>
      </c>
      <c r="AF47" s="213">
        <v>502607</v>
      </c>
      <c r="AG47" s="213">
        <v>502500</v>
      </c>
      <c r="AH47" s="213">
        <v>509270</v>
      </c>
      <c r="AI47" s="213">
        <v>525023</v>
      </c>
      <c r="AJ47" s="213">
        <v>521607</v>
      </c>
      <c r="AK47" s="213">
        <v>524338</v>
      </c>
      <c r="AL47" s="213">
        <v>530831</v>
      </c>
      <c r="AM47" s="213">
        <v>530706</v>
      </c>
      <c r="AN47" s="213">
        <v>520940</v>
      </c>
      <c r="AO47" s="213">
        <v>513138</v>
      </c>
      <c r="AP47" s="213">
        <v>511888</v>
      </c>
      <c r="AQ47" s="213">
        <v>515158</v>
      </c>
      <c r="AR47" s="213">
        <v>505969</v>
      </c>
      <c r="AS47" s="213">
        <v>498774</v>
      </c>
      <c r="AT47" s="213">
        <v>493923</v>
      </c>
      <c r="AU47" s="213">
        <v>489477</v>
      </c>
      <c r="AV47" s="213">
        <v>477658</v>
      </c>
      <c r="AW47" s="213">
        <v>484648</v>
      </c>
      <c r="AX47" s="213">
        <v>469812</v>
      </c>
      <c r="AY47" s="213">
        <v>491664</v>
      </c>
      <c r="AZ47" s="213">
        <v>495020</v>
      </c>
      <c r="BA47" s="213">
        <v>496328</v>
      </c>
      <c r="BB47" s="213">
        <v>497212</v>
      </c>
      <c r="BC47" s="213">
        <v>497633</v>
      </c>
      <c r="BD47" s="213">
        <v>497747</v>
      </c>
      <c r="BE47" s="213">
        <v>497877</v>
      </c>
      <c r="BF47" s="213">
        <v>498054</v>
      </c>
      <c r="BG47" s="213">
        <v>498376</v>
      </c>
      <c r="BH47" s="213">
        <v>498663</v>
      </c>
      <c r="BI47" s="213">
        <v>498975</v>
      </c>
      <c r="BJ47" s="213">
        <v>499452</v>
      </c>
      <c r="BK47" s="213">
        <v>500604</v>
      </c>
      <c r="BL47" s="213">
        <v>502503</v>
      </c>
      <c r="BM47" s="213">
        <v>504562</v>
      </c>
      <c r="BN47" s="213">
        <v>506617</v>
      </c>
      <c r="BO47" s="213">
        <v>508615</v>
      </c>
      <c r="BP47" s="213">
        <v>510172</v>
      </c>
      <c r="BQ47" s="213">
        <v>511266</v>
      </c>
      <c r="BR47" s="213">
        <v>512198</v>
      </c>
      <c r="BS47" s="213">
        <v>512896</v>
      </c>
      <c r="BT47" s="213">
        <v>512836</v>
      </c>
      <c r="BU47" s="213">
        <v>511980</v>
      </c>
      <c r="BV47" s="213">
        <v>510944</v>
      </c>
      <c r="BW47" s="213">
        <v>509776</v>
      </c>
      <c r="BX47" s="213">
        <v>508428</v>
      </c>
      <c r="BY47" s="213">
        <v>507044</v>
      </c>
      <c r="BZ47" s="213">
        <v>505730</v>
      </c>
      <c r="CA47" s="213">
        <v>504523</v>
      </c>
      <c r="CB47" s="213">
        <v>503386</v>
      </c>
      <c r="CC47" s="213">
        <v>502413</v>
      </c>
      <c r="CD47" s="213">
        <v>501719</v>
      </c>
      <c r="CE47" s="213">
        <v>501322</v>
      </c>
      <c r="CF47" s="213">
        <v>501202</v>
      </c>
      <c r="CG47" s="213">
        <v>501213</v>
      </c>
      <c r="CH47" s="213">
        <v>501399</v>
      </c>
      <c r="CI47" s="213">
        <v>501828</v>
      </c>
      <c r="CJ47" s="213">
        <v>502311</v>
      </c>
      <c r="CK47" s="213">
        <v>502902</v>
      </c>
      <c r="CL47" s="213">
        <v>503525</v>
      </c>
      <c r="CM47" s="213">
        <v>504237</v>
      </c>
      <c r="CN47" s="213">
        <v>505122</v>
      </c>
      <c r="CO47" s="213">
        <v>505981</v>
      </c>
      <c r="CP47" s="213">
        <v>506795</v>
      </c>
      <c r="CQ47" s="213">
        <v>507568</v>
      </c>
      <c r="CR47" s="213">
        <v>508296</v>
      </c>
      <c r="CS47" s="213">
        <v>509006</v>
      </c>
      <c r="CT47" s="213">
        <v>509696</v>
      </c>
      <c r="CU47" s="213">
        <v>510295</v>
      </c>
      <c r="CV47" s="213">
        <v>510826</v>
      </c>
      <c r="CW47" s="213">
        <v>511286</v>
      </c>
      <c r="CX47" s="213">
        <v>511625</v>
      </c>
      <c r="CY47" s="213">
        <v>511873</v>
      </c>
    </row>
    <row r="48" spans="1:103" x14ac:dyDescent="0.2">
      <c r="A48" s="213" t="s">
        <v>1291</v>
      </c>
      <c r="B48" s="211">
        <v>46</v>
      </c>
      <c r="C48" s="213"/>
      <c r="D48" s="213"/>
      <c r="E48" s="213">
        <v>400648</v>
      </c>
      <c r="F48" s="213">
        <v>411218</v>
      </c>
      <c r="G48" s="213">
        <v>443643</v>
      </c>
      <c r="H48" s="213">
        <v>465708</v>
      </c>
      <c r="I48" s="213">
        <v>467688</v>
      </c>
      <c r="J48" s="213">
        <v>465148</v>
      </c>
      <c r="K48" s="213">
        <v>470088</v>
      </c>
      <c r="L48" s="213">
        <v>472107</v>
      </c>
      <c r="M48" s="213">
        <v>489286</v>
      </c>
      <c r="N48" s="213">
        <v>494746</v>
      </c>
      <c r="O48" s="213">
        <v>504992</v>
      </c>
      <c r="P48" s="213">
        <v>519284</v>
      </c>
      <c r="Q48" s="213">
        <v>516488</v>
      </c>
      <c r="R48" s="213">
        <v>523532</v>
      </c>
      <c r="S48" s="213">
        <v>529501</v>
      </c>
      <c r="T48" s="213">
        <v>529556</v>
      </c>
      <c r="U48" s="213">
        <v>519359</v>
      </c>
      <c r="V48" s="213">
        <v>521619</v>
      </c>
      <c r="W48" s="213">
        <v>512842</v>
      </c>
      <c r="X48" s="213">
        <v>507560</v>
      </c>
      <c r="Y48" s="213">
        <v>515475</v>
      </c>
      <c r="Z48" s="213">
        <v>509995</v>
      </c>
      <c r="AA48" s="213">
        <v>510275</v>
      </c>
      <c r="AB48" s="213">
        <v>500207</v>
      </c>
      <c r="AC48" s="213">
        <v>498994</v>
      </c>
      <c r="AD48" s="213">
        <v>499940</v>
      </c>
      <c r="AE48" s="213">
        <v>498404</v>
      </c>
      <c r="AF48" s="213">
        <v>502528</v>
      </c>
      <c r="AG48" s="213">
        <v>502892</v>
      </c>
      <c r="AH48" s="213">
        <v>502793</v>
      </c>
      <c r="AI48" s="213">
        <v>509560</v>
      </c>
      <c r="AJ48" s="213">
        <v>525306</v>
      </c>
      <c r="AK48" s="213">
        <v>521900</v>
      </c>
      <c r="AL48" s="213">
        <v>524634</v>
      </c>
      <c r="AM48" s="213">
        <v>531126</v>
      </c>
      <c r="AN48" s="213">
        <v>531008</v>
      </c>
      <c r="AO48" s="213">
        <v>521260</v>
      </c>
      <c r="AP48" s="213">
        <v>513470</v>
      </c>
      <c r="AQ48" s="213">
        <v>512228</v>
      </c>
      <c r="AR48" s="213">
        <v>515500</v>
      </c>
      <c r="AS48" s="213">
        <v>506326</v>
      </c>
      <c r="AT48" s="213">
        <v>499143</v>
      </c>
      <c r="AU48" s="213">
        <v>494303</v>
      </c>
      <c r="AV48" s="213">
        <v>489867</v>
      </c>
      <c r="AW48" s="213">
        <v>478064</v>
      </c>
      <c r="AX48" s="213">
        <v>485054</v>
      </c>
      <c r="AY48" s="213">
        <v>470236</v>
      </c>
      <c r="AZ48" s="213">
        <v>492075</v>
      </c>
      <c r="BA48" s="213">
        <v>495431</v>
      </c>
      <c r="BB48" s="213">
        <v>496744</v>
      </c>
      <c r="BC48" s="213">
        <v>497632</v>
      </c>
      <c r="BD48" s="213">
        <v>498058</v>
      </c>
      <c r="BE48" s="213">
        <v>498176</v>
      </c>
      <c r="BF48" s="213">
        <v>498311</v>
      </c>
      <c r="BG48" s="213">
        <v>498494</v>
      </c>
      <c r="BH48" s="213">
        <v>498819</v>
      </c>
      <c r="BI48" s="213">
        <v>499112</v>
      </c>
      <c r="BJ48" s="213">
        <v>499427</v>
      </c>
      <c r="BK48" s="213">
        <v>499910</v>
      </c>
      <c r="BL48" s="213">
        <v>501065</v>
      </c>
      <c r="BM48" s="213">
        <v>502967</v>
      </c>
      <c r="BN48" s="213">
        <v>505030</v>
      </c>
      <c r="BO48" s="213">
        <v>507087</v>
      </c>
      <c r="BP48" s="213">
        <v>509088</v>
      </c>
      <c r="BQ48" s="213">
        <v>510647</v>
      </c>
      <c r="BR48" s="213">
        <v>511745</v>
      </c>
      <c r="BS48" s="213">
        <v>512682</v>
      </c>
      <c r="BT48" s="213">
        <v>513381</v>
      </c>
      <c r="BU48" s="213">
        <v>513327</v>
      </c>
      <c r="BV48" s="213">
        <v>512475</v>
      </c>
      <c r="BW48" s="213">
        <v>511442</v>
      </c>
      <c r="BX48" s="213">
        <v>510283</v>
      </c>
      <c r="BY48" s="213">
        <v>508939</v>
      </c>
      <c r="BZ48" s="213">
        <v>507560</v>
      </c>
      <c r="CA48" s="213">
        <v>506248</v>
      </c>
      <c r="CB48" s="213">
        <v>505048</v>
      </c>
      <c r="CC48" s="213">
        <v>503915</v>
      </c>
      <c r="CD48" s="213">
        <v>502946</v>
      </c>
      <c r="CE48" s="213">
        <v>502257</v>
      </c>
      <c r="CF48" s="213">
        <v>501863</v>
      </c>
      <c r="CG48" s="213">
        <v>501749</v>
      </c>
      <c r="CH48" s="213">
        <v>501764</v>
      </c>
      <c r="CI48" s="213">
        <v>501950</v>
      </c>
      <c r="CJ48" s="213">
        <v>502383</v>
      </c>
      <c r="CK48" s="213">
        <v>502868</v>
      </c>
      <c r="CL48" s="213">
        <v>503462</v>
      </c>
      <c r="CM48" s="213">
        <v>504089</v>
      </c>
      <c r="CN48" s="213">
        <v>504804</v>
      </c>
      <c r="CO48" s="213">
        <v>505692</v>
      </c>
      <c r="CP48" s="213">
        <v>506553</v>
      </c>
      <c r="CQ48" s="213">
        <v>507370</v>
      </c>
      <c r="CR48" s="213">
        <v>508146</v>
      </c>
      <c r="CS48" s="213">
        <v>508877</v>
      </c>
      <c r="CT48" s="213">
        <v>509589</v>
      </c>
      <c r="CU48" s="213">
        <v>510281</v>
      </c>
      <c r="CV48" s="213">
        <v>510883</v>
      </c>
      <c r="CW48" s="213">
        <v>511418</v>
      </c>
      <c r="CX48" s="213">
        <v>511880</v>
      </c>
      <c r="CY48" s="213">
        <v>512219</v>
      </c>
    </row>
    <row r="49" spans="1:103" x14ac:dyDescent="0.2">
      <c r="A49" s="213" t="s">
        <v>1291</v>
      </c>
      <c r="B49" s="211">
        <v>47</v>
      </c>
      <c r="C49" s="213"/>
      <c r="D49" s="213"/>
      <c r="E49" s="213">
        <v>409920</v>
      </c>
      <c r="F49" s="213">
        <v>401640</v>
      </c>
      <c r="G49" s="213">
        <v>411992</v>
      </c>
      <c r="H49" s="213">
        <v>444170</v>
      </c>
      <c r="I49" s="213">
        <v>466002</v>
      </c>
      <c r="J49" s="213">
        <v>467779</v>
      </c>
      <c r="K49" s="213">
        <v>465247</v>
      </c>
      <c r="L49" s="213">
        <v>470187</v>
      </c>
      <c r="M49" s="213">
        <v>472206</v>
      </c>
      <c r="N49" s="213">
        <v>489367</v>
      </c>
      <c r="O49" s="213">
        <v>494823</v>
      </c>
      <c r="P49" s="213">
        <v>505061</v>
      </c>
      <c r="Q49" s="213">
        <v>519340</v>
      </c>
      <c r="R49" s="213">
        <v>516554</v>
      </c>
      <c r="S49" s="213">
        <v>523595</v>
      </c>
      <c r="T49" s="213">
        <v>529563</v>
      </c>
      <c r="U49" s="213">
        <v>529626</v>
      </c>
      <c r="V49" s="213">
        <v>519451</v>
      </c>
      <c r="W49" s="213">
        <v>521714</v>
      </c>
      <c r="X49" s="213">
        <v>512958</v>
      </c>
      <c r="Y49" s="213">
        <v>507690</v>
      </c>
      <c r="Z49" s="213">
        <v>515600</v>
      </c>
      <c r="AA49" s="213">
        <v>510138</v>
      </c>
      <c r="AB49" s="213">
        <v>510424</v>
      </c>
      <c r="AC49" s="213">
        <v>500378</v>
      </c>
      <c r="AD49" s="213">
        <v>499171</v>
      </c>
      <c r="AE49" s="213">
        <v>500123</v>
      </c>
      <c r="AF49" s="213">
        <v>498596</v>
      </c>
      <c r="AG49" s="213">
        <v>502724</v>
      </c>
      <c r="AH49" s="213">
        <v>503094</v>
      </c>
      <c r="AI49" s="213">
        <v>503003</v>
      </c>
      <c r="AJ49" s="213">
        <v>509770</v>
      </c>
      <c r="AK49" s="213">
        <v>525504</v>
      </c>
      <c r="AL49" s="213">
        <v>522108</v>
      </c>
      <c r="AM49" s="213">
        <v>524847</v>
      </c>
      <c r="AN49" s="213">
        <v>531339</v>
      </c>
      <c r="AO49" s="213">
        <v>531229</v>
      </c>
      <c r="AP49" s="213">
        <v>521497</v>
      </c>
      <c r="AQ49" s="213">
        <v>513722</v>
      </c>
      <c r="AR49" s="213">
        <v>512486</v>
      </c>
      <c r="AS49" s="213">
        <v>515764</v>
      </c>
      <c r="AT49" s="213">
        <v>506605</v>
      </c>
      <c r="AU49" s="213">
        <v>499434</v>
      </c>
      <c r="AV49" s="213">
        <v>494607</v>
      </c>
      <c r="AW49" s="213">
        <v>490181</v>
      </c>
      <c r="AX49" s="213">
        <v>478393</v>
      </c>
      <c r="AY49" s="213">
        <v>485382</v>
      </c>
      <c r="AZ49" s="213">
        <v>470584</v>
      </c>
      <c r="BA49" s="213">
        <v>492410</v>
      </c>
      <c r="BB49" s="213">
        <v>495768</v>
      </c>
      <c r="BC49" s="213">
        <v>497085</v>
      </c>
      <c r="BD49" s="213">
        <v>497978</v>
      </c>
      <c r="BE49" s="213">
        <v>498408</v>
      </c>
      <c r="BF49" s="213">
        <v>498532</v>
      </c>
      <c r="BG49" s="213">
        <v>498672</v>
      </c>
      <c r="BH49" s="213">
        <v>498858</v>
      </c>
      <c r="BI49" s="213">
        <v>499190</v>
      </c>
      <c r="BJ49" s="213">
        <v>499487</v>
      </c>
      <c r="BK49" s="213">
        <v>499808</v>
      </c>
      <c r="BL49" s="213">
        <v>500294</v>
      </c>
      <c r="BM49" s="213">
        <v>501453</v>
      </c>
      <c r="BN49" s="213">
        <v>503359</v>
      </c>
      <c r="BO49" s="213">
        <v>505424</v>
      </c>
      <c r="BP49" s="213">
        <v>507484</v>
      </c>
      <c r="BQ49" s="213">
        <v>509488</v>
      </c>
      <c r="BR49" s="213">
        <v>511052</v>
      </c>
      <c r="BS49" s="213">
        <v>512153</v>
      </c>
      <c r="BT49" s="213">
        <v>513095</v>
      </c>
      <c r="BU49" s="213">
        <v>513798</v>
      </c>
      <c r="BV49" s="213">
        <v>513749</v>
      </c>
      <c r="BW49" s="213">
        <v>512901</v>
      </c>
      <c r="BX49" s="213">
        <v>511874</v>
      </c>
      <c r="BY49" s="213">
        <v>510718</v>
      </c>
      <c r="BZ49" s="213">
        <v>509379</v>
      </c>
      <c r="CA49" s="213">
        <v>508007</v>
      </c>
      <c r="CB49" s="213">
        <v>506699</v>
      </c>
      <c r="CC49" s="213">
        <v>505504</v>
      </c>
      <c r="CD49" s="213">
        <v>504377</v>
      </c>
      <c r="CE49" s="213">
        <v>503411</v>
      </c>
      <c r="CF49" s="213">
        <v>502727</v>
      </c>
      <c r="CG49" s="213">
        <v>502337</v>
      </c>
      <c r="CH49" s="213">
        <v>502226</v>
      </c>
      <c r="CI49" s="213">
        <v>502246</v>
      </c>
      <c r="CJ49" s="213">
        <v>502437</v>
      </c>
      <c r="CK49" s="213">
        <v>502872</v>
      </c>
      <c r="CL49" s="213">
        <v>503360</v>
      </c>
      <c r="CM49" s="213">
        <v>503957</v>
      </c>
      <c r="CN49" s="213">
        <v>504588</v>
      </c>
      <c r="CO49" s="213">
        <v>505306</v>
      </c>
      <c r="CP49" s="213">
        <v>506196</v>
      </c>
      <c r="CQ49" s="213">
        <v>507061</v>
      </c>
      <c r="CR49" s="213">
        <v>507880</v>
      </c>
      <c r="CS49" s="213">
        <v>508659</v>
      </c>
      <c r="CT49" s="213">
        <v>509394</v>
      </c>
      <c r="CU49" s="213">
        <v>510108</v>
      </c>
      <c r="CV49" s="213">
        <v>510804</v>
      </c>
      <c r="CW49" s="213">
        <v>511409</v>
      </c>
      <c r="CX49" s="213">
        <v>511947</v>
      </c>
      <c r="CY49" s="213">
        <v>512408</v>
      </c>
    </row>
    <row r="50" spans="1:103" x14ac:dyDescent="0.2">
      <c r="A50" s="213" t="s">
        <v>1291</v>
      </c>
      <c r="B50" s="211">
        <v>48</v>
      </c>
      <c r="C50" s="213"/>
      <c r="D50" s="213"/>
      <c r="E50" s="213">
        <v>417559</v>
      </c>
      <c r="F50" s="213">
        <v>410704</v>
      </c>
      <c r="G50" s="213">
        <v>402255</v>
      </c>
      <c r="H50" s="213">
        <v>412406</v>
      </c>
      <c r="I50" s="213">
        <v>444351</v>
      </c>
      <c r="J50" s="213">
        <v>465962</v>
      </c>
      <c r="K50" s="213">
        <v>467741</v>
      </c>
      <c r="L50" s="213">
        <v>465219</v>
      </c>
      <c r="M50" s="213">
        <v>470157</v>
      </c>
      <c r="N50" s="213">
        <v>472180</v>
      </c>
      <c r="O50" s="213">
        <v>489320</v>
      </c>
      <c r="P50" s="213">
        <v>494775</v>
      </c>
      <c r="Q50" s="213">
        <v>505005</v>
      </c>
      <c r="R50" s="213">
        <v>519271</v>
      </c>
      <c r="S50" s="213">
        <v>516495</v>
      </c>
      <c r="T50" s="213">
        <v>523534</v>
      </c>
      <c r="U50" s="213">
        <v>529502</v>
      </c>
      <c r="V50" s="213">
        <v>529570</v>
      </c>
      <c r="W50" s="213">
        <v>519421</v>
      </c>
      <c r="X50" s="213">
        <v>521691</v>
      </c>
      <c r="Y50" s="213">
        <v>512954</v>
      </c>
      <c r="Z50" s="213">
        <v>507702</v>
      </c>
      <c r="AA50" s="213">
        <v>515607</v>
      </c>
      <c r="AB50" s="213">
        <v>510161</v>
      </c>
      <c r="AC50" s="213">
        <v>510456</v>
      </c>
      <c r="AD50" s="213">
        <v>500432</v>
      </c>
      <c r="AE50" s="213">
        <v>499232</v>
      </c>
      <c r="AF50" s="213">
        <v>500191</v>
      </c>
      <c r="AG50" s="213">
        <v>498675</v>
      </c>
      <c r="AH50" s="213">
        <v>502805</v>
      </c>
      <c r="AI50" s="213">
        <v>503182</v>
      </c>
      <c r="AJ50" s="213">
        <v>503099</v>
      </c>
      <c r="AK50" s="213">
        <v>509866</v>
      </c>
      <c r="AL50" s="213">
        <v>525588</v>
      </c>
      <c r="AM50" s="213">
        <v>522204</v>
      </c>
      <c r="AN50" s="213">
        <v>524947</v>
      </c>
      <c r="AO50" s="213">
        <v>531438</v>
      </c>
      <c r="AP50" s="213">
        <v>531336</v>
      </c>
      <c r="AQ50" s="213">
        <v>521622</v>
      </c>
      <c r="AR50" s="213">
        <v>513863</v>
      </c>
      <c r="AS50" s="213">
        <v>512636</v>
      </c>
      <c r="AT50" s="213">
        <v>515917</v>
      </c>
      <c r="AU50" s="213">
        <v>506775</v>
      </c>
      <c r="AV50" s="213">
        <v>499618</v>
      </c>
      <c r="AW50" s="213">
        <v>494803</v>
      </c>
      <c r="AX50" s="213">
        <v>490387</v>
      </c>
      <c r="AY50" s="213">
        <v>478617</v>
      </c>
      <c r="AZ50" s="213">
        <v>485606</v>
      </c>
      <c r="BA50" s="213">
        <v>470828</v>
      </c>
      <c r="BB50" s="213">
        <v>492639</v>
      </c>
      <c r="BC50" s="213">
        <v>495998</v>
      </c>
      <c r="BD50" s="213">
        <v>497322</v>
      </c>
      <c r="BE50" s="213">
        <v>498219</v>
      </c>
      <c r="BF50" s="213">
        <v>498654</v>
      </c>
      <c r="BG50" s="213">
        <v>498784</v>
      </c>
      <c r="BH50" s="213">
        <v>498927</v>
      </c>
      <c r="BI50" s="213">
        <v>499120</v>
      </c>
      <c r="BJ50" s="213">
        <v>499458</v>
      </c>
      <c r="BK50" s="213">
        <v>499760</v>
      </c>
      <c r="BL50" s="213">
        <v>500085</v>
      </c>
      <c r="BM50" s="213">
        <v>500576</v>
      </c>
      <c r="BN50" s="213">
        <v>501740</v>
      </c>
      <c r="BO50" s="213">
        <v>503649</v>
      </c>
      <c r="BP50" s="213">
        <v>505716</v>
      </c>
      <c r="BQ50" s="213">
        <v>507781</v>
      </c>
      <c r="BR50" s="213">
        <v>509788</v>
      </c>
      <c r="BS50" s="213">
        <v>511356</v>
      </c>
      <c r="BT50" s="213">
        <v>512461</v>
      </c>
      <c r="BU50" s="213">
        <v>513408</v>
      </c>
      <c r="BV50" s="213">
        <v>514115</v>
      </c>
      <c r="BW50" s="213">
        <v>514071</v>
      </c>
      <c r="BX50" s="213">
        <v>513227</v>
      </c>
      <c r="BY50" s="213">
        <v>512207</v>
      </c>
      <c r="BZ50" s="213">
        <v>511054</v>
      </c>
      <c r="CA50" s="213">
        <v>509720</v>
      </c>
      <c r="CB50" s="213">
        <v>508356</v>
      </c>
      <c r="CC50" s="213">
        <v>507053</v>
      </c>
      <c r="CD50" s="213">
        <v>505863</v>
      </c>
      <c r="CE50" s="213">
        <v>504740</v>
      </c>
      <c r="CF50" s="213">
        <v>503779</v>
      </c>
      <c r="CG50" s="213">
        <v>503101</v>
      </c>
      <c r="CH50" s="213">
        <v>502717</v>
      </c>
      <c r="CI50" s="213">
        <v>502610</v>
      </c>
      <c r="CJ50" s="213">
        <v>502632</v>
      </c>
      <c r="CK50" s="213">
        <v>502827</v>
      </c>
      <c r="CL50" s="213">
        <v>503265</v>
      </c>
      <c r="CM50" s="213">
        <v>503758</v>
      </c>
      <c r="CN50" s="213">
        <v>504358</v>
      </c>
      <c r="CO50" s="213">
        <v>504992</v>
      </c>
      <c r="CP50" s="213">
        <v>505713</v>
      </c>
      <c r="CQ50" s="213">
        <v>506606</v>
      </c>
      <c r="CR50" s="213">
        <v>507474</v>
      </c>
      <c r="CS50" s="213">
        <v>508296</v>
      </c>
      <c r="CT50" s="213">
        <v>509078</v>
      </c>
      <c r="CU50" s="213">
        <v>509817</v>
      </c>
      <c r="CV50" s="213">
        <v>510533</v>
      </c>
      <c r="CW50" s="213">
        <v>511234</v>
      </c>
      <c r="CX50" s="213">
        <v>511841</v>
      </c>
      <c r="CY50" s="213">
        <v>512378</v>
      </c>
    </row>
    <row r="51" spans="1:103" x14ac:dyDescent="0.2">
      <c r="A51" s="213" t="s">
        <v>1291</v>
      </c>
      <c r="B51" s="211">
        <v>49</v>
      </c>
      <c r="C51" s="213"/>
      <c r="D51" s="213"/>
      <c r="E51" s="213">
        <v>422864</v>
      </c>
      <c r="F51" s="213">
        <v>418131</v>
      </c>
      <c r="G51" s="213">
        <v>411124</v>
      </c>
      <c r="H51" s="213">
        <v>402525</v>
      </c>
      <c r="I51" s="213">
        <v>412490</v>
      </c>
      <c r="J51" s="213">
        <v>444214</v>
      </c>
      <c r="K51" s="213">
        <v>465793</v>
      </c>
      <c r="L51" s="213">
        <v>467575</v>
      </c>
      <c r="M51" s="213">
        <v>465064</v>
      </c>
      <c r="N51" s="213">
        <v>470002</v>
      </c>
      <c r="O51" s="213">
        <v>472028</v>
      </c>
      <c r="P51" s="213">
        <v>489148</v>
      </c>
      <c r="Q51" s="213">
        <v>494601</v>
      </c>
      <c r="R51" s="213">
        <v>504824</v>
      </c>
      <c r="S51" s="213">
        <v>519074</v>
      </c>
      <c r="T51" s="213">
        <v>516311</v>
      </c>
      <c r="U51" s="213">
        <v>523348</v>
      </c>
      <c r="V51" s="213">
        <v>529314</v>
      </c>
      <c r="W51" s="213">
        <v>529392</v>
      </c>
      <c r="X51" s="213">
        <v>519268</v>
      </c>
      <c r="Y51" s="213">
        <v>521545</v>
      </c>
      <c r="Z51" s="213">
        <v>512830</v>
      </c>
      <c r="AA51" s="213">
        <v>507594</v>
      </c>
      <c r="AB51" s="213">
        <v>515495</v>
      </c>
      <c r="AC51" s="213">
        <v>510067</v>
      </c>
      <c r="AD51" s="213">
        <v>510370</v>
      </c>
      <c r="AE51" s="213">
        <v>500370</v>
      </c>
      <c r="AF51" s="213">
        <v>499179</v>
      </c>
      <c r="AG51" s="213">
        <v>500146</v>
      </c>
      <c r="AH51" s="213">
        <v>498638</v>
      </c>
      <c r="AI51" s="213">
        <v>502772</v>
      </c>
      <c r="AJ51" s="213">
        <v>503158</v>
      </c>
      <c r="AK51" s="213">
        <v>503081</v>
      </c>
      <c r="AL51" s="213">
        <v>509849</v>
      </c>
      <c r="AM51" s="213">
        <v>525557</v>
      </c>
      <c r="AN51" s="213">
        <v>522186</v>
      </c>
      <c r="AO51" s="213">
        <v>524934</v>
      </c>
      <c r="AP51" s="213">
        <v>531425</v>
      </c>
      <c r="AQ51" s="213">
        <v>531331</v>
      </c>
      <c r="AR51" s="213">
        <v>521636</v>
      </c>
      <c r="AS51" s="213">
        <v>513893</v>
      </c>
      <c r="AT51" s="213">
        <v>512675</v>
      </c>
      <c r="AU51" s="213">
        <v>515961</v>
      </c>
      <c r="AV51" s="213">
        <v>506836</v>
      </c>
      <c r="AW51" s="213">
        <v>499694</v>
      </c>
      <c r="AX51" s="213">
        <v>494892</v>
      </c>
      <c r="AY51" s="213">
        <v>490488</v>
      </c>
      <c r="AZ51" s="213">
        <v>478736</v>
      </c>
      <c r="BA51" s="213">
        <v>485724</v>
      </c>
      <c r="BB51" s="213">
        <v>470968</v>
      </c>
      <c r="BC51" s="213">
        <v>492762</v>
      </c>
      <c r="BD51" s="213">
        <v>496126</v>
      </c>
      <c r="BE51" s="213">
        <v>497452</v>
      </c>
      <c r="BF51" s="213">
        <v>498355</v>
      </c>
      <c r="BG51" s="213">
        <v>498796</v>
      </c>
      <c r="BH51" s="213">
        <v>498932</v>
      </c>
      <c r="BI51" s="213">
        <v>499080</v>
      </c>
      <c r="BJ51" s="213">
        <v>499278</v>
      </c>
      <c r="BK51" s="213">
        <v>499623</v>
      </c>
      <c r="BL51" s="213">
        <v>499930</v>
      </c>
      <c r="BM51" s="213">
        <v>500260</v>
      </c>
      <c r="BN51" s="213">
        <v>500757</v>
      </c>
      <c r="BO51" s="213">
        <v>501924</v>
      </c>
      <c r="BP51" s="213">
        <v>503839</v>
      </c>
      <c r="BQ51" s="213">
        <v>505910</v>
      </c>
      <c r="BR51" s="213">
        <v>507978</v>
      </c>
      <c r="BS51" s="213">
        <v>509988</v>
      </c>
      <c r="BT51" s="213">
        <v>511560</v>
      </c>
      <c r="BU51" s="213">
        <v>512670</v>
      </c>
      <c r="BV51" s="213">
        <v>513620</v>
      </c>
      <c r="BW51" s="213">
        <v>514332</v>
      </c>
      <c r="BX51" s="213">
        <v>514292</v>
      </c>
      <c r="BY51" s="213">
        <v>513454</v>
      </c>
      <c r="BZ51" s="213">
        <v>512439</v>
      </c>
      <c r="CA51" s="213">
        <v>511294</v>
      </c>
      <c r="CB51" s="213">
        <v>509964</v>
      </c>
      <c r="CC51" s="213">
        <v>508607</v>
      </c>
      <c r="CD51" s="213">
        <v>507309</v>
      </c>
      <c r="CE51" s="213">
        <v>506124</v>
      </c>
      <c r="CF51" s="213">
        <v>505006</v>
      </c>
      <c r="CG51" s="213">
        <v>504050</v>
      </c>
      <c r="CH51" s="213">
        <v>503379</v>
      </c>
      <c r="CI51" s="213">
        <v>503000</v>
      </c>
      <c r="CJ51" s="213">
        <v>502897</v>
      </c>
      <c r="CK51" s="213">
        <v>502922</v>
      </c>
      <c r="CL51" s="213">
        <v>503123</v>
      </c>
      <c r="CM51" s="213">
        <v>503564</v>
      </c>
      <c r="CN51" s="213">
        <v>504060</v>
      </c>
      <c r="CO51" s="213">
        <v>504662</v>
      </c>
      <c r="CP51" s="213">
        <v>505300</v>
      </c>
      <c r="CQ51" s="213">
        <v>506027</v>
      </c>
      <c r="CR51" s="213">
        <v>506922</v>
      </c>
      <c r="CS51" s="213">
        <v>507794</v>
      </c>
      <c r="CT51" s="213">
        <v>508621</v>
      </c>
      <c r="CU51" s="213">
        <v>509403</v>
      </c>
      <c r="CV51" s="213">
        <v>510147</v>
      </c>
      <c r="CW51" s="213">
        <v>510865</v>
      </c>
      <c r="CX51" s="213">
        <v>511572</v>
      </c>
      <c r="CY51" s="213">
        <v>512177</v>
      </c>
    </row>
    <row r="52" spans="1:103" x14ac:dyDescent="0.2">
      <c r="A52" s="213" t="s">
        <v>1291</v>
      </c>
      <c r="B52" s="211">
        <v>50</v>
      </c>
      <c r="C52" s="213"/>
      <c r="D52" s="213"/>
      <c r="E52" s="213">
        <v>439560</v>
      </c>
      <c r="F52" s="213">
        <v>423248</v>
      </c>
      <c r="G52" s="213">
        <v>418371</v>
      </c>
      <c r="H52" s="213">
        <v>411227</v>
      </c>
      <c r="I52" s="213">
        <v>402494</v>
      </c>
      <c r="J52" s="213">
        <v>412286</v>
      </c>
      <c r="K52" s="213">
        <v>443960</v>
      </c>
      <c r="L52" s="213">
        <v>465502</v>
      </c>
      <c r="M52" s="213">
        <v>467289</v>
      </c>
      <c r="N52" s="213">
        <v>464791</v>
      </c>
      <c r="O52" s="213">
        <v>469729</v>
      </c>
      <c r="P52" s="213">
        <v>471760</v>
      </c>
      <c r="Q52" s="213">
        <v>488858</v>
      </c>
      <c r="R52" s="213">
        <v>494311</v>
      </c>
      <c r="S52" s="213">
        <v>504524</v>
      </c>
      <c r="T52" s="213">
        <v>518761</v>
      </c>
      <c r="U52" s="213">
        <v>516012</v>
      </c>
      <c r="V52" s="213">
        <v>523046</v>
      </c>
      <c r="W52" s="213">
        <v>529012</v>
      </c>
      <c r="X52" s="213">
        <v>529097</v>
      </c>
      <c r="Y52" s="213">
        <v>519000</v>
      </c>
      <c r="Z52" s="213">
        <v>521285</v>
      </c>
      <c r="AA52" s="213">
        <v>512595</v>
      </c>
      <c r="AB52" s="213">
        <v>507376</v>
      </c>
      <c r="AC52" s="213">
        <v>515274</v>
      </c>
      <c r="AD52" s="213">
        <v>509865</v>
      </c>
      <c r="AE52" s="213">
        <v>510177</v>
      </c>
      <c r="AF52" s="213">
        <v>500199</v>
      </c>
      <c r="AG52" s="213">
        <v>499019</v>
      </c>
      <c r="AH52" s="213">
        <v>499996</v>
      </c>
      <c r="AI52" s="213">
        <v>498499</v>
      </c>
      <c r="AJ52" s="213">
        <v>502636</v>
      </c>
      <c r="AK52" s="213">
        <v>503028</v>
      </c>
      <c r="AL52" s="213">
        <v>502959</v>
      </c>
      <c r="AM52" s="213">
        <v>509727</v>
      </c>
      <c r="AN52" s="213">
        <v>525421</v>
      </c>
      <c r="AO52" s="213">
        <v>522063</v>
      </c>
      <c r="AP52" s="213">
        <v>524817</v>
      </c>
      <c r="AQ52" s="213">
        <v>531307</v>
      </c>
      <c r="AR52" s="213">
        <v>531224</v>
      </c>
      <c r="AS52" s="213">
        <v>521548</v>
      </c>
      <c r="AT52" s="213">
        <v>513822</v>
      </c>
      <c r="AU52" s="213">
        <v>512614</v>
      </c>
      <c r="AV52" s="213">
        <v>515905</v>
      </c>
      <c r="AW52" s="213">
        <v>506797</v>
      </c>
      <c r="AX52" s="213">
        <v>499673</v>
      </c>
      <c r="AY52" s="213">
        <v>494883</v>
      </c>
      <c r="AZ52" s="213">
        <v>490490</v>
      </c>
      <c r="BA52" s="213">
        <v>478759</v>
      </c>
      <c r="BB52" s="213">
        <v>485746</v>
      </c>
      <c r="BC52" s="213">
        <v>471014</v>
      </c>
      <c r="BD52" s="213">
        <v>492790</v>
      </c>
      <c r="BE52" s="213">
        <v>496159</v>
      </c>
      <c r="BF52" s="213">
        <v>497488</v>
      </c>
      <c r="BG52" s="213">
        <v>498398</v>
      </c>
      <c r="BH52" s="213">
        <v>498844</v>
      </c>
      <c r="BI52" s="213">
        <v>498986</v>
      </c>
      <c r="BJ52" s="213">
        <v>499139</v>
      </c>
      <c r="BK52" s="213">
        <v>499344</v>
      </c>
      <c r="BL52" s="213">
        <v>499695</v>
      </c>
      <c r="BM52" s="213">
        <v>500006</v>
      </c>
      <c r="BN52" s="213">
        <v>500342</v>
      </c>
      <c r="BO52" s="213">
        <v>500847</v>
      </c>
      <c r="BP52" s="213">
        <v>502019</v>
      </c>
      <c r="BQ52" s="213">
        <v>503938</v>
      </c>
      <c r="BR52" s="213">
        <v>506012</v>
      </c>
      <c r="BS52" s="213">
        <v>508083</v>
      </c>
      <c r="BT52" s="213">
        <v>510098</v>
      </c>
      <c r="BU52" s="213">
        <v>511674</v>
      </c>
      <c r="BV52" s="213">
        <v>512788</v>
      </c>
      <c r="BW52" s="213">
        <v>513742</v>
      </c>
      <c r="BX52" s="213">
        <v>514460</v>
      </c>
      <c r="BY52" s="213">
        <v>514426</v>
      </c>
      <c r="BZ52" s="213">
        <v>513592</v>
      </c>
      <c r="CA52" s="213">
        <v>512584</v>
      </c>
      <c r="CB52" s="213">
        <v>511445</v>
      </c>
      <c r="CC52" s="213">
        <v>510121</v>
      </c>
      <c r="CD52" s="213">
        <v>508771</v>
      </c>
      <c r="CE52" s="213">
        <v>507478</v>
      </c>
      <c r="CF52" s="213">
        <v>506300</v>
      </c>
      <c r="CG52" s="213">
        <v>505188</v>
      </c>
      <c r="CH52" s="213">
        <v>504238</v>
      </c>
      <c r="CI52" s="213">
        <v>503570</v>
      </c>
      <c r="CJ52" s="213">
        <v>503196</v>
      </c>
      <c r="CK52" s="213">
        <v>503099</v>
      </c>
      <c r="CL52" s="213">
        <v>503128</v>
      </c>
      <c r="CM52" s="213">
        <v>503333</v>
      </c>
      <c r="CN52" s="213">
        <v>503777</v>
      </c>
      <c r="CO52" s="213">
        <v>504280</v>
      </c>
      <c r="CP52" s="213">
        <v>504886</v>
      </c>
      <c r="CQ52" s="213">
        <v>505527</v>
      </c>
      <c r="CR52" s="213">
        <v>506257</v>
      </c>
      <c r="CS52" s="213">
        <v>507155</v>
      </c>
      <c r="CT52" s="213">
        <v>508032</v>
      </c>
      <c r="CU52" s="213">
        <v>508862</v>
      </c>
      <c r="CV52" s="213">
        <v>509647</v>
      </c>
      <c r="CW52" s="213">
        <v>510396</v>
      </c>
      <c r="CX52" s="213">
        <v>511117</v>
      </c>
      <c r="CY52" s="213">
        <v>511822</v>
      </c>
    </row>
    <row r="53" spans="1:103" x14ac:dyDescent="0.2">
      <c r="A53" s="213" t="s">
        <v>1291</v>
      </c>
      <c r="B53" s="211">
        <v>51</v>
      </c>
      <c r="C53" s="213"/>
      <c r="D53" s="213"/>
      <c r="E53" s="213">
        <v>456924</v>
      </c>
      <c r="F53" s="213">
        <v>439690</v>
      </c>
      <c r="G53" s="213">
        <v>423273</v>
      </c>
      <c r="H53" s="213">
        <v>418268</v>
      </c>
      <c r="I53" s="213">
        <v>410999</v>
      </c>
      <c r="J53" s="213">
        <v>402145</v>
      </c>
      <c r="K53" s="213">
        <v>411924</v>
      </c>
      <c r="L53" s="213">
        <v>443544</v>
      </c>
      <c r="M53" s="213">
        <v>465052</v>
      </c>
      <c r="N53" s="213">
        <v>466845</v>
      </c>
      <c r="O53" s="213">
        <v>464359</v>
      </c>
      <c r="P53" s="213">
        <v>469298</v>
      </c>
      <c r="Q53" s="213">
        <v>471333</v>
      </c>
      <c r="R53" s="213">
        <v>488410</v>
      </c>
      <c r="S53" s="213">
        <v>493863</v>
      </c>
      <c r="T53" s="213">
        <v>504065</v>
      </c>
      <c r="U53" s="213">
        <v>518288</v>
      </c>
      <c r="V53" s="213">
        <v>515555</v>
      </c>
      <c r="W53" s="213">
        <v>522587</v>
      </c>
      <c r="X53" s="213">
        <v>528553</v>
      </c>
      <c r="Y53" s="213">
        <v>528648</v>
      </c>
      <c r="Z53" s="213">
        <v>518578</v>
      </c>
      <c r="AA53" s="213">
        <v>520871</v>
      </c>
      <c r="AB53" s="213">
        <v>512206</v>
      </c>
      <c r="AC53" s="213">
        <v>507008</v>
      </c>
      <c r="AD53" s="213">
        <v>514901</v>
      </c>
      <c r="AE53" s="213">
        <v>509511</v>
      </c>
      <c r="AF53" s="213">
        <v>509832</v>
      </c>
      <c r="AG53" s="213">
        <v>499882</v>
      </c>
      <c r="AH53" s="213">
        <v>498713</v>
      </c>
      <c r="AI53" s="213">
        <v>499698</v>
      </c>
      <c r="AJ53" s="213">
        <v>498213</v>
      </c>
      <c r="AK53" s="213">
        <v>502355</v>
      </c>
      <c r="AL53" s="213">
        <v>502754</v>
      </c>
      <c r="AM53" s="213">
        <v>502694</v>
      </c>
      <c r="AN53" s="213">
        <v>509459</v>
      </c>
      <c r="AO53" s="213">
        <v>525141</v>
      </c>
      <c r="AP53" s="213">
        <v>521795</v>
      </c>
      <c r="AQ53" s="213">
        <v>524553</v>
      </c>
      <c r="AR53" s="213">
        <v>531045</v>
      </c>
      <c r="AS53" s="213">
        <v>530970</v>
      </c>
      <c r="AT53" s="213">
        <v>521317</v>
      </c>
      <c r="AU53" s="213">
        <v>513609</v>
      </c>
      <c r="AV53" s="213">
        <v>512411</v>
      </c>
      <c r="AW53" s="213">
        <v>515707</v>
      </c>
      <c r="AX53" s="213">
        <v>506618</v>
      </c>
      <c r="AY53" s="213">
        <v>499512</v>
      </c>
      <c r="AZ53" s="213">
        <v>494734</v>
      </c>
      <c r="BA53" s="213">
        <v>490356</v>
      </c>
      <c r="BB53" s="213">
        <v>478648</v>
      </c>
      <c r="BC53" s="213">
        <v>485634</v>
      </c>
      <c r="BD53" s="213">
        <v>470922</v>
      </c>
      <c r="BE53" s="213">
        <v>492682</v>
      </c>
      <c r="BF53" s="213">
        <v>496055</v>
      </c>
      <c r="BG53" s="213">
        <v>497390</v>
      </c>
      <c r="BH53" s="213">
        <v>498305</v>
      </c>
      <c r="BI53" s="213">
        <v>498756</v>
      </c>
      <c r="BJ53" s="213">
        <v>498905</v>
      </c>
      <c r="BK53" s="213">
        <v>499064</v>
      </c>
      <c r="BL53" s="213">
        <v>499278</v>
      </c>
      <c r="BM53" s="213">
        <v>499633</v>
      </c>
      <c r="BN53" s="213">
        <v>499952</v>
      </c>
      <c r="BO53" s="213">
        <v>500293</v>
      </c>
      <c r="BP53" s="213">
        <v>500805</v>
      </c>
      <c r="BQ53" s="213">
        <v>501982</v>
      </c>
      <c r="BR53" s="213">
        <v>503903</v>
      </c>
      <c r="BS53" s="213">
        <v>505984</v>
      </c>
      <c r="BT53" s="213">
        <v>508058</v>
      </c>
      <c r="BU53" s="213">
        <v>510076</v>
      </c>
      <c r="BV53" s="213">
        <v>511656</v>
      </c>
      <c r="BW53" s="213">
        <v>512775</v>
      </c>
      <c r="BX53" s="213">
        <v>513734</v>
      </c>
      <c r="BY53" s="213">
        <v>514458</v>
      </c>
      <c r="BZ53" s="213">
        <v>514430</v>
      </c>
      <c r="CA53" s="213">
        <v>513602</v>
      </c>
      <c r="CB53" s="213">
        <v>512600</v>
      </c>
      <c r="CC53" s="213">
        <v>511469</v>
      </c>
      <c r="CD53" s="213">
        <v>510151</v>
      </c>
      <c r="CE53" s="213">
        <v>508807</v>
      </c>
      <c r="CF53" s="213">
        <v>507522</v>
      </c>
      <c r="CG53" s="213">
        <v>506349</v>
      </c>
      <c r="CH53" s="213">
        <v>505243</v>
      </c>
      <c r="CI53" s="213">
        <v>504300</v>
      </c>
      <c r="CJ53" s="213">
        <v>503636</v>
      </c>
      <c r="CK53" s="213">
        <v>503269</v>
      </c>
      <c r="CL53" s="213">
        <v>503177</v>
      </c>
      <c r="CM53" s="213">
        <v>503210</v>
      </c>
      <c r="CN53" s="213">
        <v>503421</v>
      </c>
      <c r="CO53" s="213">
        <v>503869</v>
      </c>
      <c r="CP53" s="213">
        <v>504374</v>
      </c>
      <c r="CQ53" s="213">
        <v>504987</v>
      </c>
      <c r="CR53" s="213">
        <v>505630</v>
      </c>
      <c r="CS53" s="213">
        <v>506364</v>
      </c>
      <c r="CT53" s="213">
        <v>507266</v>
      </c>
      <c r="CU53" s="213">
        <v>508147</v>
      </c>
      <c r="CV53" s="213">
        <v>508980</v>
      </c>
      <c r="CW53" s="213">
        <v>509770</v>
      </c>
      <c r="CX53" s="213">
        <v>510523</v>
      </c>
      <c r="CY53" s="213">
        <v>511243</v>
      </c>
    </row>
    <row r="54" spans="1:103" x14ac:dyDescent="0.2">
      <c r="A54" s="213" t="s">
        <v>1291</v>
      </c>
      <c r="B54" s="211">
        <v>52</v>
      </c>
      <c r="C54" s="213"/>
      <c r="D54" s="213"/>
      <c r="E54" s="213">
        <v>475856</v>
      </c>
      <c r="F54" s="213">
        <v>456774</v>
      </c>
      <c r="G54" s="213">
        <v>439454</v>
      </c>
      <c r="H54" s="213">
        <v>422952</v>
      </c>
      <c r="I54" s="213">
        <v>417831</v>
      </c>
      <c r="J54" s="213">
        <v>410452</v>
      </c>
      <c r="K54" s="213">
        <v>401629</v>
      </c>
      <c r="L54" s="213">
        <v>411393</v>
      </c>
      <c r="M54" s="213">
        <v>442956</v>
      </c>
      <c r="N54" s="213">
        <v>464428</v>
      </c>
      <c r="O54" s="213">
        <v>466228</v>
      </c>
      <c r="P54" s="213">
        <v>463757</v>
      </c>
      <c r="Q54" s="213">
        <v>468697</v>
      </c>
      <c r="R54" s="213">
        <v>470739</v>
      </c>
      <c r="S54" s="213">
        <v>487792</v>
      </c>
      <c r="T54" s="213">
        <v>493245</v>
      </c>
      <c r="U54" s="213">
        <v>503439</v>
      </c>
      <c r="V54" s="213">
        <v>517645</v>
      </c>
      <c r="W54" s="213">
        <v>514928</v>
      </c>
      <c r="X54" s="213">
        <v>521959</v>
      </c>
      <c r="Y54" s="213">
        <v>527923</v>
      </c>
      <c r="Z54" s="213">
        <v>528031</v>
      </c>
      <c r="AA54" s="213">
        <v>517992</v>
      </c>
      <c r="AB54" s="213">
        <v>520292</v>
      </c>
      <c r="AC54" s="213">
        <v>511656</v>
      </c>
      <c r="AD54" s="213">
        <v>506475</v>
      </c>
      <c r="AE54" s="213">
        <v>514366</v>
      </c>
      <c r="AF54" s="213">
        <v>508996</v>
      </c>
      <c r="AG54" s="213">
        <v>509326</v>
      </c>
      <c r="AH54" s="213">
        <v>499403</v>
      </c>
      <c r="AI54" s="213">
        <v>498246</v>
      </c>
      <c r="AJ54" s="213">
        <v>499240</v>
      </c>
      <c r="AK54" s="213">
        <v>497767</v>
      </c>
      <c r="AL54" s="213">
        <v>501912</v>
      </c>
      <c r="AM54" s="213">
        <v>502321</v>
      </c>
      <c r="AN54" s="213">
        <v>502269</v>
      </c>
      <c r="AO54" s="213">
        <v>509034</v>
      </c>
      <c r="AP54" s="213">
        <v>524703</v>
      </c>
      <c r="AQ54" s="213">
        <v>521371</v>
      </c>
      <c r="AR54" s="213">
        <v>524135</v>
      </c>
      <c r="AS54" s="213">
        <v>530625</v>
      </c>
      <c r="AT54" s="213">
        <v>530561</v>
      </c>
      <c r="AU54" s="213">
        <v>520932</v>
      </c>
      <c r="AV54" s="213">
        <v>513243</v>
      </c>
      <c r="AW54" s="213">
        <v>512056</v>
      </c>
      <c r="AX54" s="213">
        <v>515356</v>
      </c>
      <c r="AY54" s="213">
        <v>506289</v>
      </c>
      <c r="AZ54" s="213">
        <v>499200</v>
      </c>
      <c r="BA54" s="213">
        <v>494437</v>
      </c>
      <c r="BB54" s="213">
        <v>490071</v>
      </c>
      <c r="BC54" s="213">
        <v>478388</v>
      </c>
      <c r="BD54" s="213">
        <v>485372</v>
      </c>
      <c r="BE54" s="213">
        <v>470686</v>
      </c>
      <c r="BF54" s="213">
        <v>492427</v>
      </c>
      <c r="BG54" s="213">
        <v>495804</v>
      </c>
      <c r="BH54" s="213">
        <v>497145</v>
      </c>
      <c r="BI54" s="213">
        <v>498065</v>
      </c>
      <c r="BJ54" s="213">
        <v>498523</v>
      </c>
      <c r="BK54" s="213">
        <v>498681</v>
      </c>
      <c r="BL54" s="213">
        <v>498844</v>
      </c>
      <c r="BM54" s="213">
        <v>499065</v>
      </c>
      <c r="BN54" s="213">
        <v>499426</v>
      </c>
      <c r="BO54" s="213">
        <v>499754</v>
      </c>
      <c r="BP54" s="213">
        <v>500100</v>
      </c>
      <c r="BQ54" s="213">
        <v>500619</v>
      </c>
      <c r="BR54" s="213">
        <v>501800</v>
      </c>
      <c r="BS54" s="213">
        <v>503726</v>
      </c>
      <c r="BT54" s="213">
        <v>505811</v>
      </c>
      <c r="BU54" s="213">
        <v>507889</v>
      </c>
      <c r="BV54" s="213">
        <v>509911</v>
      </c>
      <c r="BW54" s="213">
        <v>511498</v>
      </c>
      <c r="BX54" s="213">
        <v>512620</v>
      </c>
      <c r="BY54" s="213">
        <v>513585</v>
      </c>
      <c r="BZ54" s="213">
        <v>514316</v>
      </c>
      <c r="CA54" s="213">
        <v>514294</v>
      </c>
      <c r="CB54" s="213">
        <v>513471</v>
      </c>
      <c r="CC54" s="213">
        <v>512477</v>
      </c>
      <c r="CD54" s="213">
        <v>511351</v>
      </c>
      <c r="CE54" s="213">
        <v>510043</v>
      </c>
      <c r="CF54" s="213">
        <v>508705</v>
      </c>
      <c r="CG54" s="213">
        <v>507426</v>
      </c>
      <c r="CH54" s="213">
        <v>506259</v>
      </c>
      <c r="CI54" s="213">
        <v>505160</v>
      </c>
      <c r="CJ54" s="213">
        <v>504224</v>
      </c>
      <c r="CK54" s="213">
        <v>503566</v>
      </c>
      <c r="CL54" s="213">
        <v>503203</v>
      </c>
      <c r="CM54" s="213">
        <v>503117</v>
      </c>
      <c r="CN54" s="213">
        <v>503155</v>
      </c>
      <c r="CO54" s="213">
        <v>503374</v>
      </c>
      <c r="CP54" s="213">
        <v>503825</v>
      </c>
      <c r="CQ54" s="213">
        <v>504335</v>
      </c>
      <c r="CR54" s="213">
        <v>504952</v>
      </c>
      <c r="CS54" s="213">
        <v>505599</v>
      </c>
      <c r="CT54" s="213">
        <v>506337</v>
      </c>
      <c r="CU54" s="213">
        <v>507243</v>
      </c>
      <c r="CV54" s="213">
        <v>508128</v>
      </c>
      <c r="CW54" s="213">
        <v>508965</v>
      </c>
      <c r="CX54" s="213">
        <v>509760</v>
      </c>
      <c r="CY54" s="213">
        <v>510511</v>
      </c>
    </row>
    <row r="55" spans="1:103" x14ac:dyDescent="0.2">
      <c r="A55" s="213" t="s">
        <v>1291</v>
      </c>
      <c r="B55" s="211">
        <v>53</v>
      </c>
      <c r="C55" s="213"/>
      <c r="D55" s="213"/>
      <c r="E55" s="213">
        <v>463341</v>
      </c>
      <c r="F55" s="213">
        <v>475489</v>
      </c>
      <c r="G55" s="213">
        <v>456341</v>
      </c>
      <c r="H55" s="213">
        <v>438950</v>
      </c>
      <c r="I55" s="213">
        <v>422373</v>
      </c>
      <c r="J55" s="213">
        <v>417149</v>
      </c>
      <c r="K55" s="213">
        <v>409798</v>
      </c>
      <c r="L55" s="213">
        <v>401005</v>
      </c>
      <c r="M55" s="213">
        <v>410758</v>
      </c>
      <c r="N55" s="213">
        <v>442258</v>
      </c>
      <c r="O55" s="213">
        <v>463694</v>
      </c>
      <c r="P55" s="213">
        <v>465501</v>
      </c>
      <c r="Q55" s="213">
        <v>463046</v>
      </c>
      <c r="R55" s="213">
        <v>467987</v>
      </c>
      <c r="S55" s="213">
        <v>470038</v>
      </c>
      <c r="T55" s="213">
        <v>487065</v>
      </c>
      <c r="U55" s="213">
        <v>492519</v>
      </c>
      <c r="V55" s="213">
        <v>502704</v>
      </c>
      <c r="W55" s="213">
        <v>516892</v>
      </c>
      <c r="X55" s="213">
        <v>514194</v>
      </c>
      <c r="Y55" s="213">
        <v>521222</v>
      </c>
      <c r="Z55" s="213">
        <v>527184</v>
      </c>
      <c r="AA55" s="213">
        <v>527307</v>
      </c>
      <c r="AB55" s="213">
        <v>517300</v>
      </c>
      <c r="AC55" s="213">
        <v>519606</v>
      </c>
      <c r="AD55" s="213">
        <v>511000</v>
      </c>
      <c r="AE55" s="213">
        <v>505840</v>
      </c>
      <c r="AF55" s="213">
        <v>513728</v>
      </c>
      <c r="AG55" s="213">
        <v>508381</v>
      </c>
      <c r="AH55" s="213">
        <v>508720</v>
      </c>
      <c r="AI55" s="213">
        <v>498828</v>
      </c>
      <c r="AJ55" s="213">
        <v>497682</v>
      </c>
      <c r="AK55" s="213">
        <v>498686</v>
      </c>
      <c r="AL55" s="213">
        <v>497224</v>
      </c>
      <c r="AM55" s="213">
        <v>501373</v>
      </c>
      <c r="AN55" s="213">
        <v>501792</v>
      </c>
      <c r="AO55" s="213">
        <v>501748</v>
      </c>
      <c r="AP55" s="213">
        <v>508515</v>
      </c>
      <c r="AQ55" s="213">
        <v>524169</v>
      </c>
      <c r="AR55" s="213">
        <v>520850</v>
      </c>
      <c r="AS55" s="213">
        <v>523622</v>
      </c>
      <c r="AT55" s="213">
        <v>530111</v>
      </c>
      <c r="AU55" s="213">
        <v>530057</v>
      </c>
      <c r="AV55" s="213">
        <v>520452</v>
      </c>
      <c r="AW55" s="213">
        <v>512786</v>
      </c>
      <c r="AX55" s="213">
        <v>511610</v>
      </c>
      <c r="AY55" s="213">
        <v>514915</v>
      </c>
      <c r="AZ55" s="213">
        <v>505868</v>
      </c>
      <c r="BA55" s="213">
        <v>498800</v>
      </c>
      <c r="BB55" s="213">
        <v>494053</v>
      </c>
      <c r="BC55" s="213">
        <v>489700</v>
      </c>
      <c r="BD55" s="213">
        <v>478043</v>
      </c>
      <c r="BE55" s="213">
        <v>485025</v>
      </c>
      <c r="BF55" s="213">
        <v>470367</v>
      </c>
      <c r="BG55" s="213">
        <v>492088</v>
      </c>
      <c r="BH55" s="213">
        <v>495468</v>
      </c>
      <c r="BI55" s="213">
        <v>496816</v>
      </c>
      <c r="BJ55" s="213">
        <v>497741</v>
      </c>
      <c r="BK55" s="213">
        <v>498208</v>
      </c>
      <c r="BL55" s="213">
        <v>498372</v>
      </c>
      <c r="BM55" s="213">
        <v>498541</v>
      </c>
      <c r="BN55" s="213">
        <v>498770</v>
      </c>
      <c r="BO55" s="213">
        <v>499138</v>
      </c>
      <c r="BP55" s="213">
        <v>499474</v>
      </c>
      <c r="BQ55" s="213">
        <v>499826</v>
      </c>
      <c r="BR55" s="213">
        <v>500351</v>
      </c>
      <c r="BS55" s="213">
        <v>501540</v>
      </c>
      <c r="BT55" s="213">
        <v>503469</v>
      </c>
      <c r="BU55" s="213">
        <v>505558</v>
      </c>
      <c r="BV55" s="213">
        <v>507641</v>
      </c>
      <c r="BW55" s="213">
        <v>509668</v>
      </c>
      <c r="BX55" s="213">
        <v>511259</v>
      </c>
      <c r="BY55" s="213">
        <v>512390</v>
      </c>
      <c r="BZ55" s="213">
        <v>513359</v>
      </c>
      <c r="CA55" s="213">
        <v>514095</v>
      </c>
      <c r="CB55" s="213">
        <v>514079</v>
      </c>
      <c r="CC55" s="213">
        <v>513263</v>
      </c>
      <c r="CD55" s="213">
        <v>512277</v>
      </c>
      <c r="CE55" s="213">
        <v>511160</v>
      </c>
      <c r="CF55" s="213">
        <v>509859</v>
      </c>
      <c r="CG55" s="213">
        <v>508527</v>
      </c>
      <c r="CH55" s="213">
        <v>507257</v>
      </c>
      <c r="CI55" s="213">
        <v>506094</v>
      </c>
      <c r="CJ55" s="213">
        <v>505005</v>
      </c>
      <c r="CK55" s="213">
        <v>504076</v>
      </c>
      <c r="CL55" s="213">
        <v>503423</v>
      </c>
      <c r="CM55" s="213">
        <v>503066</v>
      </c>
      <c r="CN55" s="213">
        <v>502986</v>
      </c>
      <c r="CO55" s="213">
        <v>503030</v>
      </c>
      <c r="CP55" s="213">
        <v>503253</v>
      </c>
      <c r="CQ55" s="213">
        <v>503711</v>
      </c>
      <c r="CR55" s="213">
        <v>504224</v>
      </c>
      <c r="CS55" s="213">
        <v>504846</v>
      </c>
      <c r="CT55" s="213">
        <v>505496</v>
      </c>
      <c r="CU55" s="213">
        <v>506241</v>
      </c>
      <c r="CV55" s="213">
        <v>507150</v>
      </c>
      <c r="CW55" s="213">
        <v>508040</v>
      </c>
      <c r="CX55" s="213">
        <v>508880</v>
      </c>
      <c r="CY55" s="213">
        <v>509675</v>
      </c>
    </row>
    <row r="56" spans="1:103" x14ac:dyDescent="0.2">
      <c r="A56" s="213" t="s">
        <v>1291</v>
      </c>
      <c r="B56" s="211">
        <v>54</v>
      </c>
      <c r="C56" s="213"/>
      <c r="D56" s="213"/>
      <c r="E56" s="213">
        <v>473790</v>
      </c>
      <c r="F56" s="213">
        <v>462804</v>
      </c>
      <c r="G56" s="213">
        <v>474813</v>
      </c>
      <c r="H56" s="213">
        <v>455612</v>
      </c>
      <c r="I56" s="213">
        <v>438164</v>
      </c>
      <c r="J56" s="213">
        <v>421525</v>
      </c>
      <c r="K56" s="213">
        <v>416327</v>
      </c>
      <c r="L56" s="213">
        <v>409005</v>
      </c>
      <c r="M56" s="213">
        <v>400248</v>
      </c>
      <c r="N56" s="213">
        <v>409989</v>
      </c>
      <c r="O56" s="213">
        <v>441420</v>
      </c>
      <c r="P56" s="213">
        <v>462816</v>
      </c>
      <c r="Q56" s="213">
        <v>464631</v>
      </c>
      <c r="R56" s="213">
        <v>462192</v>
      </c>
      <c r="S56" s="213">
        <v>467136</v>
      </c>
      <c r="T56" s="213">
        <v>469196</v>
      </c>
      <c r="U56" s="213">
        <v>486197</v>
      </c>
      <c r="V56" s="213">
        <v>491651</v>
      </c>
      <c r="W56" s="213">
        <v>501827</v>
      </c>
      <c r="X56" s="213">
        <v>515996</v>
      </c>
      <c r="Y56" s="213">
        <v>513317</v>
      </c>
      <c r="Z56" s="213">
        <v>520343</v>
      </c>
      <c r="AA56" s="213">
        <v>526307</v>
      </c>
      <c r="AB56" s="213">
        <v>526440</v>
      </c>
      <c r="AC56" s="213">
        <v>516469</v>
      </c>
      <c r="AD56" s="213">
        <v>518784</v>
      </c>
      <c r="AE56" s="213">
        <v>510210</v>
      </c>
      <c r="AF56" s="213">
        <v>505071</v>
      </c>
      <c r="AG56" s="213">
        <v>512956</v>
      </c>
      <c r="AH56" s="213">
        <v>507631</v>
      </c>
      <c r="AI56" s="213">
        <v>507982</v>
      </c>
      <c r="AJ56" s="213">
        <v>498120</v>
      </c>
      <c r="AK56" s="213">
        <v>496988</v>
      </c>
      <c r="AL56" s="213">
        <v>498001</v>
      </c>
      <c r="AM56" s="213">
        <v>496554</v>
      </c>
      <c r="AN56" s="213">
        <v>500708</v>
      </c>
      <c r="AO56" s="213">
        <v>501138</v>
      </c>
      <c r="AP56" s="213">
        <v>501103</v>
      </c>
      <c r="AQ56" s="213">
        <v>507869</v>
      </c>
      <c r="AR56" s="213">
        <v>523506</v>
      </c>
      <c r="AS56" s="213">
        <v>520202</v>
      </c>
      <c r="AT56" s="213">
        <v>522982</v>
      </c>
      <c r="AU56" s="213">
        <v>529470</v>
      </c>
      <c r="AV56" s="213">
        <v>529428</v>
      </c>
      <c r="AW56" s="213">
        <v>519849</v>
      </c>
      <c r="AX56" s="213">
        <v>512205</v>
      </c>
      <c r="AY56" s="213">
        <v>511042</v>
      </c>
      <c r="AZ56" s="213">
        <v>514351</v>
      </c>
      <c r="BA56" s="213">
        <v>505328</v>
      </c>
      <c r="BB56" s="213">
        <v>498281</v>
      </c>
      <c r="BC56" s="213">
        <v>493552</v>
      </c>
      <c r="BD56" s="213">
        <v>489213</v>
      </c>
      <c r="BE56" s="213">
        <v>477583</v>
      </c>
      <c r="BF56" s="213">
        <v>484562</v>
      </c>
      <c r="BG56" s="213">
        <v>469934</v>
      </c>
      <c r="BH56" s="213">
        <v>491633</v>
      </c>
      <c r="BI56" s="213">
        <v>495017</v>
      </c>
      <c r="BJ56" s="213">
        <v>496373</v>
      </c>
      <c r="BK56" s="213">
        <v>497305</v>
      </c>
      <c r="BL56" s="213">
        <v>497779</v>
      </c>
      <c r="BM56" s="213">
        <v>497949</v>
      </c>
      <c r="BN56" s="213">
        <v>498129</v>
      </c>
      <c r="BO56" s="213">
        <v>498364</v>
      </c>
      <c r="BP56" s="213">
        <v>498739</v>
      </c>
      <c r="BQ56" s="213">
        <v>499084</v>
      </c>
      <c r="BR56" s="213">
        <v>499443</v>
      </c>
      <c r="BS56" s="213">
        <v>499973</v>
      </c>
      <c r="BT56" s="213">
        <v>501169</v>
      </c>
      <c r="BU56" s="213">
        <v>503105</v>
      </c>
      <c r="BV56" s="213">
        <v>505196</v>
      </c>
      <c r="BW56" s="213">
        <v>507283</v>
      </c>
      <c r="BX56" s="213">
        <v>509316</v>
      </c>
      <c r="BY56" s="213">
        <v>510913</v>
      </c>
      <c r="BZ56" s="213">
        <v>512052</v>
      </c>
      <c r="CA56" s="213">
        <v>513026</v>
      </c>
      <c r="CB56" s="213">
        <v>513768</v>
      </c>
      <c r="CC56" s="213">
        <v>513759</v>
      </c>
      <c r="CD56" s="213">
        <v>512951</v>
      </c>
      <c r="CE56" s="213">
        <v>511972</v>
      </c>
      <c r="CF56" s="213">
        <v>510864</v>
      </c>
      <c r="CG56" s="213">
        <v>509571</v>
      </c>
      <c r="CH56" s="213">
        <v>508245</v>
      </c>
      <c r="CI56" s="213">
        <v>506982</v>
      </c>
      <c r="CJ56" s="213">
        <v>505828</v>
      </c>
      <c r="CK56" s="213">
        <v>504747</v>
      </c>
      <c r="CL56" s="213">
        <v>503824</v>
      </c>
      <c r="CM56" s="213">
        <v>503179</v>
      </c>
      <c r="CN56" s="213">
        <v>502829</v>
      </c>
      <c r="CO56" s="213">
        <v>502754</v>
      </c>
      <c r="CP56" s="213">
        <v>502804</v>
      </c>
      <c r="CQ56" s="213">
        <v>503033</v>
      </c>
      <c r="CR56" s="213">
        <v>503496</v>
      </c>
      <c r="CS56" s="213">
        <v>504015</v>
      </c>
      <c r="CT56" s="213">
        <v>504642</v>
      </c>
      <c r="CU56" s="213">
        <v>505294</v>
      </c>
      <c r="CV56" s="213">
        <v>506046</v>
      </c>
      <c r="CW56" s="213">
        <v>506959</v>
      </c>
      <c r="CX56" s="213">
        <v>507854</v>
      </c>
      <c r="CY56" s="213">
        <v>508693</v>
      </c>
    </row>
    <row r="57" spans="1:103" x14ac:dyDescent="0.2">
      <c r="A57" s="213" t="s">
        <v>1291</v>
      </c>
      <c r="B57" s="211">
        <v>55</v>
      </c>
      <c r="C57" s="213"/>
      <c r="D57" s="213"/>
      <c r="E57" s="213">
        <v>472807</v>
      </c>
      <c r="F57" s="213">
        <v>473037</v>
      </c>
      <c r="G57" s="213">
        <v>461988</v>
      </c>
      <c r="H57" s="213">
        <v>473864</v>
      </c>
      <c r="I57" s="213">
        <v>454624</v>
      </c>
      <c r="J57" s="213">
        <v>437128</v>
      </c>
      <c r="K57" s="213">
        <v>420549</v>
      </c>
      <c r="L57" s="213">
        <v>415381</v>
      </c>
      <c r="M57" s="213">
        <v>408091</v>
      </c>
      <c r="N57" s="213">
        <v>399371</v>
      </c>
      <c r="O57" s="213">
        <v>409096</v>
      </c>
      <c r="P57" s="213">
        <v>440459</v>
      </c>
      <c r="Q57" s="213">
        <v>461812</v>
      </c>
      <c r="R57" s="213">
        <v>463635</v>
      </c>
      <c r="S57" s="213">
        <v>461216</v>
      </c>
      <c r="T57" s="213">
        <v>466161</v>
      </c>
      <c r="U57" s="213">
        <v>468231</v>
      </c>
      <c r="V57" s="213">
        <v>485204</v>
      </c>
      <c r="W57" s="213">
        <v>490658</v>
      </c>
      <c r="X57" s="213">
        <v>500826</v>
      </c>
      <c r="Y57" s="213">
        <v>514975</v>
      </c>
      <c r="Z57" s="213">
        <v>512317</v>
      </c>
      <c r="AA57" s="213">
        <v>519339</v>
      </c>
      <c r="AB57" s="213">
        <v>525304</v>
      </c>
      <c r="AC57" s="213">
        <v>525449</v>
      </c>
      <c r="AD57" s="213">
        <v>515516</v>
      </c>
      <c r="AE57" s="213">
        <v>517842</v>
      </c>
      <c r="AF57" s="213">
        <v>509300</v>
      </c>
      <c r="AG57" s="213">
        <v>504183</v>
      </c>
      <c r="AH57" s="213">
        <v>512065</v>
      </c>
      <c r="AI57" s="213">
        <v>506763</v>
      </c>
      <c r="AJ57" s="213">
        <v>507127</v>
      </c>
      <c r="AK57" s="213">
        <v>497300</v>
      </c>
      <c r="AL57" s="213">
        <v>496182</v>
      </c>
      <c r="AM57" s="213">
        <v>497205</v>
      </c>
      <c r="AN57" s="213">
        <v>495773</v>
      </c>
      <c r="AO57" s="213">
        <v>499930</v>
      </c>
      <c r="AP57" s="213">
        <v>500371</v>
      </c>
      <c r="AQ57" s="213">
        <v>500349</v>
      </c>
      <c r="AR57" s="213">
        <v>507114</v>
      </c>
      <c r="AS57" s="213">
        <v>522735</v>
      </c>
      <c r="AT57" s="213">
        <v>519445</v>
      </c>
      <c r="AU57" s="213">
        <v>522233</v>
      </c>
      <c r="AV57" s="213">
        <v>528720</v>
      </c>
      <c r="AW57" s="213">
        <v>528690</v>
      </c>
      <c r="AX57" s="213">
        <v>519140</v>
      </c>
      <c r="AY57" s="213">
        <v>511520</v>
      </c>
      <c r="AZ57" s="213">
        <v>510369</v>
      </c>
      <c r="BA57" s="213">
        <v>513685</v>
      </c>
      <c r="BB57" s="213">
        <v>504688</v>
      </c>
      <c r="BC57" s="213">
        <v>497661</v>
      </c>
      <c r="BD57" s="213">
        <v>492950</v>
      </c>
      <c r="BE57" s="213">
        <v>488630</v>
      </c>
      <c r="BF57" s="213">
        <v>477026</v>
      </c>
      <c r="BG57" s="213">
        <v>484005</v>
      </c>
      <c r="BH57" s="213">
        <v>469409</v>
      </c>
      <c r="BI57" s="213">
        <v>491082</v>
      </c>
      <c r="BJ57" s="213">
        <v>494470</v>
      </c>
      <c r="BK57" s="213">
        <v>495835</v>
      </c>
      <c r="BL57" s="213">
        <v>496775</v>
      </c>
      <c r="BM57" s="213">
        <v>497256</v>
      </c>
      <c r="BN57" s="213">
        <v>497434</v>
      </c>
      <c r="BO57" s="213">
        <v>497625</v>
      </c>
      <c r="BP57" s="213">
        <v>497867</v>
      </c>
      <c r="BQ57" s="213">
        <v>498250</v>
      </c>
      <c r="BR57" s="213">
        <v>498602</v>
      </c>
      <c r="BS57" s="213">
        <v>498969</v>
      </c>
      <c r="BT57" s="213">
        <v>499506</v>
      </c>
      <c r="BU57" s="213">
        <v>500710</v>
      </c>
      <c r="BV57" s="213">
        <v>502650</v>
      </c>
      <c r="BW57" s="213">
        <v>504746</v>
      </c>
      <c r="BX57" s="213">
        <v>506840</v>
      </c>
      <c r="BY57" s="213">
        <v>508876</v>
      </c>
      <c r="BZ57" s="213">
        <v>510480</v>
      </c>
      <c r="CA57" s="213">
        <v>511625</v>
      </c>
      <c r="CB57" s="213">
        <v>512606</v>
      </c>
      <c r="CC57" s="213">
        <v>513354</v>
      </c>
      <c r="CD57" s="213">
        <v>513353</v>
      </c>
      <c r="CE57" s="213">
        <v>512553</v>
      </c>
      <c r="CF57" s="213">
        <v>511583</v>
      </c>
      <c r="CG57" s="213">
        <v>510483</v>
      </c>
      <c r="CH57" s="213">
        <v>509198</v>
      </c>
      <c r="CI57" s="213">
        <v>507880</v>
      </c>
      <c r="CJ57" s="213">
        <v>506627</v>
      </c>
      <c r="CK57" s="213">
        <v>505480</v>
      </c>
      <c r="CL57" s="213">
        <v>504407</v>
      </c>
      <c r="CM57" s="213">
        <v>503492</v>
      </c>
      <c r="CN57" s="213">
        <v>502854</v>
      </c>
      <c r="CO57" s="213">
        <v>502511</v>
      </c>
      <c r="CP57" s="213">
        <v>502443</v>
      </c>
      <c r="CQ57" s="213">
        <v>502498</v>
      </c>
      <c r="CR57" s="213">
        <v>502733</v>
      </c>
      <c r="CS57" s="213">
        <v>503202</v>
      </c>
      <c r="CT57" s="213">
        <v>503726</v>
      </c>
      <c r="CU57" s="213">
        <v>504359</v>
      </c>
      <c r="CV57" s="213">
        <v>505017</v>
      </c>
      <c r="CW57" s="213">
        <v>505773</v>
      </c>
      <c r="CX57" s="213">
        <v>506690</v>
      </c>
      <c r="CY57" s="213">
        <v>507584</v>
      </c>
    </row>
    <row r="58" spans="1:103" x14ac:dyDescent="0.2">
      <c r="A58" s="213" t="s">
        <v>1291</v>
      </c>
      <c r="B58" s="211">
        <v>56</v>
      </c>
      <c r="C58" s="213"/>
      <c r="D58" s="213"/>
      <c r="E58" s="213">
        <v>473888</v>
      </c>
      <c r="F58" s="213">
        <v>471922</v>
      </c>
      <c r="G58" s="213">
        <v>472061</v>
      </c>
      <c r="H58" s="213">
        <v>460955</v>
      </c>
      <c r="I58" s="213">
        <v>472703</v>
      </c>
      <c r="J58" s="213">
        <v>453429</v>
      </c>
      <c r="K58" s="213">
        <v>436005</v>
      </c>
      <c r="L58" s="213">
        <v>419490</v>
      </c>
      <c r="M58" s="213">
        <v>414352</v>
      </c>
      <c r="N58" s="213">
        <v>407097</v>
      </c>
      <c r="O58" s="213">
        <v>398420</v>
      </c>
      <c r="P58" s="213">
        <v>408128</v>
      </c>
      <c r="Q58" s="213">
        <v>439416</v>
      </c>
      <c r="R58" s="213">
        <v>460722</v>
      </c>
      <c r="S58" s="213">
        <v>462554</v>
      </c>
      <c r="T58" s="213">
        <v>460157</v>
      </c>
      <c r="U58" s="213">
        <v>465103</v>
      </c>
      <c r="V58" s="213">
        <v>467182</v>
      </c>
      <c r="W58" s="213">
        <v>484126</v>
      </c>
      <c r="X58" s="213">
        <v>489581</v>
      </c>
      <c r="Y58" s="213">
        <v>499737</v>
      </c>
      <c r="Z58" s="213">
        <v>513865</v>
      </c>
      <c r="AA58" s="213">
        <v>511230</v>
      </c>
      <c r="AB58" s="213">
        <v>518250</v>
      </c>
      <c r="AC58" s="213">
        <v>524215</v>
      </c>
      <c r="AD58" s="213">
        <v>524373</v>
      </c>
      <c r="AE58" s="213">
        <v>514482</v>
      </c>
      <c r="AF58" s="213">
        <v>516818</v>
      </c>
      <c r="AG58" s="213">
        <v>508311</v>
      </c>
      <c r="AH58" s="213">
        <v>503220</v>
      </c>
      <c r="AI58" s="213">
        <v>511096</v>
      </c>
      <c r="AJ58" s="213">
        <v>505821</v>
      </c>
      <c r="AK58" s="213">
        <v>506198</v>
      </c>
      <c r="AL58" s="213">
        <v>496408</v>
      </c>
      <c r="AM58" s="213">
        <v>495306</v>
      </c>
      <c r="AN58" s="213">
        <v>496339</v>
      </c>
      <c r="AO58" s="213">
        <v>494924</v>
      </c>
      <c r="AP58" s="213">
        <v>499084</v>
      </c>
      <c r="AQ58" s="213">
        <v>499536</v>
      </c>
      <c r="AR58" s="213">
        <v>499528</v>
      </c>
      <c r="AS58" s="213">
        <v>506291</v>
      </c>
      <c r="AT58" s="213">
        <v>521892</v>
      </c>
      <c r="AU58" s="213">
        <v>518620</v>
      </c>
      <c r="AV58" s="213">
        <v>521417</v>
      </c>
      <c r="AW58" s="213">
        <v>527904</v>
      </c>
      <c r="AX58" s="213">
        <v>527888</v>
      </c>
      <c r="AY58" s="213">
        <v>518367</v>
      </c>
      <c r="AZ58" s="213">
        <v>510775</v>
      </c>
      <c r="BA58" s="213">
        <v>509636</v>
      </c>
      <c r="BB58" s="213">
        <v>512956</v>
      </c>
      <c r="BC58" s="213">
        <v>503989</v>
      </c>
      <c r="BD58" s="213">
        <v>496984</v>
      </c>
      <c r="BE58" s="213">
        <v>492292</v>
      </c>
      <c r="BF58" s="213">
        <v>487992</v>
      </c>
      <c r="BG58" s="213">
        <v>476416</v>
      </c>
      <c r="BH58" s="213">
        <v>483395</v>
      </c>
      <c r="BI58" s="213">
        <v>468833</v>
      </c>
      <c r="BJ58" s="213">
        <v>490480</v>
      </c>
      <c r="BK58" s="213">
        <v>493874</v>
      </c>
      <c r="BL58" s="213">
        <v>495245</v>
      </c>
      <c r="BM58" s="213">
        <v>496194</v>
      </c>
      <c r="BN58" s="213">
        <v>496684</v>
      </c>
      <c r="BO58" s="213">
        <v>496871</v>
      </c>
      <c r="BP58" s="213">
        <v>497069</v>
      </c>
      <c r="BQ58" s="213">
        <v>497322</v>
      </c>
      <c r="BR58" s="213">
        <v>497713</v>
      </c>
      <c r="BS58" s="213">
        <v>498073</v>
      </c>
      <c r="BT58" s="213">
        <v>498448</v>
      </c>
      <c r="BU58" s="213">
        <v>498994</v>
      </c>
      <c r="BV58" s="213">
        <v>500206</v>
      </c>
      <c r="BW58" s="213">
        <v>502151</v>
      </c>
      <c r="BX58" s="213">
        <v>504250</v>
      </c>
      <c r="BY58" s="213">
        <v>506352</v>
      </c>
      <c r="BZ58" s="213">
        <v>508394</v>
      </c>
      <c r="CA58" s="213">
        <v>510004</v>
      </c>
      <c r="CB58" s="213">
        <v>511155</v>
      </c>
      <c r="CC58" s="213">
        <v>512143</v>
      </c>
      <c r="CD58" s="213">
        <v>512899</v>
      </c>
      <c r="CE58" s="213">
        <v>512907</v>
      </c>
      <c r="CF58" s="213">
        <v>512115</v>
      </c>
      <c r="CG58" s="213">
        <v>511155</v>
      </c>
      <c r="CH58" s="213">
        <v>510062</v>
      </c>
      <c r="CI58" s="213">
        <v>508788</v>
      </c>
      <c r="CJ58" s="213">
        <v>507477</v>
      </c>
      <c r="CK58" s="213">
        <v>506235</v>
      </c>
      <c r="CL58" s="213">
        <v>505097</v>
      </c>
      <c r="CM58" s="213">
        <v>504031</v>
      </c>
      <c r="CN58" s="213">
        <v>503124</v>
      </c>
      <c r="CO58" s="213">
        <v>502496</v>
      </c>
      <c r="CP58" s="213">
        <v>502160</v>
      </c>
      <c r="CQ58" s="213">
        <v>502097</v>
      </c>
      <c r="CR58" s="213">
        <v>502159</v>
      </c>
      <c r="CS58" s="213">
        <v>502401</v>
      </c>
      <c r="CT58" s="213">
        <v>502877</v>
      </c>
      <c r="CU58" s="213">
        <v>503408</v>
      </c>
      <c r="CV58" s="213">
        <v>504044</v>
      </c>
      <c r="CW58" s="213">
        <v>504708</v>
      </c>
      <c r="CX58" s="213">
        <v>505469</v>
      </c>
      <c r="CY58" s="213">
        <v>506387</v>
      </c>
    </row>
    <row r="59" spans="1:103" x14ac:dyDescent="0.2">
      <c r="A59" s="213" t="s">
        <v>1291</v>
      </c>
      <c r="B59" s="211">
        <v>57</v>
      </c>
      <c r="C59" s="213"/>
      <c r="D59" s="213"/>
      <c r="E59" s="213">
        <v>473193</v>
      </c>
      <c r="F59" s="213">
        <v>472810</v>
      </c>
      <c r="G59" s="213">
        <v>470766</v>
      </c>
      <c r="H59" s="213">
        <v>470818</v>
      </c>
      <c r="I59" s="213">
        <v>459668</v>
      </c>
      <c r="J59" s="213">
        <v>471293</v>
      </c>
      <c r="K59" s="213">
        <v>452100</v>
      </c>
      <c r="L59" s="213">
        <v>434751</v>
      </c>
      <c r="M59" s="213">
        <v>418308</v>
      </c>
      <c r="N59" s="213">
        <v>413201</v>
      </c>
      <c r="O59" s="213">
        <v>405984</v>
      </c>
      <c r="P59" s="213">
        <v>397348</v>
      </c>
      <c r="Q59" s="213">
        <v>407041</v>
      </c>
      <c r="R59" s="213">
        <v>438247</v>
      </c>
      <c r="S59" s="213">
        <v>459502</v>
      </c>
      <c r="T59" s="213">
        <v>461345</v>
      </c>
      <c r="U59" s="213">
        <v>458970</v>
      </c>
      <c r="V59" s="213">
        <v>463919</v>
      </c>
      <c r="W59" s="213">
        <v>466008</v>
      </c>
      <c r="X59" s="213">
        <v>482918</v>
      </c>
      <c r="Y59" s="213">
        <v>488374</v>
      </c>
      <c r="Z59" s="213">
        <v>498518</v>
      </c>
      <c r="AA59" s="213">
        <v>512626</v>
      </c>
      <c r="AB59" s="213">
        <v>510013</v>
      </c>
      <c r="AC59" s="213">
        <v>517030</v>
      </c>
      <c r="AD59" s="213">
        <v>522996</v>
      </c>
      <c r="AE59" s="213">
        <v>523170</v>
      </c>
      <c r="AF59" s="213">
        <v>513322</v>
      </c>
      <c r="AG59" s="213">
        <v>515669</v>
      </c>
      <c r="AH59" s="213">
        <v>507201</v>
      </c>
      <c r="AI59" s="213">
        <v>502138</v>
      </c>
      <c r="AJ59" s="213">
        <v>510008</v>
      </c>
      <c r="AK59" s="213">
        <v>504763</v>
      </c>
      <c r="AL59" s="213">
        <v>505153</v>
      </c>
      <c r="AM59" s="213">
        <v>495403</v>
      </c>
      <c r="AN59" s="213">
        <v>494316</v>
      </c>
      <c r="AO59" s="213">
        <v>495362</v>
      </c>
      <c r="AP59" s="213">
        <v>493964</v>
      </c>
      <c r="AQ59" s="213">
        <v>498128</v>
      </c>
      <c r="AR59" s="213">
        <v>498593</v>
      </c>
      <c r="AS59" s="213">
        <v>498600</v>
      </c>
      <c r="AT59" s="213">
        <v>505360</v>
      </c>
      <c r="AU59" s="213">
        <v>520941</v>
      </c>
      <c r="AV59" s="213">
        <v>517690</v>
      </c>
      <c r="AW59" s="213">
        <v>520494</v>
      </c>
      <c r="AX59" s="213">
        <v>526981</v>
      </c>
      <c r="AY59" s="213">
        <v>526979</v>
      </c>
      <c r="AZ59" s="213">
        <v>517489</v>
      </c>
      <c r="BA59" s="213">
        <v>509926</v>
      </c>
      <c r="BB59" s="213">
        <v>508800</v>
      </c>
      <c r="BC59" s="213">
        <v>512128</v>
      </c>
      <c r="BD59" s="213">
        <v>503191</v>
      </c>
      <c r="BE59" s="213">
        <v>496212</v>
      </c>
      <c r="BF59" s="213">
        <v>491540</v>
      </c>
      <c r="BG59" s="213">
        <v>487261</v>
      </c>
      <c r="BH59" s="213">
        <v>475716</v>
      </c>
      <c r="BI59" s="213">
        <v>482694</v>
      </c>
      <c r="BJ59" s="213">
        <v>468170</v>
      </c>
      <c r="BK59" s="213">
        <v>489789</v>
      </c>
      <c r="BL59" s="213">
        <v>493187</v>
      </c>
      <c r="BM59" s="213">
        <v>494566</v>
      </c>
      <c r="BN59" s="213">
        <v>495524</v>
      </c>
      <c r="BO59" s="213">
        <v>496024</v>
      </c>
      <c r="BP59" s="213">
        <v>496220</v>
      </c>
      <c r="BQ59" s="213">
        <v>496428</v>
      </c>
      <c r="BR59" s="213">
        <v>496691</v>
      </c>
      <c r="BS59" s="213">
        <v>497092</v>
      </c>
      <c r="BT59" s="213">
        <v>497461</v>
      </c>
      <c r="BU59" s="213">
        <v>497846</v>
      </c>
      <c r="BV59" s="213">
        <v>498401</v>
      </c>
      <c r="BW59" s="213">
        <v>499620</v>
      </c>
      <c r="BX59" s="213">
        <v>501571</v>
      </c>
      <c r="BY59" s="213">
        <v>503674</v>
      </c>
      <c r="BZ59" s="213">
        <v>505784</v>
      </c>
      <c r="CA59" s="213">
        <v>507830</v>
      </c>
      <c r="CB59" s="213">
        <v>509450</v>
      </c>
      <c r="CC59" s="213">
        <v>510607</v>
      </c>
      <c r="CD59" s="213">
        <v>511602</v>
      </c>
      <c r="CE59" s="213">
        <v>512366</v>
      </c>
      <c r="CF59" s="213">
        <v>512382</v>
      </c>
      <c r="CG59" s="213">
        <v>511601</v>
      </c>
      <c r="CH59" s="213">
        <v>510650</v>
      </c>
      <c r="CI59" s="213">
        <v>509568</v>
      </c>
      <c r="CJ59" s="213">
        <v>508304</v>
      </c>
      <c r="CK59" s="213">
        <v>507003</v>
      </c>
      <c r="CL59" s="213">
        <v>505770</v>
      </c>
      <c r="CM59" s="213">
        <v>504643</v>
      </c>
      <c r="CN59" s="213">
        <v>503585</v>
      </c>
      <c r="CO59" s="213">
        <v>502687</v>
      </c>
      <c r="CP59" s="213">
        <v>502070</v>
      </c>
      <c r="CQ59" s="213">
        <v>501740</v>
      </c>
      <c r="CR59" s="213">
        <v>501684</v>
      </c>
      <c r="CS59" s="213">
        <v>501751</v>
      </c>
      <c r="CT59" s="213">
        <v>502001</v>
      </c>
      <c r="CU59" s="213">
        <v>502484</v>
      </c>
      <c r="CV59" s="213">
        <v>503023</v>
      </c>
      <c r="CW59" s="213">
        <v>503663</v>
      </c>
      <c r="CX59" s="213">
        <v>504334</v>
      </c>
      <c r="CY59" s="213">
        <v>505094</v>
      </c>
    </row>
    <row r="60" spans="1:103" x14ac:dyDescent="0.2">
      <c r="A60" s="213" t="s">
        <v>1291</v>
      </c>
      <c r="B60" s="211">
        <v>58</v>
      </c>
      <c r="C60" s="213"/>
      <c r="D60" s="213"/>
      <c r="E60" s="213">
        <v>475145</v>
      </c>
      <c r="F60" s="213">
        <v>471960</v>
      </c>
      <c r="G60" s="213">
        <v>471500</v>
      </c>
      <c r="H60" s="213">
        <v>469385</v>
      </c>
      <c r="I60" s="213">
        <v>469359</v>
      </c>
      <c r="J60" s="213">
        <v>458170</v>
      </c>
      <c r="K60" s="213">
        <v>469771</v>
      </c>
      <c r="L60" s="213">
        <v>450665</v>
      </c>
      <c r="M60" s="213">
        <v>433399</v>
      </c>
      <c r="N60" s="213">
        <v>417031</v>
      </c>
      <c r="O60" s="213">
        <v>411960</v>
      </c>
      <c r="P60" s="213">
        <v>404783</v>
      </c>
      <c r="Q60" s="213">
        <v>396192</v>
      </c>
      <c r="R60" s="213">
        <v>405868</v>
      </c>
      <c r="S60" s="213">
        <v>436985</v>
      </c>
      <c r="T60" s="213">
        <v>458186</v>
      </c>
      <c r="U60" s="213">
        <v>460038</v>
      </c>
      <c r="V60" s="213">
        <v>457687</v>
      </c>
      <c r="W60" s="213">
        <v>462640</v>
      </c>
      <c r="X60" s="213">
        <v>464741</v>
      </c>
      <c r="Y60" s="213">
        <v>481614</v>
      </c>
      <c r="Z60" s="213">
        <v>487072</v>
      </c>
      <c r="AA60" s="213">
        <v>497202</v>
      </c>
      <c r="AB60" s="213">
        <v>511285</v>
      </c>
      <c r="AC60" s="213">
        <v>508700</v>
      </c>
      <c r="AD60" s="213">
        <v>515712</v>
      </c>
      <c r="AE60" s="213">
        <v>521679</v>
      </c>
      <c r="AF60" s="213">
        <v>521872</v>
      </c>
      <c r="AG60" s="213">
        <v>512070</v>
      </c>
      <c r="AH60" s="213">
        <v>514427</v>
      </c>
      <c r="AI60" s="213">
        <v>506000</v>
      </c>
      <c r="AJ60" s="213">
        <v>500968</v>
      </c>
      <c r="AK60" s="213">
        <v>508831</v>
      </c>
      <c r="AL60" s="213">
        <v>503618</v>
      </c>
      <c r="AM60" s="213">
        <v>504026</v>
      </c>
      <c r="AN60" s="213">
        <v>494316</v>
      </c>
      <c r="AO60" s="213">
        <v>493247</v>
      </c>
      <c r="AP60" s="213">
        <v>494306</v>
      </c>
      <c r="AQ60" s="213">
        <v>492928</v>
      </c>
      <c r="AR60" s="213">
        <v>497097</v>
      </c>
      <c r="AS60" s="213">
        <v>497575</v>
      </c>
      <c r="AT60" s="213">
        <v>497596</v>
      </c>
      <c r="AU60" s="213">
        <v>504356</v>
      </c>
      <c r="AV60" s="213">
        <v>519915</v>
      </c>
      <c r="AW60" s="213">
        <v>516685</v>
      </c>
      <c r="AX60" s="213">
        <v>519497</v>
      </c>
      <c r="AY60" s="213">
        <v>525985</v>
      </c>
      <c r="AZ60" s="213">
        <v>525997</v>
      </c>
      <c r="BA60" s="213">
        <v>516542</v>
      </c>
      <c r="BB60" s="213">
        <v>509010</v>
      </c>
      <c r="BC60" s="213">
        <v>507899</v>
      </c>
      <c r="BD60" s="213">
        <v>511235</v>
      </c>
      <c r="BE60" s="213">
        <v>502330</v>
      </c>
      <c r="BF60" s="213">
        <v>495380</v>
      </c>
      <c r="BG60" s="213">
        <v>490730</v>
      </c>
      <c r="BH60" s="213">
        <v>486471</v>
      </c>
      <c r="BI60" s="213">
        <v>474963</v>
      </c>
      <c r="BJ60" s="213">
        <v>481940</v>
      </c>
      <c r="BK60" s="213">
        <v>467456</v>
      </c>
      <c r="BL60" s="213">
        <v>489043</v>
      </c>
      <c r="BM60" s="213">
        <v>492446</v>
      </c>
      <c r="BN60" s="213">
        <v>493835</v>
      </c>
      <c r="BO60" s="213">
        <v>494801</v>
      </c>
      <c r="BP60" s="213">
        <v>495314</v>
      </c>
      <c r="BQ60" s="213">
        <v>495520</v>
      </c>
      <c r="BR60" s="213">
        <v>495738</v>
      </c>
      <c r="BS60" s="213">
        <v>496012</v>
      </c>
      <c r="BT60" s="213">
        <v>496422</v>
      </c>
      <c r="BU60" s="213">
        <v>496803</v>
      </c>
      <c r="BV60" s="213">
        <v>497197</v>
      </c>
      <c r="BW60" s="213">
        <v>497762</v>
      </c>
      <c r="BX60" s="213">
        <v>498988</v>
      </c>
      <c r="BY60" s="213">
        <v>500947</v>
      </c>
      <c r="BZ60" s="213">
        <v>503056</v>
      </c>
      <c r="CA60" s="213">
        <v>505173</v>
      </c>
      <c r="CB60" s="213">
        <v>507224</v>
      </c>
      <c r="CC60" s="213">
        <v>508852</v>
      </c>
      <c r="CD60" s="213">
        <v>510018</v>
      </c>
      <c r="CE60" s="213">
        <v>511021</v>
      </c>
      <c r="CF60" s="213">
        <v>511793</v>
      </c>
      <c r="CG60" s="213">
        <v>511819</v>
      </c>
      <c r="CH60" s="213">
        <v>511046</v>
      </c>
      <c r="CI60" s="213">
        <v>510108</v>
      </c>
      <c r="CJ60" s="213">
        <v>509037</v>
      </c>
      <c r="CK60" s="213">
        <v>507783</v>
      </c>
      <c r="CL60" s="213">
        <v>506494</v>
      </c>
      <c r="CM60" s="213">
        <v>505271</v>
      </c>
      <c r="CN60" s="213">
        <v>504154</v>
      </c>
      <c r="CO60" s="213">
        <v>503108</v>
      </c>
      <c r="CP60" s="213">
        <v>502219</v>
      </c>
      <c r="CQ60" s="213">
        <v>501610</v>
      </c>
      <c r="CR60" s="213">
        <v>501288</v>
      </c>
      <c r="CS60" s="213">
        <v>501242</v>
      </c>
      <c r="CT60" s="213">
        <v>501316</v>
      </c>
      <c r="CU60" s="213">
        <v>501574</v>
      </c>
      <c r="CV60" s="213">
        <v>502064</v>
      </c>
      <c r="CW60" s="213">
        <v>502609</v>
      </c>
      <c r="CX60" s="213">
        <v>503256</v>
      </c>
      <c r="CY60" s="213">
        <v>503926</v>
      </c>
    </row>
    <row r="61" spans="1:103" x14ac:dyDescent="0.2">
      <c r="A61" s="213" t="s">
        <v>1291</v>
      </c>
      <c r="B61" s="211">
        <v>59</v>
      </c>
      <c r="C61" s="213"/>
      <c r="D61" s="213"/>
      <c r="E61" s="213">
        <v>468532</v>
      </c>
      <c r="F61" s="213">
        <v>473688</v>
      </c>
      <c r="G61" s="213">
        <v>470447</v>
      </c>
      <c r="H61" s="213">
        <v>469917</v>
      </c>
      <c r="I61" s="213">
        <v>467741</v>
      </c>
      <c r="J61" s="213">
        <v>467642</v>
      </c>
      <c r="K61" s="213">
        <v>456517</v>
      </c>
      <c r="L61" s="213">
        <v>468091</v>
      </c>
      <c r="M61" s="213">
        <v>449081</v>
      </c>
      <c r="N61" s="213">
        <v>431902</v>
      </c>
      <c r="O61" s="213">
        <v>415617</v>
      </c>
      <c r="P61" s="213">
        <v>410583</v>
      </c>
      <c r="Q61" s="213">
        <v>403449</v>
      </c>
      <c r="R61" s="213">
        <v>394909</v>
      </c>
      <c r="S61" s="213">
        <v>404565</v>
      </c>
      <c r="T61" s="213">
        <v>435587</v>
      </c>
      <c r="U61" s="213">
        <v>456728</v>
      </c>
      <c r="V61" s="213">
        <v>458591</v>
      </c>
      <c r="W61" s="213">
        <v>456266</v>
      </c>
      <c r="X61" s="213">
        <v>461221</v>
      </c>
      <c r="Y61" s="213">
        <v>463337</v>
      </c>
      <c r="Z61" s="213">
        <v>480169</v>
      </c>
      <c r="AA61" s="213">
        <v>485630</v>
      </c>
      <c r="AB61" s="213">
        <v>495744</v>
      </c>
      <c r="AC61" s="213">
        <v>509801</v>
      </c>
      <c r="AD61" s="213">
        <v>507246</v>
      </c>
      <c r="AE61" s="213">
        <v>514255</v>
      </c>
      <c r="AF61" s="213">
        <v>520220</v>
      </c>
      <c r="AG61" s="213">
        <v>520430</v>
      </c>
      <c r="AH61" s="213">
        <v>510680</v>
      </c>
      <c r="AI61" s="213">
        <v>513052</v>
      </c>
      <c r="AJ61" s="213">
        <v>504669</v>
      </c>
      <c r="AK61" s="213">
        <v>499671</v>
      </c>
      <c r="AL61" s="213">
        <v>507527</v>
      </c>
      <c r="AM61" s="213">
        <v>502347</v>
      </c>
      <c r="AN61" s="213">
        <v>502773</v>
      </c>
      <c r="AO61" s="213">
        <v>493108</v>
      </c>
      <c r="AP61" s="213">
        <v>492058</v>
      </c>
      <c r="AQ61" s="213">
        <v>493131</v>
      </c>
      <c r="AR61" s="213">
        <v>491774</v>
      </c>
      <c r="AS61" s="213">
        <v>495948</v>
      </c>
      <c r="AT61" s="213">
        <v>496439</v>
      </c>
      <c r="AU61" s="213">
        <v>496478</v>
      </c>
      <c r="AV61" s="213">
        <v>503235</v>
      </c>
      <c r="AW61" s="213">
        <v>518771</v>
      </c>
      <c r="AX61" s="213">
        <v>515564</v>
      </c>
      <c r="AY61" s="213">
        <v>518386</v>
      </c>
      <c r="AZ61" s="213">
        <v>524871</v>
      </c>
      <c r="BA61" s="213">
        <v>524902</v>
      </c>
      <c r="BB61" s="213">
        <v>515484</v>
      </c>
      <c r="BC61" s="213">
        <v>507986</v>
      </c>
      <c r="BD61" s="213">
        <v>506892</v>
      </c>
      <c r="BE61" s="213">
        <v>510237</v>
      </c>
      <c r="BF61" s="213">
        <v>501366</v>
      </c>
      <c r="BG61" s="213">
        <v>494446</v>
      </c>
      <c r="BH61" s="213">
        <v>489820</v>
      </c>
      <c r="BI61" s="213">
        <v>485585</v>
      </c>
      <c r="BJ61" s="213">
        <v>474116</v>
      </c>
      <c r="BK61" s="213">
        <v>481091</v>
      </c>
      <c r="BL61" s="213">
        <v>466651</v>
      </c>
      <c r="BM61" s="213">
        <v>488205</v>
      </c>
      <c r="BN61" s="213">
        <v>491613</v>
      </c>
      <c r="BO61" s="213">
        <v>493013</v>
      </c>
      <c r="BP61" s="213">
        <v>493987</v>
      </c>
      <c r="BQ61" s="213">
        <v>494514</v>
      </c>
      <c r="BR61" s="213">
        <v>494730</v>
      </c>
      <c r="BS61" s="213">
        <v>494961</v>
      </c>
      <c r="BT61" s="213">
        <v>495244</v>
      </c>
      <c r="BU61" s="213">
        <v>495665</v>
      </c>
      <c r="BV61" s="213">
        <v>496057</v>
      </c>
      <c r="BW61" s="213">
        <v>496461</v>
      </c>
      <c r="BX61" s="213">
        <v>497036</v>
      </c>
      <c r="BY61" s="213">
        <v>498271</v>
      </c>
      <c r="BZ61" s="213">
        <v>500241</v>
      </c>
      <c r="CA61" s="213">
        <v>502355</v>
      </c>
      <c r="CB61" s="213">
        <v>504480</v>
      </c>
      <c r="CC61" s="213">
        <v>506537</v>
      </c>
      <c r="CD61" s="213">
        <v>508173</v>
      </c>
      <c r="CE61" s="213">
        <v>509346</v>
      </c>
      <c r="CF61" s="213">
        <v>510359</v>
      </c>
      <c r="CG61" s="213">
        <v>511141</v>
      </c>
      <c r="CH61" s="213">
        <v>511178</v>
      </c>
      <c r="CI61" s="213">
        <v>510416</v>
      </c>
      <c r="CJ61" s="213">
        <v>509489</v>
      </c>
      <c r="CK61" s="213">
        <v>508431</v>
      </c>
      <c r="CL61" s="213">
        <v>507190</v>
      </c>
      <c r="CM61" s="213">
        <v>505909</v>
      </c>
      <c r="CN61" s="213">
        <v>504699</v>
      </c>
      <c r="CO61" s="213">
        <v>503594</v>
      </c>
      <c r="CP61" s="213">
        <v>502557</v>
      </c>
      <c r="CQ61" s="213">
        <v>501679</v>
      </c>
      <c r="CR61" s="213">
        <v>501081</v>
      </c>
      <c r="CS61" s="213">
        <v>500767</v>
      </c>
      <c r="CT61" s="213">
        <v>500731</v>
      </c>
      <c r="CU61" s="213">
        <v>500814</v>
      </c>
      <c r="CV61" s="213">
        <v>501079</v>
      </c>
      <c r="CW61" s="213">
        <v>501576</v>
      </c>
      <c r="CX61" s="213">
        <v>502130</v>
      </c>
      <c r="CY61" s="213">
        <v>502776</v>
      </c>
    </row>
    <row r="62" spans="1:103" x14ac:dyDescent="0.2">
      <c r="A62" s="213" t="s">
        <v>1291</v>
      </c>
      <c r="B62" s="211">
        <v>60</v>
      </c>
      <c r="C62" s="213"/>
      <c r="D62" s="213"/>
      <c r="E62" s="213">
        <v>456665</v>
      </c>
      <c r="F62" s="213">
        <v>466873</v>
      </c>
      <c r="G62" s="213">
        <v>471942</v>
      </c>
      <c r="H62" s="213">
        <v>468655</v>
      </c>
      <c r="I62" s="213">
        <v>468065</v>
      </c>
      <c r="J62" s="213">
        <v>465835</v>
      </c>
      <c r="K62" s="213">
        <v>465759</v>
      </c>
      <c r="L62" s="213">
        <v>454703</v>
      </c>
      <c r="M62" s="213">
        <v>466249</v>
      </c>
      <c r="N62" s="213">
        <v>447342</v>
      </c>
      <c r="O62" s="213">
        <v>430257</v>
      </c>
      <c r="P62" s="213">
        <v>414065</v>
      </c>
      <c r="Q62" s="213">
        <v>409069</v>
      </c>
      <c r="R62" s="213">
        <v>401982</v>
      </c>
      <c r="S62" s="213">
        <v>393496</v>
      </c>
      <c r="T62" s="213">
        <v>403129</v>
      </c>
      <c r="U62" s="213">
        <v>434048</v>
      </c>
      <c r="V62" s="213">
        <v>455126</v>
      </c>
      <c r="W62" s="213">
        <v>457001</v>
      </c>
      <c r="X62" s="213">
        <v>454702</v>
      </c>
      <c r="Y62" s="213">
        <v>459661</v>
      </c>
      <c r="Z62" s="213">
        <v>461793</v>
      </c>
      <c r="AA62" s="213">
        <v>478582</v>
      </c>
      <c r="AB62" s="213">
        <v>484044</v>
      </c>
      <c r="AC62" s="213">
        <v>494143</v>
      </c>
      <c r="AD62" s="213">
        <v>508170</v>
      </c>
      <c r="AE62" s="213">
        <v>505647</v>
      </c>
      <c r="AF62" s="213">
        <v>512654</v>
      </c>
      <c r="AG62" s="213">
        <v>518616</v>
      </c>
      <c r="AH62" s="213">
        <v>518846</v>
      </c>
      <c r="AI62" s="213">
        <v>509152</v>
      </c>
      <c r="AJ62" s="213">
        <v>511538</v>
      </c>
      <c r="AK62" s="213">
        <v>503202</v>
      </c>
      <c r="AL62" s="213">
        <v>498241</v>
      </c>
      <c r="AM62" s="213">
        <v>506092</v>
      </c>
      <c r="AN62" s="213">
        <v>500946</v>
      </c>
      <c r="AO62" s="213">
        <v>501391</v>
      </c>
      <c r="AP62" s="213">
        <v>491775</v>
      </c>
      <c r="AQ62" s="213">
        <v>490746</v>
      </c>
      <c r="AR62" s="213">
        <v>491833</v>
      </c>
      <c r="AS62" s="213">
        <v>490500</v>
      </c>
      <c r="AT62" s="213">
        <v>494680</v>
      </c>
      <c r="AU62" s="213">
        <v>495187</v>
      </c>
      <c r="AV62" s="213">
        <v>495243</v>
      </c>
      <c r="AW62" s="213">
        <v>501998</v>
      </c>
      <c r="AX62" s="213">
        <v>517508</v>
      </c>
      <c r="AY62" s="213">
        <v>514325</v>
      </c>
      <c r="AZ62" s="213">
        <v>517157</v>
      </c>
      <c r="BA62" s="213">
        <v>523641</v>
      </c>
      <c r="BB62" s="213">
        <v>523691</v>
      </c>
      <c r="BC62" s="213">
        <v>514315</v>
      </c>
      <c r="BD62" s="213">
        <v>506851</v>
      </c>
      <c r="BE62" s="213">
        <v>505776</v>
      </c>
      <c r="BF62" s="213">
        <v>509129</v>
      </c>
      <c r="BG62" s="213">
        <v>500296</v>
      </c>
      <c r="BH62" s="213">
        <v>493409</v>
      </c>
      <c r="BI62" s="213">
        <v>488809</v>
      </c>
      <c r="BJ62" s="213">
        <v>484601</v>
      </c>
      <c r="BK62" s="213">
        <v>473174</v>
      </c>
      <c r="BL62" s="213">
        <v>480146</v>
      </c>
      <c r="BM62" s="213">
        <v>465754</v>
      </c>
      <c r="BN62" s="213">
        <v>487273</v>
      </c>
      <c r="BO62" s="213">
        <v>490686</v>
      </c>
      <c r="BP62" s="213">
        <v>492096</v>
      </c>
      <c r="BQ62" s="213">
        <v>493081</v>
      </c>
      <c r="BR62" s="213">
        <v>493620</v>
      </c>
      <c r="BS62" s="213">
        <v>493849</v>
      </c>
      <c r="BT62" s="213">
        <v>494092</v>
      </c>
      <c r="BU62" s="213">
        <v>494388</v>
      </c>
      <c r="BV62" s="213">
        <v>494820</v>
      </c>
      <c r="BW62" s="213">
        <v>495224</v>
      </c>
      <c r="BX62" s="213">
        <v>495640</v>
      </c>
      <c r="BY62" s="213">
        <v>496225</v>
      </c>
      <c r="BZ62" s="213">
        <v>497471</v>
      </c>
      <c r="CA62" s="213">
        <v>499446</v>
      </c>
      <c r="CB62" s="213">
        <v>501570</v>
      </c>
      <c r="CC62" s="213">
        <v>503703</v>
      </c>
      <c r="CD62" s="213">
        <v>505769</v>
      </c>
      <c r="CE62" s="213">
        <v>507412</v>
      </c>
      <c r="CF62" s="213">
        <v>508594</v>
      </c>
      <c r="CG62" s="213">
        <v>509618</v>
      </c>
      <c r="CH62" s="213">
        <v>510408</v>
      </c>
      <c r="CI62" s="213">
        <v>510457</v>
      </c>
      <c r="CJ62" s="213">
        <v>509708</v>
      </c>
      <c r="CK62" s="213">
        <v>508793</v>
      </c>
      <c r="CL62" s="213">
        <v>507748</v>
      </c>
      <c r="CM62" s="213">
        <v>506520</v>
      </c>
      <c r="CN62" s="213">
        <v>505251</v>
      </c>
      <c r="CO62" s="213">
        <v>504055</v>
      </c>
      <c r="CP62" s="213">
        <v>502961</v>
      </c>
      <c r="CQ62" s="213">
        <v>501936</v>
      </c>
      <c r="CR62" s="213">
        <v>501069</v>
      </c>
      <c r="CS62" s="213">
        <v>500482</v>
      </c>
      <c r="CT62" s="213">
        <v>500177</v>
      </c>
      <c r="CU62" s="213">
        <v>500151</v>
      </c>
      <c r="CV62" s="213">
        <v>500244</v>
      </c>
      <c r="CW62" s="213">
        <v>500518</v>
      </c>
      <c r="CX62" s="213">
        <v>501022</v>
      </c>
      <c r="CY62" s="213">
        <v>501574</v>
      </c>
    </row>
    <row r="63" spans="1:103" x14ac:dyDescent="0.2">
      <c r="A63" s="213" t="s">
        <v>1291</v>
      </c>
      <c r="B63" s="211">
        <v>61</v>
      </c>
      <c r="C63" s="213"/>
      <c r="D63" s="213"/>
      <c r="E63" s="213">
        <v>444817</v>
      </c>
      <c r="F63" s="213">
        <v>454875</v>
      </c>
      <c r="G63" s="213">
        <v>464976</v>
      </c>
      <c r="H63" s="213">
        <v>469963</v>
      </c>
      <c r="I63" s="213">
        <v>466638</v>
      </c>
      <c r="J63" s="213">
        <v>465993</v>
      </c>
      <c r="K63" s="213">
        <v>463796</v>
      </c>
      <c r="L63" s="213">
        <v>463744</v>
      </c>
      <c r="M63" s="213">
        <v>452763</v>
      </c>
      <c r="N63" s="213">
        <v>464276</v>
      </c>
      <c r="O63" s="213">
        <v>445481</v>
      </c>
      <c r="P63" s="213">
        <v>428500</v>
      </c>
      <c r="Q63" s="213">
        <v>412403</v>
      </c>
      <c r="R63" s="213">
        <v>407449</v>
      </c>
      <c r="S63" s="213">
        <v>400413</v>
      </c>
      <c r="T63" s="213">
        <v>391987</v>
      </c>
      <c r="U63" s="213">
        <v>401596</v>
      </c>
      <c r="V63" s="213">
        <v>432403</v>
      </c>
      <c r="W63" s="213">
        <v>453410</v>
      </c>
      <c r="X63" s="213">
        <v>455301</v>
      </c>
      <c r="Y63" s="213">
        <v>453033</v>
      </c>
      <c r="Z63" s="213">
        <v>457994</v>
      </c>
      <c r="AA63" s="213">
        <v>460142</v>
      </c>
      <c r="AB63" s="213">
        <v>476885</v>
      </c>
      <c r="AC63" s="213">
        <v>482349</v>
      </c>
      <c r="AD63" s="213">
        <v>492431</v>
      </c>
      <c r="AE63" s="213">
        <v>506425</v>
      </c>
      <c r="AF63" s="213">
        <v>503935</v>
      </c>
      <c r="AG63" s="213">
        <v>510941</v>
      </c>
      <c r="AH63" s="213">
        <v>516901</v>
      </c>
      <c r="AI63" s="213">
        <v>517152</v>
      </c>
      <c r="AJ63" s="213">
        <v>507519</v>
      </c>
      <c r="AK63" s="213">
        <v>509920</v>
      </c>
      <c r="AL63" s="213">
        <v>501636</v>
      </c>
      <c r="AM63" s="213">
        <v>496713</v>
      </c>
      <c r="AN63" s="213">
        <v>504556</v>
      </c>
      <c r="AO63" s="213">
        <v>499450</v>
      </c>
      <c r="AP63" s="213">
        <v>499913</v>
      </c>
      <c r="AQ63" s="213">
        <v>490350</v>
      </c>
      <c r="AR63" s="213">
        <v>489345</v>
      </c>
      <c r="AS63" s="213">
        <v>490450</v>
      </c>
      <c r="AT63" s="213">
        <v>489138</v>
      </c>
      <c r="AU63" s="213">
        <v>493327</v>
      </c>
      <c r="AV63" s="213">
        <v>493851</v>
      </c>
      <c r="AW63" s="213">
        <v>493923</v>
      </c>
      <c r="AX63" s="213">
        <v>500676</v>
      </c>
      <c r="AY63" s="213">
        <v>516158</v>
      </c>
      <c r="AZ63" s="213">
        <v>513005</v>
      </c>
      <c r="BA63" s="213">
        <v>515848</v>
      </c>
      <c r="BB63" s="213">
        <v>522330</v>
      </c>
      <c r="BC63" s="213">
        <v>522399</v>
      </c>
      <c r="BD63" s="213">
        <v>513068</v>
      </c>
      <c r="BE63" s="213">
        <v>505642</v>
      </c>
      <c r="BF63" s="213">
        <v>504588</v>
      </c>
      <c r="BG63" s="213">
        <v>507950</v>
      </c>
      <c r="BH63" s="213">
        <v>499158</v>
      </c>
      <c r="BI63" s="213">
        <v>492307</v>
      </c>
      <c r="BJ63" s="213">
        <v>487734</v>
      </c>
      <c r="BK63" s="213">
        <v>483554</v>
      </c>
      <c r="BL63" s="213">
        <v>472172</v>
      </c>
      <c r="BM63" s="213">
        <v>479142</v>
      </c>
      <c r="BN63" s="213">
        <v>464801</v>
      </c>
      <c r="BO63" s="213">
        <v>486283</v>
      </c>
      <c r="BP63" s="213">
        <v>489701</v>
      </c>
      <c r="BQ63" s="213">
        <v>491121</v>
      </c>
      <c r="BR63" s="213">
        <v>492119</v>
      </c>
      <c r="BS63" s="213">
        <v>492671</v>
      </c>
      <c r="BT63" s="213">
        <v>492912</v>
      </c>
      <c r="BU63" s="213">
        <v>493169</v>
      </c>
      <c r="BV63" s="213">
        <v>493478</v>
      </c>
      <c r="BW63" s="213">
        <v>493923</v>
      </c>
      <c r="BX63" s="213">
        <v>494339</v>
      </c>
      <c r="BY63" s="213">
        <v>494769</v>
      </c>
      <c r="BZ63" s="213">
        <v>495365</v>
      </c>
      <c r="CA63" s="213">
        <v>496621</v>
      </c>
      <c r="CB63" s="213">
        <v>498605</v>
      </c>
      <c r="CC63" s="213">
        <v>500739</v>
      </c>
      <c r="CD63" s="213">
        <v>502880</v>
      </c>
      <c r="CE63" s="213">
        <v>504955</v>
      </c>
      <c r="CF63" s="213">
        <v>506606</v>
      </c>
      <c r="CG63" s="213">
        <v>507799</v>
      </c>
      <c r="CH63" s="213">
        <v>508832</v>
      </c>
      <c r="CI63" s="213">
        <v>509634</v>
      </c>
      <c r="CJ63" s="213">
        <v>509695</v>
      </c>
      <c r="CK63" s="213">
        <v>508960</v>
      </c>
      <c r="CL63" s="213">
        <v>508058</v>
      </c>
      <c r="CM63" s="213">
        <v>507026</v>
      </c>
      <c r="CN63" s="213">
        <v>505813</v>
      </c>
      <c r="CO63" s="213">
        <v>504555</v>
      </c>
      <c r="CP63" s="213">
        <v>503376</v>
      </c>
      <c r="CQ63" s="213">
        <v>502294</v>
      </c>
      <c r="CR63" s="213">
        <v>501281</v>
      </c>
      <c r="CS63" s="213">
        <v>500427</v>
      </c>
      <c r="CT63" s="213">
        <v>499851</v>
      </c>
      <c r="CU63" s="213">
        <v>499558</v>
      </c>
      <c r="CV63" s="213">
        <v>499540</v>
      </c>
      <c r="CW63" s="213">
        <v>499644</v>
      </c>
      <c r="CX63" s="213">
        <v>499929</v>
      </c>
      <c r="CY63" s="213">
        <v>500432</v>
      </c>
    </row>
    <row r="64" spans="1:103" x14ac:dyDescent="0.2">
      <c r="A64" s="213" t="s">
        <v>1291</v>
      </c>
      <c r="B64" s="211">
        <v>62</v>
      </c>
      <c r="C64" s="213"/>
      <c r="D64" s="213"/>
      <c r="E64" s="213">
        <v>427034</v>
      </c>
      <c r="F64" s="213">
        <v>442836</v>
      </c>
      <c r="G64" s="213">
        <v>452784</v>
      </c>
      <c r="H64" s="213">
        <v>462780</v>
      </c>
      <c r="I64" s="213">
        <v>467691</v>
      </c>
      <c r="J64" s="213">
        <v>464334</v>
      </c>
      <c r="K64" s="213">
        <v>463716</v>
      </c>
      <c r="L64" s="213">
        <v>461554</v>
      </c>
      <c r="M64" s="213">
        <v>461528</v>
      </c>
      <c r="N64" s="213">
        <v>450629</v>
      </c>
      <c r="O64" s="213">
        <v>462106</v>
      </c>
      <c r="P64" s="213">
        <v>443431</v>
      </c>
      <c r="Q64" s="213">
        <v>426561</v>
      </c>
      <c r="R64" s="213">
        <v>410566</v>
      </c>
      <c r="S64" s="213">
        <v>405660</v>
      </c>
      <c r="T64" s="213">
        <v>398679</v>
      </c>
      <c r="U64" s="213">
        <v>390318</v>
      </c>
      <c r="V64" s="213">
        <v>399901</v>
      </c>
      <c r="W64" s="213">
        <v>430587</v>
      </c>
      <c r="X64" s="213">
        <v>451519</v>
      </c>
      <c r="Y64" s="213">
        <v>453425</v>
      </c>
      <c r="Z64" s="213">
        <v>451190</v>
      </c>
      <c r="AA64" s="213">
        <v>456155</v>
      </c>
      <c r="AB64" s="213">
        <v>458319</v>
      </c>
      <c r="AC64" s="213">
        <v>475012</v>
      </c>
      <c r="AD64" s="213">
        <v>480479</v>
      </c>
      <c r="AE64" s="213">
        <v>490541</v>
      </c>
      <c r="AF64" s="213">
        <v>504502</v>
      </c>
      <c r="AG64" s="213">
        <v>502047</v>
      </c>
      <c r="AH64" s="213">
        <v>509051</v>
      </c>
      <c r="AI64" s="213">
        <v>515008</v>
      </c>
      <c r="AJ64" s="213">
        <v>515283</v>
      </c>
      <c r="AK64" s="213">
        <v>505714</v>
      </c>
      <c r="AL64" s="213">
        <v>508132</v>
      </c>
      <c r="AM64" s="213">
        <v>499905</v>
      </c>
      <c r="AN64" s="213">
        <v>495023</v>
      </c>
      <c r="AO64" s="213">
        <v>502858</v>
      </c>
      <c r="AP64" s="213">
        <v>497792</v>
      </c>
      <c r="AQ64" s="213">
        <v>498277</v>
      </c>
      <c r="AR64" s="213">
        <v>488773</v>
      </c>
      <c r="AS64" s="213">
        <v>487792</v>
      </c>
      <c r="AT64" s="213">
        <v>488914</v>
      </c>
      <c r="AU64" s="213">
        <v>487628</v>
      </c>
      <c r="AV64" s="213">
        <v>491823</v>
      </c>
      <c r="AW64" s="213">
        <v>492367</v>
      </c>
      <c r="AX64" s="213">
        <v>492458</v>
      </c>
      <c r="AY64" s="213">
        <v>499209</v>
      </c>
      <c r="AZ64" s="213">
        <v>514660</v>
      </c>
      <c r="BA64" s="213">
        <v>511536</v>
      </c>
      <c r="BB64" s="213">
        <v>514391</v>
      </c>
      <c r="BC64" s="213">
        <v>520872</v>
      </c>
      <c r="BD64" s="213">
        <v>520962</v>
      </c>
      <c r="BE64" s="213">
        <v>511676</v>
      </c>
      <c r="BF64" s="213">
        <v>504297</v>
      </c>
      <c r="BG64" s="213">
        <v>503263</v>
      </c>
      <c r="BH64" s="213">
        <v>506632</v>
      </c>
      <c r="BI64" s="213">
        <v>497887</v>
      </c>
      <c r="BJ64" s="213">
        <v>491074</v>
      </c>
      <c r="BK64" s="213">
        <v>486534</v>
      </c>
      <c r="BL64" s="213">
        <v>482381</v>
      </c>
      <c r="BM64" s="213">
        <v>471048</v>
      </c>
      <c r="BN64" s="213">
        <v>478013</v>
      </c>
      <c r="BO64" s="213">
        <v>463731</v>
      </c>
      <c r="BP64" s="213">
        <v>485170</v>
      </c>
      <c r="BQ64" s="213">
        <v>488593</v>
      </c>
      <c r="BR64" s="213">
        <v>490027</v>
      </c>
      <c r="BS64" s="213">
        <v>491038</v>
      </c>
      <c r="BT64" s="213">
        <v>491605</v>
      </c>
      <c r="BU64" s="213">
        <v>491858</v>
      </c>
      <c r="BV64" s="213">
        <v>492132</v>
      </c>
      <c r="BW64" s="213">
        <v>492454</v>
      </c>
      <c r="BX64" s="213">
        <v>492913</v>
      </c>
      <c r="BY64" s="213">
        <v>493343</v>
      </c>
      <c r="BZ64" s="213">
        <v>493786</v>
      </c>
      <c r="CA64" s="213">
        <v>494396</v>
      </c>
      <c r="CB64" s="213">
        <v>495662</v>
      </c>
      <c r="CC64" s="213">
        <v>497656</v>
      </c>
      <c r="CD64" s="213">
        <v>499798</v>
      </c>
      <c r="CE64" s="213">
        <v>501948</v>
      </c>
      <c r="CF64" s="213">
        <v>504034</v>
      </c>
      <c r="CG64" s="213">
        <v>505694</v>
      </c>
      <c r="CH64" s="213">
        <v>506897</v>
      </c>
      <c r="CI64" s="213">
        <v>507942</v>
      </c>
      <c r="CJ64" s="213">
        <v>508756</v>
      </c>
      <c r="CK64" s="213">
        <v>508829</v>
      </c>
      <c r="CL64" s="213">
        <v>508109</v>
      </c>
      <c r="CM64" s="213">
        <v>507221</v>
      </c>
      <c r="CN64" s="213">
        <v>506204</v>
      </c>
      <c r="CO64" s="213">
        <v>505007</v>
      </c>
      <c r="CP64" s="213">
        <v>503763</v>
      </c>
      <c r="CQ64" s="213">
        <v>502598</v>
      </c>
      <c r="CR64" s="213">
        <v>501531</v>
      </c>
      <c r="CS64" s="213">
        <v>500532</v>
      </c>
      <c r="CT64" s="213">
        <v>499691</v>
      </c>
      <c r="CU64" s="213">
        <v>499127</v>
      </c>
      <c r="CV64" s="213">
        <v>498845</v>
      </c>
      <c r="CW64" s="213">
        <v>498841</v>
      </c>
      <c r="CX64" s="213">
        <v>498953</v>
      </c>
      <c r="CY64" s="213">
        <v>499239</v>
      </c>
    </row>
    <row r="65" spans="1:103" x14ac:dyDescent="0.2">
      <c r="A65" s="213" t="s">
        <v>1291</v>
      </c>
      <c r="B65" s="211">
        <v>63</v>
      </c>
      <c r="C65" s="213"/>
      <c r="D65" s="213"/>
      <c r="E65" s="213">
        <v>408964</v>
      </c>
      <c r="F65" s="213">
        <v>424852</v>
      </c>
      <c r="G65" s="213">
        <v>440515</v>
      </c>
      <c r="H65" s="213">
        <v>450363</v>
      </c>
      <c r="I65" s="213">
        <v>460255</v>
      </c>
      <c r="J65" s="213">
        <v>465096</v>
      </c>
      <c r="K65" s="213">
        <v>461786</v>
      </c>
      <c r="L65" s="213">
        <v>461197</v>
      </c>
      <c r="M65" s="213">
        <v>459074</v>
      </c>
      <c r="N65" s="213">
        <v>459075</v>
      </c>
      <c r="O65" s="213">
        <v>448263</v>
      </c>
      <c r="P65" s="213">
        <v>459705</v>
      </c>
      <c r="Q65" s="213">
        <v>441160</v>
      </c>
      <c r="R65" s="213">
        <v>424410</v>
      </c>
      <c r="S65" s="213">
        <v>408526</v>
      </c>
      <c r="T65" s="213">
        <v>403668</v>
      </c>
      <c r="U65" s="213">
        <v>396748</v>
      </c>
      <c r="V65" s="213">
        <v>388459</v>
      </c>
      <c r="W65" s="213">
        <v>398013</v>
      </c>
      <c r="X65" s="213">
        <v>428569</v>
      </c>
      <c r="Y65" s="213">
        <v>449421</v>
      </c>
      <c r="Z65" s="213">
        <v>451344</v>
      </c>
      <c r="AA65" s="213">
        <v>449145</v>
      </c>
      <c r="AB65" s="213">
        <v>454112</v>
      </c>
      <c r="AC65" s="213">
        <v>456293</v>
      </c>
      <c r="AD65" s="213">
        <v>472935</v>
      </c>
      <c r="AE65" s="213">
        <v>478403</v>
      </c>
      <c r="AF65" s="213">
        <v>488444</v>
      </c>
      <c r="AG65" s="213">
        <v>502370</v>
      </c>
      <c r="AH65" s="213">
        <v>499951</v>
      </c>
      <c r="AI65" s="213">
        <v>506951</v>
      </c>
      <c r="AJ65" s="213">
        <v>512908</v>
      </c>
      <c r="AK65" s="213">
        <v>513207</v>
      </c>
      <c r="AL65" s="213">
        <v>503709</v>
      </c>
      <c r="AM65" s="213">
        <v>506144</v>
      </c>
      <c r="AN65" s="213">
        <v>497977</v>
      </c>
      <c r="AO65" s="213">
        <v>493140</v>
      </c>
      <c r="AP65" s="213">
        <v>500964</v>
      </c>
      <c r="AQ65" s="213">
        <v>495944</v>
      </c>
      <c r="AR65" s="213">
        <v>496453</v>
      </c>
      <c r="AS65" s="213">
        <v>487011</v>
      </c>
      <c r="AT65" s="213">
        <v>486056</v>
      </c>
      <c r="AU65" s="213">
        <v>487194</v>
      </c>
      <c r="AV65" s="213">
        <v>485937</v>
      </c>
      <c r="AW65" s="213">
        <v>490138</v>
      </c>
      <c r="AX65" s="213">
        <v>490703</v>
      </c>
      <c r="AY65" s="213">
        <v>490816</v>
      </c>
      <c r="AZ65" s="213">
        <v>497567</v>
      </c>
      <c r="BA65" s="213">
        <v>512982</v>
      </c>
      <c r="BB65" s="213">
        <v>509889</v>
      </c>
      <c r="BC65" s="213">
        <v>512759</v>
      </c>
      <c r="BD65" s="213">
        <v>519236</v>
      </c>
      <c r="BE65" s="213">
        <v>519349</v>
      </c>
      <c r="BF65" s="213">
        <v>510114</v>
      </c>
      <c r="BG65" s="213">
        <v>502781</v>
      </c>
      <c r="BH65" s="213">
        <v>501770</v>
      </c>
      <c r="BI65" s="213">
        <v>505151</v>
      </c>
      <c r="BJ65" s="213">
        <v>496453</v>
      </c>
      <c r="BK65" s="213">
        <v>489679</v>
      </c>
      <c r="BL65" s="213">
        <v>485174</v>
      </c>
      <c r="BM65" s="213">
        <v>481052</v>
      </c>
      <c r="BN65" s="213">
        <v>469773</v>
      </c>
      <c r="BO65" s="213">
        <v>476733</v>
      </c>
      <c r="BP65" s="213">
        <v>462510</v>
      </c>
      <c r="BQ65" s="213">
        <v>483904</v>
      </c>
      <c r="BR65" s="213">
        <v>487337</v>
      </c>
      <c r="BS65" s="213">
        <v>488781</v>
      </c>
      <c r="BT65" s="213">
        <v>489808</v>
      </c>
      <c r="BU65" s="213">
        <v>490390</v>
      </c>
      <c r="BV65" s="213">
        <v>490658</v>
      </c>
      <c r="BW65" s="213">
        <v>490949</v>
      </c>
      <c r="BX65" s="213">
        <v>491285</v>
      </c>
      <c r="BY65" s="213">
        <v>491760</v>
      </c>
      <c r="BZ65" s="213">
        <v>492203</v>
      </c>
      <c r="CA65" s="213">
        <v>492660</v>
      </c>
      <c r="CB65" s="213">
        <v>493284</v>
      </c>
      <c r="CC65" s="213">
        <v>494563</v>
      </c>
      <c r="CD65" s="213">
        <v>496567</v>
      </c>
      <c r="CE65" s="213">
        <v>498719</v>
      </c>
      <c r="CF65" s="213">
        <v>500879</v>
      </c>
      <c r="CG65" s="213">
        <v>502975</v>
      </c>
      <c r="CH65" s="213">
        <v>504646</v>
      </c>
      <c r="CI65" s="213">
        <v>505858</v>
      </c>
      <c r="CJ65" s="213">
        <v>506918</v>
      </c>
      <c r="CK65" s="213">
        <v>507744</v>
      </c>
      <c r="CL65" s="213">
        <v>507831</v>
      </c>
      <c r="CM65" s="213">
        <v>507125</v>
      </c>
      <c r="CN65" s="213">
        <v>506253</v>
      </c>
      <c r="CO65" s="213">
        <v>505254</v>
      </c>
      <c r="CP65" s="213">
        <v>504073</v>
      </c>
      <c r="CQ65" s="213">
        <v>502844</v>
      </c>
      <c r="CR65" s="213">
        <v>501695</v>
      </c>
      <c r="CS65" s="213">
        <v>500645</v>
      </c>
      <c r="CT65" s="213">
        <v>499659</v>
      </c>
      <c r="CU65" s="213">
        <v>498832</v>
      </c>
      <c r="CV65" s="213">
        <v>498280</v>
      </c>
      <c r="CW65" s="213">
        <v>498011</v>
      </c>
      <c r="CX65" s="213">
        <v>498022</v>
      </c>
      <c r="CY65" s="213">
        <v>498133</v>
      </c>
    </row>
    <row r="66" spans="1:103" x14ac:dyDescent="0.2">
      <c r="A66" s="213" t="s">
        <v>1291</v>
      </c>
      <c r="B66" s="211">
        <v>64</v>
      </c>
      <c r="C66" s="213"/>
      <c r="D66" s="213"/>
      <c r="E66" s="213">
        <v>398746</v>
      </c>
      <c r="F66" s="213">
        <v>406649</v>
      </c>
      <c r="G66" s="213">
        <v>422393</v>
      </c>
      <c r="H66" s="213">
        <v>437917</v>
      </c>
      <c r="I66" s="213">
        <v>447662</v>
      </c>
      <c r="J66" s="213">
        <v>457455</v>
      </c>
      <c r="K66" s="213">
        <v>462293</v>
      </c>
      <c r="L66" s="213">
        <v>459035</v>
      </c>
      <c r="M66" s="213">
        <v>458479</v>
      </c>
      <c r="N66" s="213">
        <v>456395</v>
      </c>
      <c r="O66" s="213">
        <v>456426</v>
      </c>
      <c r="P66" s="213">
        <v>445711</v>
      </c>
      <c r="Q66" s="213">
        <v>457113</v>
      </c>
      <c r="R66" s="213">
        <v>438708</v>
      </c>
      <c r="S66" s="213">
        <v>422086</v>
      </c>
      <c r="T66" s="213">
        <v>406322</v>
      </c>
      <c r="U66" s="213">
        <v>401519</v>
      </c>
      <c r="V66" s="213">
        <v>394663</v>
      </c>
      <c r="W66" s="213">
        <v>386449</v>
      </c>
      <c r="X66" s="213">
        <v>395975</v>
      </c>
      <c r="Y66" s="213">
        <v>426390</v>
      </c>
      <c r="Z66" s="213">
        <v>447158</v>
      </c>
      <c r="AA66" s="213">
        <v>449095</v>
      </c>
      <c r="AB66" s="213">
        <v>446936</v>
      </c>
      <c r="AC66" s="213">
        <v>451907</v>
      </c>
      <c r="AD66" s="213">
        <v>454106</v>
      </c>
      <c r="AE66" s="213">
        <v>470690</v>
      </c>
      <c r="AF66" s="213">
        <v>476161</v>
      </c>
      <c r="AG66" s="213">
        <v>486180</v>
      </c>
      <c r="AH66" s="213">
        <v>500069</v>
      </c>
      <c r="AI66" s="213">
        <v>497689</v>
      </c>
      <c r="AJ66" s="213">
        <v>504685</v>
      </c>
      <c r="AK66" s="213">
        <v>510643</v>
      </c>
      <c r="AL66" s="213">
        <v>510965</v>
      </c>
      <c r="AM66" s="213">
        <v>501542</v>
      </c>
      <c r="AN66" s="213">
        <v>503995</v>
      </c>
      <c r="AO66" s="213">
        <v>495893</v>
      </c>
      <c r="AP66" s="213">
        <v>491104</v>
      </c>
      <c r="AQ66" s="213">
        <v>498918</v>
      </c>
      <c r="AR66" s="213">
        <v>493947</v>
      </c>
      <c r="AS66" s="213">
        <v>494481</v>
      </c>
      <c r="AT66" s="213">
        <v>485105</v>
      </c>
      <c r="AU66" s="213">
        <v>484177</v>
      </c>
      <c r="AV66" s="213">
        <v>485335</v>
      </c>
      <c r="AW66" s="213">
        <v>484107</v>
      </c>
      <c r="AX66" s="213">
        <v>488315</v>
      </c>
      <c r="AY66" s="213">
        <v>488903</v>
      </c>
      <c r="AZ66" s="213">
        <v>489037</v>
      </c>
      <c r="BA66" s="213">
        <v>495786</v>
      </c>
      <c r="BB66" s="213">
        <v>511167</v>
      </c>
      <c r="BC66" s="213">
        <v>508107</v>
      </c>
      <c r="BD66" s="213">
        <v>510990</v>
      </c>
      <c r="BE66" s="213">
        <v>517466</v>
      </c>
      <c r="BF66" s="213">
        <v>517602</v>
      </c>
      <c r="BG66" s="213">
        <v>508423</v>
      </c>
      <c r="BH66" s="213">
        <v>501139</v>
      </c>
      <c r="BI66" s="213">
        <v>500153</v>
      </c>
      <c r="BJ66" s="213">
        <v>503545</v>
      </c>
      <c r="BK66" s="213">
        <v>494899</v>
      </c>
      <c r="BL66" s="213">
        <v>488168</v>
      </c>
      <c r="BM66" s="213">
        <v>483700</v>
      </c>
      <c r="BN66" s="213">
        <v>479611</v>
      </c>
      <c r="BO66" s="213">
        <v>468390</v>
      </c>
      <c r="BP66" s="213">
        <v>475344</v>
      </c>
      <c r="BQ66" s="213">
        <v>461186</v>
      </c>
      <c r="BR66" s="213">
        <v>482532</v>
      </c>
      <c r="BS66" s="213">
        <v>485972</v>
      </c>
      <c r="BT66" s="213">
        <v>487429</v>
      </c>
      <c r="BU66" s="213">
        <v>488471</v>
      </c>
      <c r="BV66" s="213">
        <v>489070</v>
      </c>
      <c r="BW66" s="213">
        <v>489355</v>
      </c>
      <c r="BX66" s="213">
        <v>489663</v>
      </c>
      <c r="BY66" s="213">
        <v>490014</v>
      </c>
      <c r="BZ66" s="213">
        <v>490504</v>
      </c>
      <c r="CA66" s="213">
        <v>490965</v>
      </c>
      <c r="CB66" s="213">
        <v>491435</v>
      </c>
      <c r="CC66" s="213">
        <v>492076</v>
      </c>
      <c r="CD66" s="213">
        <v>493369</v>
      </c>
      <c r="CE66" s="213">
        <v>495383</v>
      </c>
      <c r="CF66" s="213">
        <v>497544</v>
      </c>
      <c r="CG66" s="213">
        <v>499715</v>
      </c>
      <c r="CH66" s="213">
        <v>501822</v>
      </c>
      <c r="CI66" s="213">
        <v>503504</v>
      </c>
      <c r="CJ66" s="213">
        <v>504728</v>
      </c>
      <c r="CK66" s="213">
        <v>505800</v>
      </c>
      <c r="CL66" s="213">
        <v>506641</v>
      </c>
      <c r="CM66" s="213">
        <v>506744</v>
      </c>
      <c r="CN66" s="213">
        <v>506054</v>
      </c>
      <c r="CO66" s="213">
        <v>505199</v>
      </c>
      <c r="CP66" s="213">
        <v>504217</v>
      </c>
      <c r="CQ66" s="213">
        <v>503054</v>
      </c>
      <c r="CR66" s="213">
        <v>501841</v>
      </c>
      <c r="CS66" s="213">
        <v>500710</v>
      </c>
      <c r="CT66" s="213">
        <v>499675</v>
      </c>
      <c r="CU66" s="213">
        <v>498706</v>
      </c>
      <c r="CV66" s="213">
        <v>497895</v>
      </c>
      <c r="CW66" s="213">
        <v>497356</v>
      </c>
      <c r="CX66" s="213">
        <v>497102</v>
      </c>
      <c r="CY66" s="213">
        <v>497113</v>
      </c>
    </row>
    <row r="67" spans="1:103" x14ac:dyDescent="0.2">
      <c r="A67" s="213" t="s">
        <v>1291</v>
      </c>
      <c r="B67" s="211">
        <v>65</v>
      </c>
      <c r="C67" s="213"/>
      <c r="D67" s="213"/>
      <c r="E67" s="213">
        <v>386651</v>
      </c>
      <c r="F67" s="213">
        <v>396249</v>
      </c>
      <c r="G67" s="213">
        <v>404064</v>
      </c>
      <c r="H67" s="213">
        <v>419664</v>
      </c>
      <c r="I67" s="213">
        <v>435053</v>
      </c>
      <c r="J67" s="213">
        <v>444699</v>
      </c>
      <c r="K67" s="213">
        <v>454453</v>
      </c>
      <c r="L67" s="213">
        <v>459289</v>
      </c>
      <c r="M67" s="213">
        <v>456087</v>
      </c>
      <c r="N67" s="213">
        <v>455566</v>
      </c>
      <c r="O67" s="213">
        <v>453526</v>
      </c>
      <c r="P67" s="213">
        <v>453588</v>
      </c>
      <c r="Q67" s="213">
        <v>442977</v>
      </c>
      <c r="R67" s="213">
        <v>454337</v>
      </c>
      <c r="S67" s="213">
        <v>436080</v>
      </c>
      <c r="T67" s="213">
        <v>419598</v>
      </c>
      <c r="U67" s="213">
        <v>403963</v>
      </c>
      <c r="V67" s="213">
        <v>399217</v>
      </c>
      <c r="W67" s="213">
        <v>392433</v>
      </c>
      <c r="X67" s="213">
        <v>384297</v>
      </c>
      <c r="Y67" s="213">
        <v>393794</v>
      </c>
      <c r="Z67" s="213">
        <v>424058</v>
      </c>
      <c r="AA67" s="213">
        <v>444737</v>
      </c>
      <c r="AB67" s="213">
        <v>446690</v>
      </c>
      <c r="AC67" s="213">
        <v>444572</v>
      </c>
      <c r="AD67" s="213">
        <v>449547</v>
      </c>
      <c r="AE67" s="213">
        <v>451766</v>
      </c>
      <c r="AF67" s="213">
        <v>468289</v>
      </c>
      <c r="AG67" s="213">
        <v>473762</v>
      </c>
      <c r="AH67" s="213">
        <v>483758</v>
      </c>
      <c r="AI67" s="213">
        <v>497604</v>
      </c>
      <c r="AJ67" s="213">
        <v>495268</v>
      </c>
      <c r="AK67" s="213">
        <v>502258</v>
      </c>
      <c r="AL67" s="213">
        <v>508214</v>
      </c>
      <c r="AM67" s="213">
        <v>508566</v>
      </c>
      <c r="AN67" s="213">
        <v>499221</v>
      </c>
      <c r="AO67" s="213">
        <v>501695</v>
      </c>
      <c r="AP67" s="213">
        <v>493662</v>
      </c>
      <c r="AQ67" s="213">
        <v>488923</v>
      </c>
      <c r="AR67" s="213">
        <v>496728</v>
      </c>
      <c r="AS67" s="213">
        <v>491807</v>
      </c>
      <c r="AT67" s="213">
        <v>492368</v>
      </c>
      <c r="AU67" s="213">
        <v>483062</v>
      </c>
      <c r="AV67" s="213">
        <v>482165</v>
      </c>
      <c r="AW67" s="213">
        <v>483345</v>
      </c>
      <c r="AX67" s="213">
        <v>482148</v>
      </c>
      <c r="AY67" s="213">
        <v>486362</v>
      </c>
      <c r="AZ67" s="213">
        <v>486975</v>
      </c>
      <c r="BA67" s="213">
        <v>487133</v>
      </c>
      <c r="BB67" s="213">
        <v>493879</v>
      </c>
      <c r="BC67" s="213">
        <v>509220</v>
      </c>
      <c r="BD67" s="213">
        <v>506197</v>
      </c>
      <c r="BE67" s="213">
        <v>509096</v>
      </c>
      <c r="BF67" s="213">
        <v>515568</v>
      </c>
      <c r="BG67" s="213">
        <v>515731</v>
      </c>
      <c r="BH67" s="213">
        <v>506612</v>
      </c>
      <c r="BI67" s="213">
        <v>499379</v>
      </c>
      <c r="BJ67" s="213">
        <v>498421</v>
      </c>
      <c r="BK67" s="213">
        <v>501823</v>
      </c>
      <c r="BL67" s="213">
        <v>493234</v>
      </c>
      <c r="BM67" s="213">
        <v>486548</v>
      </c>
      <c r="BN67" s="213">
        <v>482120</v>
      </c>
      <c r="BO67" s="213">
        <v>478067</v>
      </c>
      <c r="BP67" s="213">
        <v>466906</v>
      </c>
      <c r="BQ67" s="213">
        <v>473856</v>
      </c>
      <c r="BR67" s="213">
        <v>459767</v>
      </c>
      <c r="BS67" s="213">
        <v>481061</v>
      </c>
      <c r="BT67" s="213">
        <v>484510</v>
      </c>
      <c r="BU67" s="213">
        <v>485980</v>
      </c>
      <c r="BV67" s="213">
        <v>487040</v>
      </c>
      <c r="BW67" s="213">
        <v>487655</v>
      </c>
      <c r="BX67" s="213">
        <v>487957</v>
      </c>
      <c r="BY67" s="213">
        <v>488284</v>
      </c>
      <c r="BZ67" s="213">
        <v>488653</v>
      </c>
      <c r="CA67" s="213">
        <v>489160</v>
      </c>
      <c r="CB67" s="213">
        <v>489638</v>
      </c>
      <c r="CC67" s="213">
        <v>490123</v>
      </c>
      <c r="CD67" s="213">
        <v>490781</v>
      </c>
      <c r="CE67" s="213">
        <v>492089</v>
      </c>
      <c r="CF67" s="213">
        <v>494114</v>
      </c>
      <c r="CG67" s="213">
        <v>496286</v>
      </c>
      <c r="CH67" s="213">
        <v>498468</v>
      </c>
      <c r="CI67" s="213">
        <v>500586</v>
      </c>
      <c r="CJ67" s="213">
        <v>502280</v>
      </c>
      <c r="CK67" s="213">
        <v>503520</v>
      </c>
      <c r="CL67" s="213">
        <v>504605</v>
      </c>
      <c r="CM67" s="213">
        <v>505460</v>
      </c>
      <c r="CN67" s="213">
        <v>505580</v>
      </c>
      <c r="CO67" s="213">
        <v>504907</v>
      </c>
      <c r="CP67" s="213">
        <v>504070</v>
      </c>
      <c r="CQ67" s="213">
        <v>503107</v>
      </c>
      <c r="CR67" s="213">
        <v>501960</v>
      </c>
      <c r="CS67" s="213">
        <v>500766</v>
      </c>
      <c r="CT67" s="213">
        <v>499656</v>
      </c>
      <c r="CU67" s="213">
        <v>498638</v>
      </c>
      <c r="CV67" s="213">
        <v>497686</v>
      </c>
      <c r="CW67" s="213">
        <v>496889</v>
      </c>
      <c r="CX67" s="213">
        <v>496368</v>
      </c>
      <c r="CY67" s="213">
        <v>496112</v>
      </c>
    </row>
    <row r="68" spans="1:103" x14ac:dyDescent="0.2">
      <c r="A68" s="213" t="s">
        <v>1291</v>
      </c>
      <c r="B68" s="211">
        <v>66</v>
      </c>
      <c r="C68" s="213"/>
      <c r="D68" s="213"/>
      <c r="E68" s="213">
        <v>371084</v>
      </c>
      <c r="F68" s="213">
        <v>383979</v>
      </c>
      <c r="G68" s="213">
        <v>393477</v>
      </c>
      <c r="H68" s="213">
        <v>401207</v>
      </c>
      <c r="I68" s="213">
        <v>416664</v>
      </c>
      <c r="J68" s="213">
        <v>431914</v>
      </c>
      <c r="K68" s="213">
        <v>441517</v>
      </c>
      <c r="L68" s="213">
        <v>451231</v>
      </c>
      <c r="M68" s="213">
        <v>456065</v>
      </c>
      <c r="N68" s="213">
        <v>452924</v>
      </c>
      <c r="O68" s="213">
        <v>452439</v>
      </c>
      <c r="P68" s="213">
        <v>450448</v>
      </c>
      <c r="Q68" s="213">
        <v>450546</v>
      </c>
      <c r="R68" s="213">
        <v>440044</v>
      </c>
      <c r="S68" s="213">
        <v>451360</v>
      </c>
      <c r="T68" s="213">
        <v>433263</v>
      </c>
      <c r="U68" s="213">
        <v>416932</v>
      </c>
      <c r="V68" s="213">
        <v>401433</v>
      </c>
      <c r="W68" s="213">
        <v>396751</v>
      </c>
      <c r="X68" s="213">
        <v>390041</v>
      </c>
      <c r="Y68" s="213">
        <v>381991</v>
      </c>
      <c r="Z68" s="213">
        <v>391456</v>
      </c>
      <c r="AA68" s="213">
        <v>421558</v>
      </c>
      <c r="AB68" s="213">
        <v>442141</v>
      </c>
      <c r="AC68" s="213">
        <v>444113</v>
      </c>
      <c r="AD68" s="213">
        <v>442038</v>
      </c>
      <c r="AE68" s="213">
        <v>447017</v>
      </c>
      <c r="AF68" s="213">
        <v>449255</v>
      </c>
      <c r="AG68" s="213">
        <v>465714</v>
      </c>
      <c r="AH68" s="213">
        <v>471189</v>
      </c>
      <c r="AI68" s="213">
        <v>481159</v>
      </c>
      <c r="AJ68" s="213">
        <v>494960</v>
      </c>
      <c r="AK68" s="213">
        <v>492671</v>
      </c>
      <c r="AL68" s="213">
        <v>499655</v>
      </c>
      <c r="AM68" s="213">
        <v>505610</v>
      </c>
      <c r="AN68" s="213">
        <v>505991</v>
      </c>
      <c r="AO68" s="213">
        <v>496732</v>
      </c>
      <c r="AP68" s="213">
        <v>499226</v>
      </c>
      <c r="AQ68" s="213">
        <v>491269</v>
      </c>
      <c r="AR68" s="213">
        <v>486584</v>
      </c>
      <c r="AS68" s="213">
        <v>494377</v>
      </c>
      <c r="AT68" s="213">
        <v>489512</v>
      </c>
      <c r="AU68" s="213">
        <v>490099</v>
      </c>
      <c r="AV68" s="213">
        <v>480870</v>
      </c>
      <c r="AW68" s="213">
        <v>480005</v>
      </c>
      <c r="AX68" s="213">
        <v>481208</v>
      </c>
      <c r="AY68" s="213">
        <v>480045</v>
      </c>
      <c r="AZ68" s="213">
        <v>484267</v>
      </c>
      <c r="BA68" s="213">
        <v>484905</v>
      </c>
      <c r="BB68" s="213">
        <v>485088</v>
      </c>
      <c r="BC68" s="213">
        <v>491830</v>
      </c>
      <c r="BD68" s="213">
        <v>507130</v>
      </c>
      <c r="BE68" s="213">
        <v>504147</v>
      </c>
      <c r="BF68" s="213">
        <v>507063</v>
      </c>
      <c r="BG68" s="213">
        <v>513530</v>
      </c>
      <c r="BH68" s="213">
        <v>513721</v>
      </c>
      <c r="BI68" s="213">
        <v>504667</v>
      </c>
      <c r="BJ68" s="213">
        <v>497489</v>
      </c>
      <c r="BK68" s="213">
        <v>496559</v>
      </c>
      <c r="BL68" s="213">
        <v>499974</v>
      </c>
      <c r="BM68" s="213">
        <v>491444</v>
      </c>
      <c r="BN68" s="213">
        <v>484809</v>
      </c>
      <c r="BO68" s="213">
        <v>480421</v>
      </c>
      <c r="BP68" s="213">
        <v>476406</v>
      </c>
      <c r="BQ68" s="213">
        <v>465311</v>
      </c>
      <c r="BR68" s="213">
        <v>472257</v>
      </c>
      <c r="BS68" s="213">
        <v>458243</v>
      </c>
      <c r="BT68" s="213">
        <v>479480</v>
      </c>
      <c r="BU68" s="213">
        <v>482938</v>
      </c>
      <c r="BV68" s="213">
        <v>484423</v>
      </c>
      <c r="BW68" s="213">
        <v>485501</v>
      </c>
      <c r="BX68" s="213">
        <v>486136</v>
      </c>
      <c r="BY68" s="213">
        <v>486455</v>
      </c>
      <c r="BZ68" s="213">
        <v>486801</v>
      </c>
      <c r="CA68" s="213">
        <v>487190</v>
      </c>
      <c r="CB68" s="213">
        <v>487714</v>
      </c>
      <c r="CC68" s="213">
        <v>488211</v>
      </c>
      <c r="CD68" s="213">
        <v>488714</v>
      </c>
      <c r="CE68" s="213">
        <v>489389</v>
      </c>
      <c r="CF68" s="213">
        <v>490711</v>
      </c>
      <c r="CG68" s="213">
        <v>492749</v>
      </c>
      <c r="CH68" s="213">
        <v>494933</v>
      </c>
      <c r="CI68" s="213">
        <v>497126</v>
      </c>
      <c r="CJ68" s="213">
        <v>499256</v>
      </c>
      <c r="CK68" s="213">
        <v>500964</v>
      </c>
      <c r="CL68" s="213">
        <v>502219</v>
      </c>
      <c r="CM68" s="213">
        <v>503320</v>
      </c>
      <c r="CN68" s="213">
        <v>504190</v>
      </c>
      <c r="CO68" s="213">
        <v>504327</v>
      </c>
      <c r="CP68" s="213">
        <v>503673</v>
      </c>
      <c r="CQ68" s="213">
        <v>502855</v>
      </c>
      <c r="CR68" s="213">
        <v>501911</v>
      </c>
      <c r="CS68" s="213">
        <v>500786</v>
      </c>
      <c r="CT68" s="213">
        <v>499611</v>
      </c>
      <c r="CU68" s="213">
        <v>498518</v>
      </c>
      <c r="CV68" s="213">
        <v>497520</v>
      </c>
      <c r="CW68" s="213">
        <v>496588</v>
      </c>
      <c r="CX68" s="213">
        <v>495807</v>
      </c>
      <c r="CY68" s="213">
        <v>495289</v>
      </c>
    </row>
    <row r="69" spans="1:103" x14ac:dyDescent="0.2">
      <c r="A69" s="213" t="s">
        <v>1291</v>
      </c>
      <c r="B69" s="211">
        <v>67</v>
      </c>
      <c r="C69" s="213"/>
      <c r="D69" s="213"/>
      <c r="E69" s="213">
        <v>355712</v>
      </c>
      <c r="F69" s="213">
        <v>368238</v>
      </c>
      <c r="G69" s="213">
        <v>381002</v>
      </c>
      <c r="H69" s="213">
        <v>390396</v>
      </c>
      <c r="I69" s="213">
        <v>398045</v>
      </c>
      <c r="J69" s="213">
        <v>413353</v>
      </c>
      <c r="K69" s="213">
        <v>428511</v>
      </c>
      <c r="L69" s="213">
        <v>438069</v>
      </c>
      <c r="M69" s="213">
        <v>447741</v>
      </c>
      <c r="N69" s="213">
        <v>452573</v>
      </c>
      <c r="O69" s="213">
        <v>449496</v>
      </c>
      <c r="P69" s="213">
        <v>449054</v>
      </c>
      <c r="Q69" s="213">
        <v>447115</v>
      </c>
      <c r="R69" s="213">
        <v>447250</v>
      </c>
      <c r="S69" s="213">
        <v>436867</v>
      </c>
      <c r="T69" s="213">
        <v>448134</v>
      </c>
      <c r="U69" s="213">
        <v>430211</v>
      </c>
      <c r="V69" s="213">
        <v>414037</v>
      </c>
      <c r="W69" s="213">
        <v>398689</v>
      </c>
      <c r="X69" s="213">
        <v>394076</v>
      </c>
      <c r="Y69" s="213">
        <v>387443</v>
      </c>
      <c r="Z69" s="213">
        <v>379486</v>
      </c>
      <c r="AA69" s="213">
        <v>388918</v>
      </c>
      <c r="AB69" s="213">
        <v>418846</v>
      </c>
      <c r="AC69" s="213">
        <v>439323</v>
      </c>
      <c r="AD69" s="213">
        <v>441318</v>
      </c>
      <c r="AE69" s="213">
        <v>439292</v>
      </c>
      <c r="AF69" s="213">
        <v>444272</v>
      </c>
      <c r="AG69" s="213">
        <v>446532</v>
      </c>
      <c r="AH69" s="213">
        <v>462919</v>
      </c>
      <c r="AI69" s="213">
        <v>468397</v>
      </c>
      <c r="AJ69" s="213">
        <v>478341</v>
      </c>
      <c r="AK69" s="213">
        <v>492091</v>
      </c>
      <c r="AL69" s="213">
        <v>489852</v>
      </c>
      <c r="AM69" s="213">
        <v>496830</v>
      </c>
      <c r="AN69" s="213">
        <v>502784</v>
      </c>
      <c r="AO69" s="213">
        <v>503198</v>
      </c>
      <c r="AP69" s="213">
        <v>494029</v>
      </c>
      <c r="AQ69" s="213">
        <v>496546</v>
      </c>
      <c r="AR69" s="213">
        <v>488668</v>
      </c>
      <c r="AS69" s="213">
        <v>484041</v>
      </c>
      <c r="AT69" s="213">
        <v>491822</v>
      </c>
      <c r="AU69" s="213">
        <v>487015</v>
      </c>
      <c r="AV69" s="213">
        <v>487632</v>
      </c>
      <c r="AW69" s="213">
        <v>478483</v>
      </c>
      <c r="AX69" s="213">
        <v>477653</v>
      </c>
      <c r="AY69" s="213">
        <v>478880</v>
      </c>
      <c r="AZ69" s="213">
        <v>477754</v>
      </c>
      <c r="BA69" s="213">
        <v>481986</v>
      </c>
      <c r="BB69" s="213">
        <v>482650</v>
      </c>
      <c r="BC69" s="213">
        <v>482860</v>
      </c>
      <c r="BD69" s="213">
        <v>489598</v>
      </c>
      <c r="BE69" s="213">
        <v>504853</v>
      </c>
      <c r="BF69" s="213">
        <v>501912</v>
      </c>
      <c r="BG69" s="213">
        <v>504845</v>
      </c>
      <c r="BH69" s="213">
        <v>511312</v>
      </c>
      <c r="BI69" s="213">
        <v>511530</v>
      </c>
      <c r="BJ69" s="213">
        <v>502544</v>
      </c>
      <c r="BK69" s="213">
        <v>495426</v>
      </c>
      <c r="BL69" s="213">
        <v>494528</v>
      </c>
      <c r="BM69" s="213">
        <v>497956</v>
      </c>
      <c r="BN69" s="213">
        <v>489488</v>
      </c>
      <c r="BO69" s="213">
        <v>482908</v>
      </c>
      <c r="BP69" s="213">
        <v>478564</v>
      </c>
      <c r="BQ69" s="213">
        <v>474592</v>
      </c>
      <c r="BR69" s="213">
        <v>463567</v>
      </c>
      <c r="BS69" s="213">
        <v>470507</v>
      </c>
      <c r="BT69" s="213">
        <v>456574</v>
      </c>
      <c r="BU69" s="213">
        <v>477748</v>
      </c>
      <c r="BV69" s="213">
        <v>481215</v>
      </c>
      <c r="BW69" s="213">
        <v>482718</v>
      </c>
      <c r="BX69" s="213">
        <v>483812</v>
      </c>
      <c r="BY69" s="213">
        <v>484470</v>
      </c>
      <c r="BZ69" s="213">
        <v>484808</v>
      </c>
      <c r="CA69" s="213">
        <v>485175</v>
      </c>
      <c r="CB69" s="213">
        <v>485585</v>
      </c>
      <c r="CC69" s="213">
        <v>486129</v>
      </c>
      <c r="CD69" s="213">
        <v>486645</v>
      </c>
      <c r="CE69" s="213">
        <v>487166</v>
      </c>
      <c r="CF69" s="213">
        <v>487861</v>
      </c>
      <c r="CG69" s="213">
        <v>489197</v>
      </c>
      <c r="CH69" s="213">
        <v>491249</v>
      </c>
      <c r="CI69" s="213">
        <v>493447</v>
      </c>
      <c r="CJ69" s="213">
        <v>495652</v>
      </c>
      <c r="CK69" s="213">
        <v>497795</v>
      </c>
      <c r="CL69" s="213">
        <v>499516</v>
      </c>
      <c r="CM69" s="213">
        <v>500788</v>
      </c>
      <c r="CN69" s="213">
        <v>501905</v>
      </c>
      <c r="CO69" s="213">
        <v>502792</v>
      </c>
      <c r="CP69" s="213">
        <v>502948</v>
      </c>
      <c r="CQ69" s="213">
        <v>502313</v>
      </c>
      <c r="CR69" s="213">
        <v>501516</v>
      </c>
      <c r="CS69" s="213">
        <v>500594</v>
      </c>
      <c r="CT69" s="213">
        <v>499490</v>
      </c>
      <c r="CU69" s="213">
        <v>498334</v>
      </c>
      <c r="CV69" s="213">
        <v>497265</v>
      </c>
      <c r="CW69" s="213">
        <v>496286</v>
      </c>
      <c r="CX69" s="213">
        <v>495373</v>
      </c>
      <c r="CY69" s="213">
        <v>494596</v>
      </c>
    </row>
    <row r="70" spans="1:103" x14ac:dyDescent="0.2">
      <c r="A70" s="213" t="s">
        <v>1291</v>
      </c>
      <c r="B70" s="211">
        <v>68</v>
      </c>
      <c r="C70" s="213"/>
      <c r="D70" s="213"/>
      <c r="E70" s="213">
        <v>341682</v>
      </c>
      <c r="F70" s="213">
        <v>352644</v>
      </c>
      <c r="G70" s="213">
        <v>365034</v>
      </c>
      <c r="H70" s="213">
        <v>377670</v>
      </c>
      <c r="I70" s="213">
        <v>386963</v>
      </c>
      <c r="J70" s="213">
        <v>394533</v>
      </c>
      <c r="K70" s="213">
        <v>409737</v>
      </c>
      <c r="L70" s="213">
        <v>424795</v>
      </c>
      <c r="M70" s="213">
        <v>434307</v>
      </c>
      <c r="N70" s="213">
        <v>443932</v>
      </c>
      <c r="O70" s="213">
        <v>448763</v>
      </c>
      <c r="P70" s="213">
        <v>445756</v>
      </c>
      <c r="Q70" s="213">
        <v>445356</v>
      </c>
      <c r="R70" s="213">
        <v>443475</v>
      </c>
      <c r="S70" s="213">
        <v>443650</v>
      </c>
      <c r="T70" s="213">
        <v>433396</v>
      </c>
      <c r="U70" s="213">
        <v>444612</v>
      </c>
      <c r="V70" s="213">
        <v>426875</v>
      </c>
      <c r="W70" s="213">
        <v>410871</v>
      </c>
      <c r="X70" s="213">
        <v>395685</v>
      </c>
      <c r="Y70" s="213">
        <v>391143</v>
      </c>
      <c r="Z70" s="213">
        <v>384599</v>
      </c>
      <c r="AA70" s="213">
        <v>376740</v>
      </c>
      <c r="AB70" s="213">
        <v>386135</v>
      </c>
      <c r="AC70" s="213">
        <v>415877</v>
      </c>
      <c r="AD70" s="213">
        <v>436242</v>
      </c>
      <c r="AE70" s="213">
        <v>438257</v>
      </c>
      <c r="AF70" s="213">
        <v>436282</v>
      </c>
      <c r="AG70" s="213">
        <v>441265</v>
      </c>
      <c r="AH70" s="213">
        <v>443548</v>
      </c>
      <c r="AI70" s="213">
        <v>459859</v>
      </c>
      <c r="AJ70" s="213">
        <v>465339</v>
      </c>
      <c r="AK70" s="213">
        <v>475253</v>
      </c>
      <c r="AL70" s="213">
        <v>488950</v>
      </c>
      <c r="AM70" s="213">
        <v>486764</v>
      </c>
      <c r="AN70" s="213">
        <v>493736</v>
      </c>
      <c r="AO70" s="213">
        <v>499688</v>
      </c>
      <c r="AP70" s="213">
        <v>500136</v>
      </c>
      <c r="AQ70" s="213">
        <v>491064</v>
      </c>
      <c r="AR70" s="213">
        <v>493605</v>
      </c>
      <c r="AS70" s="213">
        <v>485812</v>
      </c>
      <c r="AT70" s="213">
        <v>481247</v>
      </c>
      <c r="AU70" s="213">
        <v>489016</v>
      </c>
      <c r="AV70" s="213">
        <v>484273</v>
      </c>
      <c r="AW70" s="213">
        <v>484921</v>
      </c>
      <c r="AX70" s="213">
        <v>475859</v>
      </c>
      <c r="AY70" s="213">
        <v>475066</v>
      </c>
      <c r="AZ70" s="213">
        <v>476322</v>
      </c>
      <c r="BA70" s="213">
        <v>475233</v>
      </c>
      <c r="BB70" s="213">
        <v>479474</v>
      </c>
      <c r="BC70" s="213">
        <v>480164</v>
      </c>
      <c r="BD70" s="213">
        <v>480405</v>
      </c>
      <c r="BE70" s="213">
        <v>487140</v>
      </c>
      <c r="BF70" s="213">
        <v>502346</v>
      </c>
      <c r="BG70" s="213">
        <v>499450</v>
      </c>
      <c r="BH70" s="213">
        <v>502400</v>
      </c>
      <c r="BI70" s="213">
        <v>508866</v>
      </c>
      <c r="BJ70" s="213">
        <v>509113</v>
      </c>
      <c r="BK70" s="213">
        <v>500202</v>
      </c>
      <c r="BL70" s="213">
        <v>493149</v>
      </c>
      <c r="BM70" s="213">
        <v>492285</v>
      </c>
      <c r="BN70" s="213">
        <v>495726</v>
      </c>
      <c r="BO70" s="213">
        <v>487326</v>
      </c>
      <c r="BP70" s="213">
        <v>480802</v>
      </c>
      <c r="BQ70" s="213">
        <v>476508</v>
      </c>
      <c r="BR70" s="213">
        <v>472581</v>
      </c>
      <c r="BS70" s="213">
        <v>461630</v>
      </c>
      <c r="BT70" s="213">
        <v>468564</v>
      </c>
      <c r="BU70" s="213">
        <v>454717</v>
      </c>
      <c r="BV70" s="213">
        <v>475824</v>
      </c>
      <c r="BW70" s="213">
        <v>479304</v>
      </c>
      <c r="BX70" s="213">
        <v>480823</v>
      </c>
      <c r="BY70" s="213">
        <v>481938</v>
      </c>
      <c r="BZ70" s="213">
        <v>482616</v>
      </c>
      <c r="CA70" s="213">
        <v>482976</v>
      </c>
      <c r="CB70" s="213">
        <v>483365</v>
      </c>
      <c r="CC70" s="213">
        <v>483798</v>
      </c>
      <c r="CD70" s="213">
        <v>484362</v>
      </c>
      <c r="CE70" s="213">
        <v>484899</v>
      </c>
      <c r="CF70" s="213">
        <v>485441</v>
      </c>
      <c r="CG70" s="213">
        <v>486157</v>
      </c>
      <c r="CH70" s="213">
        <v>487509</v>
      </c>
      <c r="CI70" s="213">
        <v>489575</v>
      </c>
      <c r="CJ70" s="213">
        <v>491788</v>
      </c>
      <c r="CK70" s="213">
        <v>494006</v>
      </c>
      <c r="CL70" s="213">
        <v>496164</v>
      </c>
      <c r="CM70" s="213">
        <v>497900</v>
      </c>
      <c r="CN70" s="213">
        <v>499188</v>
      </c>
      <c r="CO70" s="213">
        <v>500320</v>
      </c>
      <c r="CP70" s="213">
        <v>501226</v>
      </c>
      <c r="CQ70" s="213">
        <v>501403</v>
      </c>
      <c r="CR70" s="213">
        <v>500790</v>
      </c>
      <c r="CS70" s="213">
        <v>500015</v>
      </c>
      <c r="CT70" s="213">
        <v>499114</v>
      </c>
      <c r="CU70" s="213">
        <v>498036</v>
      </c>
      <c r="CV70" s="213">
        <v>496902</v>
      </c>
      <c r="CW70" s="213">
        <v>495855</v>
      </c>
      <c r="CX70" s="213">
        <v>494898</v>
      </c>
      <c r="CY70" s="213">
        <v>493988</v>
      </c>
    </row>
    <row r="71" spans="1:103" x14ac:dyDescent="0.2">
      <c r="A71" s="213" t="s">
        <v>1291</v>
      </c>
      <c r="B71" s="211">
        <v>69</v>
      </c>
      <c r="C71" s="213"/>
      <c r="D71" s="213"/>
      <c r="E71" s="213">
        <v>341145</v>
      </c>
      <c r="F71" s="213">
        <v>338407</v>
      </c>
      <c r="G71" s="213">
        <v>349241</v>
      </c>
      <c r="H71" s="213">
        <v>361496</v>
      </c>
      <c r="I71" s="213">
        <v>373998</v>
      </c>
      <c r="J71" s="213">
        <v>383193</v>
      </c>
      <c r="K71" s="213">
        <v>390724</v>
      </c>
      <c r="L71" s="213">
        <v>405817</v>
      </c>
      <c r="M71" s="213">
        <v>420768</v>
      </c>
      <c r="N71" s="213">
        <v>430230</v>
      </c>
      <c r="O71" s="213">
        <v>439806</v>
      </c>
      <c r="P71" s="213">
        <v>444637</v>
      </c>
      <c r="Q71" s="213">
        <v>441703</v>
      </c>
      <c r="R71" s="213">
        <v>441351</v>
      </c>
      <c r="S71" s="213">
        <v>439532</v>
      </c>
      <c r="T71" s="213">
        <v>439751</v>
      </c>
      <c r="U71" s="213">
        <v>429636</v>
      </c>
      <c r="V71" s="213">
        <v>440795</v>
      </c>
      <c r="W71" s="213">
        <v>423260</v>
      </c>
      <c r="X71" s="213">
        <v>407440</v>
      </c>
      <c r="Y71" s="213">
        <v>392427</v>
      </c>
      <c r="Z71" s="213">
        <v>387963</v>
      </c>
      <c r="AA71" s="213">
        <v>381513</v>
      </c>
      <c r="AB71" s="213">
        <v>373759</v>
      </c>
      <c r="AC71" s="213">
        <v>383114</v>
      </c>
      <c r="AD71" s="213">
        <v>412658</v>
      </c>
      <c r="AE71" s="213">
        <v>432900</v>
      </c>
      <c r="AF71" s="213">
        <v>434937</v>
      </c>
      <c r="AG71" s="213">
        <v>433018</v>
      </c>
      <c r="AH71" s="213">
        <v>438004</v>
      </c>
      <c r="AI71" s="213">
        <v>440310</v>
      </c>
      <c r="AJ71" s="213">
        <v>456539</v>
      </c>
      <c r="AK71" s="213">
        <v>462021</v>
      </c>
      <c r="AL71" s="213">
        <v>471903</v>
      </c>
      <c r="AM71" s="213">
        <v>485544</v>
      </c>
      <c r="AN71" s="213">
        <v>483415</v>
      </c>
      <c r="AO71" s="213">
        <v>490381</v>
      </c>
      <c r="AP71" s="213">
        <v>496328</v>
      </c>
      <c r="AQ71" s="213">
        <v>496813</v>
      </c>
      <c r="AR71" s="213">
        <v>487846</v>
      </c>
      <c r="AS71" s="213">
        <v>490410</v>
      </c>
      <c r="AT71" s="213">
        <v>482711</v>
      </c>
      <c r="AU71" s="213">
        <v>478213</v>
      </c>
      <c r="AV71" s="213">
        <v>485968</v>
      </c>
      <c r="AW71" s="213">
        <v>481293</v>
      </c>
      <c r="AX71" s="213">
        <v>481974</v>
      </c>
      <c r="AY71" s="213">
        <v>473005</v>
      </c>
      <c r="AZ71" s="213">
        <v>472253</v>
      </c>
      <c r="BA71" s="213">
        <v>473536</v>
      </c>
      <c r="BB71" s="213">
        <v>472489</v>
      </c>
      <c r="BC71" s="213">
        <v>476740</v>
      </c>
      <c r="BD71" s="213">
        <v>477458</v>
      </c>
      <c r="BE71" s="213">
        <v>477734</v>
      </c>
      <c r="BF71" s="213">
        <v>484465</v>
      </c>
      <c r="BG71" s="213">
        <v>499616</v>
      </c>
      <c r="BH71" s="213">
        <v>496770</v>
      </c>
      <c r="BI71" s="213">
        <v>499737</v>
      </c>
      <c r="BJ71" s="213">
        <v>506201</v>
      </c>
      <c r="BK71" s="213">
        <v>506479</v>
      </c>
      <c r="BL71" s="213">
        <v>497651</v>
      </c>
      <c r="BM71" s="213">
        <v>490667</v>
      </c>
      <c r="BN71" s="213">
        <v>489838</v>
      </c>
      <c r="BO71" s="213">
        <v>493294</v>
      </c>
      <c r="BP71" s="213">
        <v>484966</v>
      </c>
      <c r="BQ71" s="213">
        <v>478505</v>
      </c>
      <c r="BR71" s="213">
        <v>474263</v>
      </c>
      <c r="BS71" s="213">
        <v>470384</v>
      </c>
      <c r="BT71" s="213">
        <v>459514</v>
      </c>
      <c r="BU71" s="213">
        <v>466441</v>
      </c>
      <c r="BV71" s="213">
        <v>452688</v>
      </c>
      <c r="BW71" s="213">
        <v>473724</v>
      </c>
      <c r="BX71" s="213">
        <v>477214</v>
      </c>
      <c r="BY71" s="213">
        <v>478753</v>
      </c>
      <c r="BZ71" s="213">
        <v>479890</v>
      </c>
      <c r="CA71" s="213">
        <v>480591</v>
      </c>
      <c r="CB71" s="213">
        <v>480974</v>
      </c>
      <c r="CC71" s="213">
        <v>481387</v>
      </c>
      <c r="CD71" s="213">
        <v>481844</v>
      </c>
      <c r="CE71" s="213">
        <v>482428</v>
      </c>
      <c r="CF71" s="213">
        <v>482989</v>
      </c>
      <c r="CG71" s="213">
        <v>483554</v>
      </c>
      <c r="CH71" s="213">
        <v>484290</v>
      </c>
      <c r="CI71" s="213">
        <v>485660</v>
      </c>
      <c r="CJ71" s="213">
        <v>487743</v>
      </c>
      <c r="CK71" s="213">
        <v>489969</v>
      </c>
      <c r="CL71" s="213">
        <v>492202</v>
      </c>
      <c r="CM71" s="213">
        <v>494376</v>
      </c>
      <c r="CN71" s="213">
        <v>496129</v>
      </c>
      <c r="CO71" s="213">
        <v>497435</v>
      </c>
      <c r="CP71" s="213">
        <v>498585</v>
      </c>
      <c r="CQ71" s="213">
        <v>499509</v>
      </c>
      <c r="CR71" s="213">
        <v>499707</v>
      </c>
      <c r="CS71" s="213">
        <v>499119</v>
      </c>
      <c r="CT71" s="213">
        <v>498367</v>
      </c>
      <c r="CU71" s="213">
        <v>497491</v>
      </c>
      <c r="CV71" s="213">
        <v>496440</v>
      </c>
      <c r="CW71" s="213">
        <v>495329</v>
      </c>
      <c r="CX71" s="213">
        <v>494306</v>
      </c>
      <c r="CY71" s="213">
        <v>493354</v>
      </c>
    </row>
    <row r="72" spans="1:103" x14ac:dyDescent="0.2">
      <c r="A72" s="213" t="s">
        <v>1291</v>
      </c>
      <c r="B72" s="211">
        <v>70</v>
      </c>
      <c r="C72" s="213"/>
      <c r="D72" s="213"/>
      <c r="E72" s="213">
        <v>333294</v>
      </c>
      <c r="F72" s="213">
        <v>337503</v>
      </c>
      <c r="G72" s="213">
        <v>334785</v>
      </c>
      <c r="H72" s="213">
        <v>345487</v>
      </c>
      <c r="I72" s="213">
        <v>357604</v>
      </c>
      <c r="J72" s="213">
        <v>369966</v>
      </c>
      <c r="K72" s="213">
        <v>379097</v>
      </c>
      <c r="L72" s="213">
        <v>386589</v>
      </c>
      <c r="M72" s="213">
        <v>401561</v>
      </c>
      <c r="N72" s="213">
        <v>416398</v>
      </c>
      <c r="O72" s="213">
        <v>425804</v>
      </c>
      <c r="P72" s="213">
        <v>435328</v>
      </c>
      <c r="Q72" s="213">
        <v>440157</v>
      </c>
      <c r="R72" s="213">
        <v>437306</v>
      </c>
      <c r="S72" s="213">
        <v>437005</v>
      </c>
      <c r="T72" s="213">
        <v>435252</v>
      </c>
      <c r="U72" s="213">
        <v>435519</v>
      </c>
      <c r="V72" s="213">
        <v>425553</v>
      </c>
      <c r="W72" s="213">
        <v>436654</v>
      </c>
      <c r="X72" s="213">
        <v>419334</v>
      </c>
      <c r="Y72" s="213">
        <v>403715</v>
      </c>
      <c r="Z72" s="213">
        <v>388886</v>
      </c>
      <c r="AA72" s="213">
        <v>384509</v>
      </c>
      <c r="AB72" s="213">
        <v>378160</v>
      </c>
      <c r="AC72" s="213">
        <v>370520</v>
      </c>
      <c r="AD72" s="213">
        <v>379830</v>
      </c>
      <c r="AE72" s="213">
        <v>409158</v>
      </c>
      <c r="AF72" s="213">
        <v>429267</v>
      </c>
      <c r="AG72" s="213">
        <v>431328</v>
      </c>
      <c r="AH72" s="213">
        <v>429470</v>
      </c>
      <c r="AI72" s="213">
        <v>434458</v>
      </c>
      <c r="AJ72" s="213">
        <v>436790</v>
      </c>
      <c r="AK72" s="213">
        <v>452931</v>
      </c>
      <c r="AL72" s="213">
        <v>458413</v>
      </c>
      <c r="AM72" s="213">
        <v>468261</v>
      </c>
      <c r="AN72" s="213">
        <v>481839</v>
      </c>
      <c r="AO72" s="213">
        <v>479772</v>
      </c>
      <c r="AP72" s="213">
        <v>486730</v>
      </c>
      <c r="AQ72" s="213">
        <v>492672</v>
      </c>
      <c r="AR72" s="213">
        <v>493199</v>
      </c>
      <c r="AS72" s="213">
        <v>484343</v>
      </c>
      <c r="AT72" s="213">
        <v>486935</v>
      </c>
      <c r="AU72" s="213">
        <v>479334</v>
      </c>
      <c r="AV72" s="213">
        <v>474909</v>
      </c>
      <c r="AW72" s="213">
        <v>482650</v>
      </c>
      <c r="AX72" s="213">
        <v>478046</v>
      </c>
      <c r="AY72" s="213">
        <v>478764</v>
      </c>
      <c r="AZ72" s="213">
        <v>469898</v>
      </c>
      <c r="BA72" s="213">
        <v>469186</v>
      </c>
      <c r="BB72" s="213">
        <v>470500</v>
      </c>
      <c r="BC72" s="213">
        <v>469498</v>
      </c>
      <c r="BD72" s="213">
        <v>473759</v>
      </c>
      <c r="BE72" s="213">
        <v>474510</v>
      </c>
      <c r="BF72" s="213">
        <v>474821</v>
      </c>
      <c r="BG72" s="213">
        <v>481547</v>
      </c>
      <c r="BH72" s="213">
        <v>496638</v>
      </c>
      <c r="BI72" s="213">
        <v>493845</v>
      </c>
      <c r="BJ72" s="213">
        <v>496833</v>
      </c>
      <c r="BK72" s="213">
        <v>503295</v>
      </c>
      <c r="BL72" s="213">
        <v>503605</v>
      </c>
      <c r="BM72" s="213">
        <v>494864</v>
      </c>
      <c r="BN72" s="213">
        <v>487956</v>
      </c>
      <c r="BO72" s="213">
        <v>487166</v>
      </c>
      <c r="BP72" s="213">
        <v>490638</v>
      </c>
      <c r="BQ72" s="213">
        <v>482389</v>
      </c>
      <c r="BR72" s="213">
        <v>475995</v>
      </c>
      <c r="BS72" s="213">
        <v>471811</v>
      </c>
      <c r="BT72" s="213">
        <v>467983</v>
      </c>
      <c r="BU72" s="213">
        <v>457201</v>
      </c>
      <c r="BV72" s="213">
        <v>464119</v>
      </c>
      <c r="BW72" s="213">
        <v>450468</v>
      </c>
      <c r="BX72" s="213">
        <v>471426</v>
      </c>
      <c r="BY72" s="213">
        <v>474928</v>
      </c>
      <c r="BZ72" s="213">
        <v>476488</v>
      </c>
      <c r="CA72" s="213">
        <v>477648</v>
      </c>
      <c r="CB72" s="213">
        <v>478373</v>
      </c>
      <c r="CC72" s="213">
        <v>478781</v>
      </c>
      <c r="CD72" s="213">
        <v>479221</v>
      </c>
      <c r="CE72" s="213">
        <v>479703</v>
      </c>
      <c r="CF72" s="213">
        <v>480311</v>
      </c>
      <c r="CG72" s="213">
        <v>480896</v>
      </c>
      <c r="CH72" s="213">
        <v>481484</v>
      </c>
      <c r="CI72" s="213">
        <v>482242</v>
      </c>
      <c r="CJ72" s="213">
        <v>483635</v>
      </c>
      <c r="CK72" s="213">
        <v>485733</v>
      </c>
      <c r="CL72" s="213">
        <v>487975</v>
      </c>
      <c r="CM72" s="213">
        <v>490225</v>
      </c>
      <c r="CN72" s="213">
        <v>492415</v>
      </c>
      <c r="CO72" s="213">
        <v>494186</v>
      </c>
      <c r="CP72" s="213">
        <v>495510</v>
      </c>
      <c r="CQ72" s="213">
        <v>496680</v>
      </c>
      <c r="CR72" s="213">
        <v>497624</v>
      </c>
      <c r="CS72" s="213">
        <v>497847</v>
      </c>
      <c r="CT72" s="213">
        <v>497284</v>
      </c>
      <c r="CU72" s="213">
        <v>496558</v>
      </c>
      <c r="CV72" s="213">
        <v>495709</v>
      </c>
      <c r="CW72" s="213">
        <v>494683</v>
      </c>
      <c r="CX72" s="213">
        <v>493599</v>
      </c>
      <c r="CY72" s="213">
        <v>492581</v>
      </c>
    </row>
    <row r="73" spans="1:103" x14ac:dyDescent="0.2">
      <c r="A73" s="213" t="s">
        <v>1291</v>
      </c>
      <c r="B73" s="211">
        <v>71</v>
      </c>
      <c r="C73" s="213"/>
      <c r="D73" s="213"/>
      <c r="E73" s="213">
        <v>322908</v>
      </c>
      <c r="F73" s="213">
        <v>329298</v>
      </c>
      <c r="G73" s="213">
        <v>333453</v>
      </c>
      <c r="H73" s="213">
        <v>330763</v>
      </c>
      <c r="I73" s="213">
        <v>341330</v>
      </c>
      <c r="J73" s="213">
        <v>353301</v>
      </c>
      <c r="K73" s="213">
        <v>365555</v>
      </c>
      <c r="L73" s="213">
        <v>374616</v>
      </c>
      <c r="M73" s="213">
        <v>382066</v>
      </c>
      <c r="N73" s="213">
        <v>396908</v>
      </c>
      <c r="O73" s="213">
        <v>411620</v>
      </c>
      <c r="P73" s="213">
        <v>420968</v>
      </c>
      <c r="Q73" s="213">
        <v>430433</v>
      </c>
      <c r="R73" s="213">
        <v>435261</v>
      </c>
      <c r="S73" s="213">
        <v>432501</v>
      </c>
      <c r="T73" s="213">
        <v>432255</v>
      </c>
      <c r="U73" s="213">
        <v>430574</v>
      </c>
      <c r="V73" s="213">
        <v>430892</v>
      </c>
      <c r="W73" s="213">
        <v>421088</v>
      </c>
      <c r="X73" s="213">
        <v>432125</v>
      </c>
      <c r="Y73" s="213">
        <v>415041</v>
      </c>
      <c r="Z73" s="213">
        <v>399636</v>
      </c>
      <c r="AA73" s="213">
        <v>385012</v>
      </c>
      <c r="AB73" s="213">
        <v>380727</v>
      </c>
      <c r="AC73" s="213">
        <v>374486</v>
      </c>
      <c r="AD73" s="213">
        <v>366967</v>
      </c>
      <c r="AE73" s="213">
        <v>376230</v>
      </c>
      <c r="AF73" s="213">
        <v>405323</v>
      </c>
      <c r="AG73" s="213">
        <v>425289</v>
      </c>
      <c r="AH73" s="213">
        <v>427376</v>
      </c>
      <c r="AI73" s="213">
        <v>425582</v>
      </c>
      <c r="AJ73" s="213">
        <v>430572</v>
      </c>
      <c r="AK73" s="213">
        <v>432932</v>
      </c>
      <c r="AL73" s="213">
        <v>448976</v>
      </c>
      <c r="AM73" s="213">
        <v>454457</v>
      </c>
      <c r="AN73" s="213">
        <v>464267</v>
      </c>
      <c r="AO73" s="213">
        <v>477778</v>
      </c>
      <c r="AP73" s="213">
        <v>475776</v>
      </c>
      <c r="AQ73" s="213">
        <v>482725</v>
      </c>
      <c r="AR73" s="213">
        <v>488666</v>
      </c>
      <c r="AS73" s="213">
        <v>489235</v>
      </c>
      <c r="AT73" s="213">
        <v>480499</v>
      </c>
      <c r="AU73" s="213">
        <v>483121</v>
      </c>
      <c r="AV73" s="213">
        <v>475627</v>
      </c>
      <c r="AW73" s="213">
        <v>471281</v>
      </c>
      <c r="AX73" s="213">
        <v>479004</v>
      </c>
      <c r="AY73" s="213">
        <v>474480</v>
      </c>
      <c r="AZ73" s="213">
        <v>475237</v>
      </c>
      <c r="BA73" s="213">
        <v>466479</v>
      </c>
      <c r="BB73" s="213">
        <v>465815</v>
      </c>
      <c r="BC73" s="213">
        <v>467160</v>
      </c>
      <c r="BD73" s="213">
        <v>466207</v>
      </c>
      <c r="BE73" s="213">
        <v>470480</v>
      </c>
      <c r="BF73" s="213">
        <v>471264</v>
      </c>
      <c r="BG73" s="213">
        <v>471614</v>
      </c>
      <c r="BH73" s="213">
        <v>478335</v>
      </c>
      <c r="BI73" s="213">
        <v>493360</v>
      </c>
      <c r="BJ73" s="213">
        <v>490626</v>
      </c>
      <c r="BK73" s="213">
        <v>493635</v>
      </c>
      <c r="BL73" s="213">
        <v>500092</v>
      </c>
      <c r="BM73" s="213">
        <v>500440</v>
      </c>
      <c r="BN73" s="213">
        <v>491796</v>
      </c>
      <c r="BO73" s="213">
        <v>484969</v>
      </c>
      <c r="BP73" s="213">
        <v>484219</v>
      </c>
      <c r="BQ73" s="213">
        <v>487708</v>
      </c>
      <c r="BR73" s="213">
        <v>479545</v>
      </c>
      <c r="BS73" s="213">
        <v>473223</v>
      </c>
      <c r="BT73" s="213">
        <v>469101</v>
      </c>
      <c r="BU73" s="213">
        <v>465329</v>
      </c>
      <c r="BV73" s="213">
        <v>454643</v>
      </c>
      <c r="BW73" s="213">
        <v>461553</v>
      </c>
      <c r="BX73" s="213">
        <v>448012</v>
      </c>
      <c r="BY73" s="213">
        <v>468884</v>
      </c>
      <c r="BZ73" s="213">
        <v>472399</v>
      </c>
      <c r="CA73" s="213">
        <v>473983</v>
      </c>
      <c r="CB73" s="213">
        <v>475166</v>
      </c>
      <c r="CC73" s="213">
        <v>475918</v>
      </c>
      <c r="CD73" s="213">
        <v>476354</v>
      </c>
      <c r="CE73" s="213">
        <v>476823</v>
      </c>
      <c r="CF73" s="213">
        <v>477331</v>
      </c>
      <c r="CG73" s="213">
        <v>477966</v>
      </c>
      <c r="CH73" s="213">
        <v>478577</v>
      </c>
      <c r="CI73" s="213">
        <v>479192</v>
      </c>
      <c r="CJ73" s="213">
        <v>479972</v>
      </c>
      <c r="CK73" s="213">
        <v>481388</v>
      </c>
      <c r="CL73" s="213">
        <v>483503</v>
      </c>
      <c r="CM73" s="213">
        <v>485763</v>
      </c>
      <c r="CN73" s="213">
        <v>488030</v>
      </c>
      <c r="CO73" s="213">
        <v>490237</v>
      </c>
      <c r="CP73" s="213">
        <v>492028</v>
      </c>
      <c r="CQ73" s="213">
        <v>493373</v>
      </c>
      <c r="CR73" s="213">
        <v>494562</v>
      </c>
      <c r="CS73" s="213">
        <v>495531</v>
      </c>
      <c r="CT73" s="213">
        <v>495777</v>
      </c>
      <c r="CU73" s="213">
        <v>495243</v>
      </c>
      <c r="CV73" s="213">
        <v>494549</v>
      </c>
      <c r="CW73" s="213">
        <v>493725</v>
      </c>
      <c r="CX73" s="213">
        <v>492730</v>
      </c>
      <c r="CY73" s="213">
        <v>491650</v>
      </c>
    </row>
    <row r="74" spans="1:103" x14ac:dyDescent="0.2">
      <c r="A74" s="213" t="s">
        <v>1291</v>
      </c>
      <c r="B74" s="211">
        <v>72</v>
      </c>
      <c r="C74" s="213"/>
      <c r="D74" s="213"/>
      <c r="E74" s="213">
        <v>322483</v>
      </c>
      <c r="F74" s="213">
        <v>318566</v>
      </c>
      <c r="G74" s="213">
        <v>324865</v>
      </c>
      <c r="H74" s="213">
        <v>328968</v>
      </c>
      <c r="I74" s="213">
        <v>326316</v>
      </c>
      <c r="J74" s="213">
        <v>336744</v>
      </c>
      <c r="K74" s="213">
        <v>348595</v>
      </c>
      <c r="L74" s="213">
        <v>360727</v>
      </c>
      <c r="M74" s="213">
        <v>369718</v>
      </c>
      <c r="N74" s="213">
        <v>377120</v>
      </c>
      <c r="O74" s="213">
        <v>391820</v>
      </c>
      <c r="P74" s="213">
        <v>406396</v>
      </c>
      <c r="Q74" s="213">
        <v>415680</v>
      </c>
      <c r="R74" s="213">
        <v>425086</v>
      </c>
      <c r="S74" s="213">
        <v>429914</v>
      </c>
      <c r="T74" s="213">
        <v>427248</v>
      </c>
      <c r="U74" s="213">
        <v>427064</v>
      </c>
      <c r="V74" s="213">
        <v>425462</v>
      </c>
      <c r="W74" s="213">
        <v>425838</v>
      </c>
      <c r="X74" s="213">
        <v>416209</v>
      </c>
      <c r="Y74" s="213">
        <v>427176</v>
      </c>
      <c r="Z74" s="213">
        <v>410349</v>
      </c>
      <c r="AA74" s="213">
        <v>395177</v>
      </c>
      <c r="AB74" s="213">
        <v>380773</v>
      </c>
      <c r="AC74" s="213">
        <v>376587</v>
      </c>
      <c r="AD74" s="213">
        <v>370462</v>
      </c>
      <c r="AE74" s="213">
        <v>363077</v>
      </c>
      <c r="AF74" s="213">
        <v>372288</v>
      </c>
      <c r="AG74" s="213">
        <v>401124</v>
      </c>
      <c r="AH74" s="213">
        <v>420931</v>
      </c>
      <c r="AI74" s="213">
        <v>423049</v>
      </c>
      <c r="AJ74" s="213">
        <v>421322</v>
      </c>
      <c r="AK74" s="213">
        <v>426317</v>
      </c>
      <c r="AL74" s="213">
        <v>428706</v>
      </c>
      <c r="AM74" s="213">
        <v>444642</v>
      </c>
      <c r="AN74" s="213">
        <v>450124</v>
      </c>
      <c r="AO74" s="213">
        <v>459892</v>
      </c>
      <c r="AP74" s="213">
        <v>473328</v>
      </c>
      <c r="AQ74" s="213">
        <v>471397</v>
      </c>
      <c r="AR74" s="213">
        <v>478336</v>
      </c>
      <c r="AS74" s="213">
        <v>484274</v>
      </c>
      <c r="AT74" s="213">
        <v>484889</v>
      </c>
      <c r="AU74" s="213">
        <v>476285</v>
      </c>
      <c r="AV74" s="213">
        <v>478938</v>
      </c>
      <c r="AW74" s="213">
        <v>471560</v>
      </c>
      <c r="AX74" s="213">
        <v>467298</v>
      </c>
      <c r="AY74" s="213">
        <v>475001</v>
      </c>
      <c r="AZ74" s="213">
        <v>470565</v>
      </c>
      <c r="BA74" s="213">
        <v>471364</v>
      </c>
      <c r="BB74" s="213">
        <v>462725</v>
      </c>
      <c r="BC74" s="213">
        <v>462112</v>
      </c>
      <c r="BD74" s="213">
        <v>463492</v>
      </c>
      <c r="BE74" s="213">
        <v>462590</v>
      </c>
      <c r="BF74" s="213">
        <v>466876</v>
      </c>
      <c r="BG74" s="213">
        <v>467696</v>
      </c>
      <c r="BH74" s="213">
        <v>468087</v>
      </c>
      <c r="BI74" s="213">
        <v>474802</v>
      </c>
      <c r="BJ74" s="213">
        <v>489756</v>
      </c>
      <c r="BK74" s="213">
        <v>487088</v>
      </c>
      <c r="BL74" s="213">
        <v>490120</v>
      </c>
      <c r="BM74" s="213">
        <v>496571</v>
      </c>
      <c r="BN74" s="213">
        <v>496958</v>
      </c>
      <c r="BO74" s="213">
        <v>488417</v>
      </c>
      <c r="BP74" s="213">
        <v>481682</v>
      </c>
      <c r="BQ74" s="213">
        <v>480975</v>
      </c>
      <c r="BR74" s="213">
        <v>484481</v>
      </c>
      <c r="BS74" s="213">
        <v>476415</v>
      </c>
      <c r="BT74" s="213">
        <v>470171</v>
      </c>
      <c r="BU74" s="213">
        <v>466114</v>
      </c>
      <c r="BV74" s="213">
        <v>462404</v>
      </c>
      <c r="BW74" s="213">
        <v>451824</v>
      </c>
      <c r="BX74" s="213">
        <v>458722</v>
      </c>
      <c r="BY74" s="213">
        <v>445302</v>
      </c>
      <c r="BZ74" s="213">
        <v>466082</v>
      </c>
      <c r="CA74" s="213">
        <v>469608</v>
      </c>
      <c r="CB74" s="213">
        <v>471219</v>
      </c>
      <c r="CC74" s="213">
        <v>472427</v>
      </c>
      <c r="CD74" s="213">
        <v>473209</v>
      </c>
      <c r="CE74" s="213">
        <v>473676</v>
      </c>
      <c r="CF74" s="213">
        <v>474174</v>
      </c>
      <c r="CG74" s="213">
        <v>474712</v>
      </c>
      <c r="CH74" s="213">
        <v>475375</v>
      </c>
      <c r="CI74" s="213">
        <v>476015</v>
      </c>
      <c r="CJ74" s="213">
        <v>476660</v>
      </c>
      <c r="CK74" s="213">
        <v>477464</v>
      </c>
      <c r="CL74" s="213">
        <v>478904</v>
      </c>
      <c r="CM74" s="213">
        <v>481038</v>
      </c>
      <c r="CN74" s="213">
        <v>483317</v>
      </c>
      <c r="CO74" s="213">
        <v>485603</v>
      </c>
      <c r="CP74" s="213">
        <v>487831</v>
      </c>
      <c r="CQ74" s="213">
        <v>489640</v>
      </c>
      <c r="CR74" s="213">
        <v>491009</v>
      </c>
      <c r="CS74" s="213">
        <v>492221</v>
      </c>
      <c r="CT74" s="213">
        <v>493215</v>
      </c>
      <c r="CU74" s="213">
        <v>493488</v>
      </c>
      <c r="CV74" s="213">
        <v>492985</v>
      </c>
      <c r="CW74" s="213">
        <v>492323</v>
      </c>
      <c r="CX74" s="213">
        <v>491529</v>
      </c>
      <c r="CY74" s="213">
        <v>490541</v>
      </c>
    </row>
    <row r="75" spans="1:103" x14ac:dyDescent="0.2">
      <c r="A75" s="213" t="s">
        <v>1291</v>
      </c>
      <c r="B75" s="211">
        <v>73</v>
      </c>
      <c r="C75" s="213"/>
      <c r="D75" s="213"/>
      <c r="E75" s="213">
        <v>325635</v>
      </c>
      <c r="F75" s="213">
        <v>317613</v>
      </c>
      <c r="G75" s="213">
        <v>313770</v>
      </c>
      <c r="H75" s="213">
        <v>319977</v>
      </c>
      <c r="I75" s="213">
        <v>324026</v>
      </c>
      <c r="J75" s="213">
        <v>321423</v>
      </c>
      <c r="K75" s="213">
        <v>331733</v>
      </c>
      <c r="L75" s="213">
        <v>343454</v>
      </c>
      <c r="M75" s="213">
        <v>355455</v>
      </c>
      <c r="N75" s="213">
        <v>364367</v>
      </c>
      <c r="O75" s="213">
        <v>371720</v>
      </c>
      <c r="P75" s="213">
        <v>386264</v>
      </c>
      <c r="Q75" s="213">
        <v>400694</v>
      </c>
      <c r="R75" s="213">
        <v>409908</v>
      </c>
      <c r="S75" s="213">
        <v>419246</v>
      </c>
      <c r="T75" s="213">
        <v>424072</v>
      </c>
      <c r="U75" s="213">
        <v>421514</v>
      </c>
      <c r="V75" s="213">
        <v>421397</v>
      </c>
      <c r="W75" s="213">
        <v>419878</v>
      </c>
      <c r="X75" s="213">
        <v>420317</v>
      </c>
      <c r="Y75" s="213">
        <v>410880</v>
      </c>
      <c r="Z75" s="213">
        <v>421772</v>
      </c>
      <c r="AA75" s="213">
        <v>405222</v>
      </c>
      <c r="AB75" s="213">
        <v>390304</v>
      </c>
      <c r="AC75" s="213">
        <v>376141</v>
      </c>
      <c r="AD75" s="213">
        <v>372061</v>
      </c>
      <c r="AE75" s="213">
        <v>366064</v>
      </c>
      <c r="AF75" s="213">
        <v>358823</v>
      </c>
      <c r="AG75" s="213">
        <v>367976</v>
      </c>
      <c r="AH75" s="213">
        <v>396531</v>
      </c>
      <c r="AI75" s="213">
        <v>416165</v>
      </c>
      <c r="AJ75" s="213">
        <v>418314</v>
      </c>
      <c r="AK75" s="213">
        <v>416662</v>
      </c>
      <c r="AL75" s="213">
        <v>421660</v>
      </c>
      <c r="AM75" s="213">
        <v>424081</v>
      </c>
      <c r="AN75" s="213">
        <v>439900</v>
      </c>
      <c r="AO75" s="213">
        <v>445382</v>
      </c>
      <c r="AP75" s="213">
        <v>455102</v>
      </c>
      <c r="AQ75" s="213">
        <v>468458</v>
      </c>
      <c r="AR75" s="213">
        <v>466604</v>
      </c>
      <c r="AS75" s="213">
        <v>473532</v>
      </c>
      <c r="AT75" s="213">
        <v>479463</v>
      </c>
      <c r="AU75" s="213">
        <v>480130</v>
      </c>
      <c r="AV75" s="213">
        <v>471669</v>
      </c>
      <c r="AW75" s="213">
        <v>474355</v>
      </c>
      <c r="AX75" s="213">
        <v>467104</v>
      </c>
      <c r="AY75" s="213">
        <v>462934</v>
      </c>
      <c r="AZ75" s="213">
        <v>470616</v>
      </c>
      <c r="BA75" s="213">
        <v>466275</v>
      </c>
      <c r="BB75" s="213">
        <v>467118</v>
      </c>
      <c r="BC75" s="213">
        <v>458611</v>
      </c>
      <c r="BD75" s="213">
        <v>458051</v>
      </c>
      <c r="BE75" s="213">
        <v>459467</v>
      </c>
      <c r="BF75" s="213">
        <v>458624</v>
      </c>
      <c r="BG75" s="213">
        <v>462922</v>
      </c>
      <c r="BH75" s="213">
        <v>463781</v>
      </c>
      <c r="BI75" s="213">
        <v>464217</v>
      </c>
      <c r="BJ75" s="213">
        <v>470925</v>
      </c>
      <c r="BK75" s="213">
        <v>485803</v>
      </c>
      <c r="BL75" s="213">
        <v>483202</v>
      </c>
      <c r="BM75" s="213">
        <v>486261</v>
      </c>
      <c r="BN75" s="213">
        <v>492704</v>
      </c>
      <c r="BO75" s="213">
        <v>493138</v>
      </c>
      <c r="BP75" s="213">
        <v>484709</v>
      </c>
      <c r="BQ75" s="213">
        <v>478071</v>
      </c>
      <c r="BR75" s="213">
        <v>477411</v>
      </c>
      <c r="BS75" s="213">
        <v>480935</v>
      </c>
      <c r="BT75" s="213">
        <v>472975</v>
      </c>
      <c r="BU75" s="213">
        <v>466816</v>
      </c>
      <c r="BV75" s="213">
        <v>462829</v>
      </c>
      <c r="BW75" s="213">
        <v>459187</v>
      </c>
      <c r="BX75" s="213">
        <v>448722</v>
      </c>
      <c r="BY75" s="213">
        <v>455610</v>
      </c>
      <c r="BZ75" s="213">
        <v>442319</v>
      </c>
      <c r="CA75" s="213">
        <v>463000</v>
      </c>
      <c r="CB75" s="213">
        <v>466540</v>
      </c>
      <c r="CC75" s="213">
        <v>468177</v>
      </c>
      <c r="CD75" s="213">
        <v>469415</v>
      </c>
      <c r="CE75" s="213">
        <v>470228</v>
      </c>
      <c r="CF75" s="213">
        <v>470728</v>
      </c>
      <c r="CG75" s="213">
        <v>471259</v>
      </c>
      <c r="CH75" s="213">
        <v>471830</v>
      </c>
      <c r="CI75" s="213">
        <v>472523</v>
      </c>
      <c r="CJ75" s="213">
        <v>473194</v>
      </c>
      <c r="CK75" s="213">
        <v>473871</v>
      </c>
      <c r="CL75" s="213">
        <v>474703</v>
      </c>
      <c r="CM75" s="213">
        <v>476169</v>
      </c>
      <c r="CN75" s="213">
        <v>478324</v>
      </c>
      <c r="CO75" s="213">
        <v>480624</v>
      </c>
      <c r="CP75" s="213">
        <v>482929</v>
      </c>
      <c r="CQ75" s="213">
        <v>485177</v>
      </c>
      <c r="CR75" s="213">
        <v>487009</v>
      </c>
      <c r="CS75" s="213">
        <v>488403</v>
      </c>
      <c r="CT75" s="213">
        <v>489640</v>
      </c>
      <c r="CU75" s="213">
        <v>490663</v>
      </c>
      <c r="CV75" s="213">
        <v>490965</v>
      </c>
      <c r="CW75" s="213">
        <v>490495</v>
      </c>
      <c r="CX75" s="213">
        <v>489867</v>
      </c>
      <c r="CY75" s="213">
        <v>489076</v>
      </c>
    </row>
    <row r="76" spans="1:103" x14ac:dyDescent="0.2">
      <c r="A76" s="213" t="s">
        <v>1291</v>
      </c>
      <c r="B76" s="211">
        <v>74</v>
      </c>
      <c r="C76" s="213"/>
      <c r="D76" s="213"/>
      <c r="E76" s="213">
        <v>329713</v>
      </c>
      <c r="F76" s="213">
        <v>320114</v>
      </c>
      <c r="G76" s="213">
        <v>312249</v>
      </c>
      <c r="H76" s="213">
        <v>308488</v>
      </c>
      <c r="I76" s="213">
        <v>314601</v>
      </c>
      <c r="J76" s="213">
        <v>318599</v>
      </c>
      <c r="K76" s="213">
        <v>316080</v>
      </c>
      <c r="L76" s="213">
        <v>326262</v>
      </c>
      <c r="M76" s="213">
        <v>337839</v>
      </c>
      <c r="N76" s="213">
        <v>349699</v>
      </c>
      <c r="O76" s="213">
        <v>358526</v>
      </c>
      <c r="P76" s="213">
        <v>365822</v>
      </c>
      <c r="Q76" s="213">
        <v>380199</v>
      </c>
      <c r="R76" s="213">
        <v>394468</v>
      </c>
      <c r="S76" s="213">
        <v>403606</v>
      </c>
      <c r="T76" s="213">
        <v>412872</v>
      </c>
      <c r="U76" s="213">
        <v>417697</v>
      </c>
      <c r="V76" s="213">
        <v>415252</v>
      </c>
      <c r="W76" s="213">
        <v>415208</v>
      </c>
      <c r="X76" s="213">
        <v>413784</v>
      </c>
      <c r="Y76" s="213">
        <v>414290</v>
      </c>
      <c r="Z76" s="213">
        <v>405061</v>
      </c>
      <c r="AA76" s="213">
        <v>415872</v>
      </c>
      <c r="AB76" s="213">
        <v>399623</v>
      </c>
      <c r="AC76" s="213">
        <v>384984</v>
      </c>
      <c r="AD76" s="213">
        <v>371078</v>
      </c>
      <c r="AE76" s="213">
        <v>367115</v>
      </c>
      <c r="AF76" s="213">
        <v>361259</v>
      </c>
      <c r="AG76" s="213">
        <v>354173</v>
      </c>
      <c r="AH76" s="213">
        <v>363262</v>
      </c>
      <c r="AI76" s="213">
        <v>391509</v>
      </c>
      <c r="AJ76" s="213">
        <v>410955</v>
      </c>
      <c r="AK76" s="213">
        <v>413137</v>
      </c>
      <c r="AL76" s="213">
        <v>411565</v>
      </c>
      <c r="AM76" s="213">
        <v>416565</v>
      </c>
      <c r="AN76" s="213">
        <v>419022</v>
      </c>
      <c r="AO76" s="213">
        <v>434713</v>
      </c>
      <c r="AP76" s="213">
        <v>440193</v>
      </c>
      <c r="AQ76" s="213">
        <v>449861</v>
      </c>
      <c r="AR76" s="213">
        <v>463126</v>
      </c>
      <c r="AS76" s="213">
        <v>461356</v>
      </c>
      <c r="AT76" s="213">
        <v>468271</v>
      </c>
      <c r="AU76" s="213">
        <v>474194</v>
      </c>
      <c r="AV76" s="213">
        <v>474916</v>
      </c>
      <c r="AW76" s="213">
        <v>466614</v>
      </c>
      <c r="AX76" s="213">
        <v>469335</v>
      </c>
      <c r="AY76" s="213">
        <v>462221</v>
      </c>
      <c r="AZ76" s="213">
        <v>458153</v>
      </c>
      <c r="BA76" s="213">
        <v>465809</v>
      </c>
      <c r="BB76" s="213">
        <v>461572</v>
      </c>
      <c r="BC76" s="213">
        <v>462464</v>
      </c>
      <c r="BD76" s="213">
        <v>454099</v>
      </c>
      <c r="BE76" s="213">
        <v>453598</v>
      </c>
      <c r="BF76" s="213">
        <v>455056</v>
      </c>
      <c r="BG76" s="213">
        <v>454276</v>
      </c>
      <c r="BH76" s="213">
        <v>458585</v>
      </c>
      <c r="BI76" s="213">
        <v>459489</v>
      </c>
      <c r="BJ76" s="213">
        <v>459971</v>
      </c>
      <c r="BK76" s="213">
        <v>466670</v>
      </c>
      <c r="BL76" s="213">
        <v>481466</v>
      </c>
      <c r="BM76" s="213">
        <v>478938</v>
      </c>
      <c r="BN76" s="213">
        <v>482025</v>
      </c>
      <c r="BO76" s="213">
        <v>488459</v>
      </c>
      <c r="BP76" s="213">
        <v>488944</v>
      </c>
      <c r="BQ76" s="213">
        <v>480638</v>
      </c>
      <c r="BR76" s="213">
        <v>474106</v>
      </c>
      <c r="BS76" s="213">
        <v>473498</v>
      </c>
      <c r="BT76" s="213">
        <v>477044</v>
      </c>
      <c r="BU76" s="213">
        <v>469196</v>
      </c>
      <c r="BV76" s="213">
        <v>463132</v>
      </c>
      <c r="BW76" s="213">
        <v>459223</v>
      </c>
      <c r="BX76" s="213">
        <v>455654</v>
      </c>
      <c r="BY76" s="213">
        <v>445314</v>
      </c>
      <c r="BZ76" s="213">
        <v>452191</v>
      </c>
      <c r="CA76" s="213">
        <v>439042</v>
      </c>
      <c r="CB76" s="213">
        <v>459610</v>
      </c>
      <c r="CC76" s="213">
        <v>463167</v>
      </c>
      <c r="CD76" s="213">
        <v>464834</v>
      </c>
      <c r="CE76" s="213">
        <v>466103</v>
      </c>
      <c r="CF76" s="213">
        <v>466950</v>
      </c>
      <c r="CG76" s="213">
        <v>467489</v>
      </c>
      <c r="CH76" s="213">
        <v>468054</v>
      </c>
      <c r="CI76" s="213">
        <v>468659</v>
      </c>
      <c r="CJ76" s="213">
        <v>469387</v>
      </c>
      <c r="CK76" s="213">
        <v>470091</v>
      </c>
      <c r="CL76" s="213">
        <v>470802</v>
      </c>
      <c r="CM76" s="213">
        <v>471668</v>
      </c>
      <c r="CN76" s="213">
        <v>473161</v>
      </c>
      <c r="CO76" s="213">
        <v>475338</v>
      </c>
      <c r="CP76" s="213">
        <v>477661</v>
      </c>
      <c r="CQ76" s="213">
        <v>479988</v>
      </c>
      <c r="CR76" s="213">
        <v>482258</v>
      </c>
      <c r="CS76" s="213">
        <v>484116</v>
      </c>
      <c r="CT76" s="213">
        <v>485537</v>
      </c>
      <c r="CU76" s="213">
        <v>486801</v>
      </c>
      <c r="CV76" s="213">
        <v>487853</v>
      </c>
      <c r="CW76" s="213">
        <v>488187</v>
      </c>
      <c r="CX76" s="213">
        <v>487754</v>
      </c>
      <c r="CY76" s="213">
        <v>487130</v>
      </c>
    </row>
    <row r="77" spans="1:103" x14ac:dyDescent="0.2">
      <c r="A77" s="213" t="s">
        <v>1291</v>
      </c>
      <c r="B77" s="211">
        <v>75</v>
      </c>
      <c r="C77" s="213"/>
      <c r="D77" s="213"/>
      <c r="E77" s="213">
        <v>344622</v>
      </c>
      <c r="F77" s="213">
        <v>323427</v>
      </c>
      <c r="G77" s="213">
        <v>314045</v>
      </c>
      <c r="H77" s="213">
        <v>306356</v>
      </c>
      <c r="I77" s="213">
        <v>302692</v>
      </c>
      <c r="J77" s="213">
        <v>308706</v>
      </c>
      <c r="K77" s="213">
        <v>312676</v>
      </c>
      <c r="L77" s="213">
        <v>310248</v>
      </c>
      <c r="M77" s="213">
        <v>320293</v>
      </c>
      <c r="N77" s="213">
        <v>331715</v>
      </c>
      <c r="O77" s="213">
        <v>343421</v>
      </c>
      <c r="P77" s="213">
        <v>352154</v>
      </c>
      <c r="Q77" s="213">
        <v>359388</v>
      </c>
      <c r="R77" s="213">
        <v>373581</v>
      </c>
      <c r="S77" s="213">
        <v>387675</v>
      </c>
      <c r="T77" s="213">
        <v>396729</v>
      </c>
      <c r="U77" s="213">
        <v>405916</v>
      </c>
      <c r="V77" s="213">
        <v>410740</v>
      </c>
      <c r="W77" s="213">
        <v>408419</v>
      </c>
      <c r="X77" s="213">
        <v>408457</v>
      </c>
      <c r="Y77" s="213">
        <v>407136</v>
      </c>
      <c r="Z77" s="213">
        <v>407713</v>
      </c>
      <c r="AA77" s="213">
        <v>398710</v>
      </c>
      <c r="AB77" s="213">
        <v>409430</v>
      </c>
      <c r="AC77" s="213">
        <v>393511</v>
      </c>
      <c r="AD77" s="213">
        <v>379173</v>
      </c>
      <c r="AE77" s="213">
        <v>365552</v>
      </c>
      <c r="AF77" s="213">
        <v>361715</v>
      </c>
      <c r="AG77" s="213">
        <v>356009</v>
      </c>
      <c r="AH77" s="213">
        <v>349093</v>
      </c>
      <c r="AI77" s="213">
        <v>358111</v>
      </c>
      <c r="AJ77" s="213">
        <v>386020</v>
      </c>
      <c r="AK77" s="213">
        <v>405258</v>
      </c>
      <c r="AL77" s="213">
        <v>407479</v>
      </c>
      <c r="AM77" s="213">
        <v>405991</v>
      </c>
      <c r="AN77" s="213">
        <v>410995</v>
      </c>
      <c r="AO77" s="213">
        <v>413486</v>
      </c>
      <c r="AP77" s="213">
        <v>429036</v>
      </c>
      <c r="AQ77" s="213">
        <v>434513</v>
      </c>
      <c r="AR77" s="213">
        <v>444127</v>
      </c>
      <c r="AS77" s="213">
        <v>457290</v>
      </c>
      <c r="AT77" s="213">
        <v>455612</v>
      </c>
      <c r="AU77" s="213">
        <v>462510</v>
      </c>
      <c r="AV77" s="213">
        <v>468428</v>
      </c>
      <c r="AW77" s="213">
        <v>469207</v>
      </c>
      <c r="AX77" s="213">
        <v>461075</v>
      </c>
      <c r="AY77" s="213">
        <v>463836</v>
      </c>
      <c r="AZ77" s="213">
        <v>456872</v>
      </c>
      <c r="BA77" s="213">
        <v>452915</v>
      </c>
      <c r="BB77" s="213">
        <v>460543</v>
      </c>
      <c r="BC77" s="213">
        <v>456417</v>
      </c>
      <c r="BD77" s="213">
        <v>457362</v>
      </c>
      <c r="BE77" s="213">
        <v>449153</v>
      </c>
      <c r="BF77" s="213">
        <v>448715</v>
      </c>
      <c r="BG77" s="213">
        <v>450220</v>
      </c>
      <c r="BH77" s="213">
        <v>449508</v>
      </c>
      <c r="BI77" s="213">
        <v>453828</v>
      </c>
      <c r="BJ77" s="213">
        <v>454781</v>
      </c>
      <c r="BK77" s="213">
        <v>455315</v>
      </c>
      <c r="BL77" s="213">
        <v>462003</v>
      </c>
      <c r="BM77" s="213">
        <v>476705</v>
      </c>
      <c r="BN77" s="213">
        <v>474260</v>
      </c>
      <c r="BO77" s="213">
        <v>477377</v>
      </c>
      <c r="BP77" s="213">
        <v>483801</v>
      </c>
      <c r="BQ77" s="213">
        <v>484341</v>
      </c>
      <c r="BR77" s="213">
        <v>476167</v>
      </c>
      <c r="BS77" s="213">
        <v>469751</v>
      </c>
      <c r="BT77" s="213">
        <v>469203</v>
      </c>
      <c r="BU77" s="213">
        <v>472771</v>
      </c>
      <c r="BV77" s="213">
        <v>465046</v>
      </c>
      <c r="BW77" s="213">
        <v>459086</v>
      </c>
      <c r="BX77" s="213">
        <v>455261</v>
      </c>
      <c r="BY77" s="213">
        <v>451775</v>
      </c>
      <c r="BZ77" s="213">
        <v>441572</v>
      </c>
      <c r="CA77" s="213">
        <v>448434</v>
      </c>
      <c r="CB77" s="213">
        <v>435443</v>
      </c>
      <c r="CC77" s="213">
        <v>455887</v>
      </c>
      <c r="CD77" s="213">
        <v>459461</v>
      </c>
      <c r="CE77" s="213">
        <v>461160</v>
      </c>
      <c r="CF77" s="213">
        <v>462465</v>
      </c>
      <c r="CG77" s="213">
        <v>463348</v>
      </c>
      <c r="CH77" s="213">
        <v>463928</v>
      </c>
      <c r="CI77" s="213">
        <v>464532</v>
      </c>
      <c r="CJ77" s="213">
        <v>465174</v>
      </c>
      <c r="CK77" s="213">
        <v>465940</v>
      </c>
      <c r="CL77" s="213">
        <v>466681</v>
      </c>
      <c r="CM77" s="213">
        <v>467428</v>
      </c>
      <c r="CN77" s="213">
        <v>468329</v>
      </c>
      <c r="CO77" s="213">
        <v>469853</v>
      </c>
      <c r="CP77" s="213">
        <v>472055</v>
      </c>
      <c r="CQ77" s="213">
        <v>474401</v>
      </c>
      <c r="CR77" s="213">
        <v>476753</v>
      </c>
      <c r="CS77" s="213">
        <v>479047</v>
      </c>
      <c r="CT77" s="213">
        <v>480934</v>
      </c>
      <c r="CU77" s="213">
        <v>482382</v>
      </c>
      <c r="CV77" s="213">
        <v>483676</v>
      </c>
      <c r="CW77" s="213">
        <v>484760</v>
      </c>
      <c r="CX77" s="213">
        <v>485130</v>
      </c>
      <c r="CY77" s="213">
        <v>484700</v>
      </c>
    </row>
    <row r="78" spans="1:103" x14ac:dyDescent="0.2">
      <c r="A78" s="213" t="s">
        <v>1291</v>
      </c>
      <c r="B78" s="211">
        <v>76</v>
      </c>
      <c r="C78" s="213"/>
      <c r="D78" s="213"/>
      <c r="E78" s="213">
        <v>367917</v>
      </c>
      <c r="F78" s="213">
        <v>337206</v>
      </c>
      <c r="G78" s="213">
        <v>316514</v>
      </c>
      <c r="H78" s="213">
        <v>307377</v>
      </c>
      <c r="I78" s="213">
        <v>299883</v>
      </c>
      <c r="J78" s="213">
        <v>296326</v>
      </c>
      <c r="K78" s="213">
        <v>302260</v>
      </c>
      <c r="L78" s="213">
        <v>306199</v>
      </c>
      <c r="M78" s="213">
        <v>303873</v>
      </c>
      <c r="N78" s="213">
        <v>313767</v>
      </c>
      <c r="O78" s="213">
        <v>325018</v>
      </c>
      <c r="P78" s="213">
        <v>336557</v>
      </c>
      <c r="Q78" s="213">
        <v>345186</v>
      </c>
      <c r="R78" s="213">
        <v>352356</v>
      </c>
      <c r="S78" s="213">
        <v>366347</v>
      </c>
      <c r="T78" s="213">
        <v>380251</v>
      </c>
      <c r="U78" s="213">
        <v>389213</v>
      </c>
      <c r="V78" s="213">
        <v>398313</v>
      </c>
      <c r="W78" s="213">
        <v>403135</v>
      </c>
      <c r="X78" s="213">
        <v>400950</v>
      </c>
      <c r="Y78" s="213">
        <v>401076</v>
      </c>
      <c r="Z78" s="213">
        <v>399863</v>
      </c>
      <c r="AA78" s="213">
        <v>400519</v>
      </c>
      <c r="AB78" s="213">
        <v>391762</v>
      </c>
      <c r="AC78" s="213">
        <v>402380</v>
      </c>
      <c r="AD78" s="213">
        <v>386823</v>
      </c>
      <c r="AE78" s="213">
        <v>372810</v>
      </c>
      <c r="AF78" s="213">
        <v>359496</v>
      </c>
      <c r="AG78" s="213">
        <v>355798</v>
      </c>
      <c r="AH78" s="213">
        <v>350255</v>
      </c>
      <c r="AI78" s="213">
        <v>343525</v>
      </c>
      <c r="AJ78" s="213">
        <v>352464</v>
      </c>
      <c r="AK78" s="213">
        <v>380003</v>
      </c>
      <c r="AL78" s="213">
        <v>399012</v>
      </c>
      <c r="AM78" s="213">
        <v>401270</v>
      </c>
      <c r="AN78" s="213">
        <v>399877</v>
      </c>
      <c r="AO78" s="213">
        <v>404883</v>
      </c>
      <c r="AP78" s="213">
        <v>407412</v>
      </c>
      <c r="AQ78" s="213">
        <v>422806</v>
      </c>
      <c r="AR78" s="213">
        <v>428281</v>
      </c>
      <c r="AS78" s="213">
        <v>437830</v>
      </c>
      <c r="AT78" s="213">
        <v>450883</v>
      </c>
      <c r="AU78" s="213">
        <v>449305</v>
      </c>
      <c r="AV78" s="213">
        <v>456182</v>
      </c>
      <c r="AW78" s="213">
        <v>462091</v>
      </c>
      <c r="AX78" s="213">
        <v>462933</v>
      </c>
      <c r="AY78" s="213">
        <v>454987</v>
      </c>
      <c r="AZ78" s="213">
        <v>457791</v>
      </c>
      <c r="BA78" s="213">
        <v>450989</v>
      </c>
      <c r="BB78" s="213">
        <v>447154</v>
      </c>
      <c r="BC78" s="213">
        <v>454752</v>
      </c>
      <c r="BD78" s="213">
        <v>450747</v>
      </c>
      <c r="BE78" s="213">
        <v>451750</v>
      </c>
      <c r="BF78" s="213">
        <v>443711</v>
      </c>
      <c r="BG78" s="213">
        <v>443343</v>
      </c>
      <c r="BH78" s="213">
        <v>444895</v>
      </c>
      <c r="BI78" s="213">
        <v>444256</v>
      </c>
      <c r="BJ78" s="213">
        <v>448588</v>
      </c>
      <c r="BK78" s="213">
        <v>449596</v>
      </c>
      <c r="BL78" s="213">
        <v>450185</v>
      </c>
      <c r="BM78" s="213">
        <v>456860</v>
      </c>
      <c r="BN78" s="213">
        <v>471460</v>
      </c>
      <c r="BO78" s="213">
        <v>469104</v>
      </c>
      <c r="BP78" s="213">
        <v>472252</v>
      </c>
      <c r="BQ78" s="213">
        <v>478668</v>
      </c>
      <c r="BR78" s="213">
        <v>479266</v>
      </c>
      <c r="BS78" s="213">
        <v>471239</v>
      </c>
      <c r="BT78" s="213">
        <v>464949</v>
      </c>
      <c r="BU78" s="213">
        <v>464465</v>
      </c>
      <c r="BV78" s="213">
        <v>468054</v>
      </c>
      <c r="BW78" s="213">
        <v>460465</v>
      </c>
      <c r="BX78" s="213">
        <v>454619</v>
      </c>
      <c r="BY78" s="213">
        <v>450886</v>
      </c>
      <c r="BZ78" s="213">
        <v>447489</v>
      </c>
      <c r="CA78" s="213">
        <v>437437</v>
      </c>
      <c r="CB78" s="213">
        <v>444284</v>
      </c>
      <c r="CC78" s="213">
        <v>431465</v>
      </c>
      <c r="CD78" s="213">
        <v>451771</v>
      </c>
      <c r="CE78" s="213">
        <v>455363</v>
      </c>
      <c r="CF78" s="213">
        <v>457096</v>
      </c>
      <c r="CG78" s="213">
        <v>458441</v>
      </c>
      <c r="CH78" s="213">
        <v>459364</v>
      </c>
      <c r="CI78" s="213">
        <v>459987</v>
      </c>
      <c r="CJ78" s="213">
        <v>460634</v>
      </c>
      <c r="CK78" s="213">
        <v>461318</v>
      </c>
      <c r="CL78" s="213">
        <v>462126</v>
      </c>
      <c r="CM78" s="213">
        <v>462905</v>
      </c>
      <c r="CN78" s="213">
        <v>463693</v>
      </c>
      <c r="CO78" s="213">
        <v>464631</v>
      </c>
      <c r="CP78" s="213">
        <v>466190</v>
      </c>
      <c r="CQ78" s="213">
        <v>468419</v>
      </c>
      <c r="CR78" s="213">
        <v>470791</v>
      </c>
      <c r="CS78" s="213">
        <v>473169</v>
      </c>
      <c r="CT78" s="213">
        <v>475489</v>
      </c>
      <c r="CU78" s="213">
        <v>477408</v>
      </c>
      <c r="CV78" s="213">
        <v>478887</v>
      </c>
      <c r="CW78" s="213">
        <v>480214</v>
      </c>
      <c r="CX78" s="213">
        <v>481333</v>
      </c>
      <c r="CY78" s="213">
        <v>481700</v>
      </c>
    </row>
    <row r="79" spans="1:103" x14ac:dyDescent="0.2">
      <c r="A79" s="213" t="s">
        <v>1291</v>
      </c>
      <c r="B79" s="211">
        <v>77</v>
      </c>
      <c r="C79" s="213"/>
      <c r="D79" s="213"/>
      <c r="E79" s="213">
        <v>279192</v>
      </c>
      <c r="F79" s="213">
        <v>358991</v>
      </c>
      <c r="G79" s="213">
        <v>329098</v>
      </c>
      <c r="H79" s="213">
        <v>308960</v>
      </c>
      <c r="I79" s="213">
        <v>300087</v>
      </c>
      <c r="J79" s="213">
        <v>292808</v>
      </c>
      <c r="K79" s="213">
        <v>289390</v>
      </c>
      <c r="L79" s="213">
        <v>295239</v>
      </c>
      <c r="M79" s="213">
        <v>299142</v>
      </c>
      <c r="N79" s="213">
        <v>296929</v>
      </c>
      <c r="O79" s="213">
        <v>306660</v>
      </c>
      <c r="P79" s="213">
        <v>317728</v>
      </c>
      <c r="Q79" s="213">
        <v>329082</v>
      </c>
      <c r="R79" s="213">
        <v>337600</v>
      </c>
      <c r="S79" s="213">
        <v>344698</v>
      </c>
      <c r="T79" s="213">
        <v>358470</v>
      </c>
      <c r="U79" s="213">
        <v>372165</v>
      </c>
      <c r="V79" s="213">
        <v>381028</v>
      </c>
      <c r="W79" s="213">
        <v>390031</v>
      </c>
      <c r="X79" s="213">
        <v>394850</v>
      </c>
      <c r="Y79" s="213">
        <v>392811</v>
      </c>
      <c r="Z79" s="213">
        <v>393032</v>
      </c>
      <c r="AA79" s="213">
        <v>391938</v>
      </c>
      <c r="AB79" s="213">
        <v>392677</v>
      </c>
      <c r="AC79" s="213">
        <v>384188</v>
      </c>
      <c r="AD79" s="213">
        <v>394694</v>
      </c>
      <c r="AE79" s="213">
        <v>379525</v>
      </c>
      <c r="AF79" s="213">
        <v>365868</v>
      </c>
      <c r="AG79" s="213">
        <v>352888</v>
      </c>
      <c r="AH79" s="213">
        <v>349339</v>
      </c>
      <c r="AI79" s="213">
        <v>343972</v>
      </c>
      <c r="AJ79" s="213">
        <v>337442</v>
      </c>
      <c r="AK79" s="213">
        <v>346294</v>
      </c>
      <c r="AL79" s="213">
        <v>373427</v>
      </c>
      <c r="AM79" s="213">
        <v>392186</v>
      </c>
      <c r="AN79" s="213">
        <v>394486</v>
      </c>
      <c r="AO79" s="213">
        <v>393194</v>
      </c>
      <c r="AP79" s="213">
        <v>398198</v>
      </c>
      <c r="AQ79" s="213">
        <v>400770</v>
      </c>
      <c r="AR79" s="213">
        <v>415991</v>
      </c>
      <c r="AS79" s="213">
        <v>421461</v>
      </c>
      <c r="AT79" s="213">
        <v>430939</v>
      </c>
      <c r="AU79" s="213">
        <v>443870</v>
      </c>
      <c r="AV79" s="213">
        <v>442400</v>
      </c>
      <c r="AW79" s="213">
        <v>449254</v>
      </c>
      <c r="AX79" s="213">
        <v>455151</v>
      </c>
      <c r="AY79" s="213">
        <v>456062</v>
      </c>
      <c r="AZ79" s="213">
        <v>448320</v>
      </c>
      <c r="BA79" s="213">
        <v>451167</v>
      </c>
      <c r="BB79" s="213">
        <v>444545</v>
      </c>
      <c r="BC79" s="213">
        <v>440837</v>
      </c>
      <c r="BD79" s="213">
        <v>448402</v>
      </c>
      <c r="BE79" s="213">
        <v>444530</v>
      </c>
      <c r="BF79" s="213">
        <v>445595</v>
      </c>
      <c r="BG79" s="213">
        <v>437739</v>
      </c>
      <c r="BH79" s="213">
        <v>437448</v>
      </c>
      <c r="BI79" s="213">
        <v>439051</v>
      </c>
      <c r="BJ79" s="213">
        <v>438492</v>
      </c>
      <c r="BK79" s="213">
        <v>442838</v>
      </c>
      <c r="BL79" s="213">
        <v>443902</v>
      </c>
      <c r="BM79" s="213">
        <v>444551</v>
      </c>
      <c r="BN79" s="213">
        <v>451212</v>
      </c>
      <c r="BO79" s="213">
        <v>465698</v>
      </c>
      <c r="BP79" s="213">
        <v>463441</v>
      </c>
      <c r="BQ79" s="213">
        <v>466622</v>
      </c>
      <c r="BR79" s="213">
        <v>473025</v>
      </c>
      <c r="BS79" s="213">
        <v>473688</v>
      </c>
      <c r="BT79" s="213">
        <v>465821</v>
      </c>
      <c r="BU79" s="213">
        <v>459668</v>
      </c>
      <c r="BV79" s="213">
        <v>459253</v>
      </c>
      <c r="BW79" s="213">
        <v>462868</v>
      </c>
      <c r="BX79" s="213">
        <v>455428</v>
      </c>
      <c r="BY79" s="213">
        <v>449706</v>
      </c>
      <c r="BZ79" s="213">
        <v>446072</v>
      </c>
      <c r="CA79" s="213">
        <v>442772</v>
      </c>
      <c r="CB79" s="213">
        <v>432886</v>
      </c>
      <c r="CC79" s="213">
        <v>439715</v>
      </c>
      <c r="CD79" s="213">
        <v>427086</v>
      </c>
      <c r="CE79" s="213">
        <v>447239</v>
      </c>
      <c r="CF79" s="213">
        <v>450851</v>
      </c>
      <c r="CG79" s="213">
        <v>452621</v>
      </c>
      <c r="CH79" s="213">
        <v>454008</v>
      </c>
      <c r="CI79" s="213">
        <v>454974</v>
      </c>
      <c r="CJ79" s="213">
        <v>455644</v>
      </c>
      <c r="CK79" s="213">
        <v>456339</v>
      </c>
      <c r="CL79" s="213">
        <v>457069</v>
      </c>
      <c r="CM79" s="213">
        <v>457922</v>
      </c>
      <c r="CN79" s="213">
        <v>458743</v>
      </c>
      <c r="CO79" s="213">
        <v>459575</v>
      </c>
      <c r="CP79" s="213">
        <v>460554</v>
      </c>
      <c r="CQ79" s="213">
        <v>462149</v>
      </c>
      <c r="CR79" s="213">
        <v>464409</v>
      </c>
      <c r="CS79" s="213">
        <v>466808</v>
      </c>
      <c r="CT79" s="213">
        <v>469217</v>
      </c>
      <c r="CU79" s="213">
        <v>471564</v>
      </c>
      <c r="CV79" s="213">
        <v>473514</v>
      </c>
      <c r="CW79" s="213">
        <v>475028</v>
      </c>
      <c r="CX79" s="213">
        <v>476393</v>
      </c>
      <c r="CY79" s="213">
        <v>477504</v>
      </c>
    </row>
    <row r="80" spans="1:103" x14ac:dyDescent="0.2">
      <c r="A80" s="213" t="s">
        <v>1291</v>
      </c>
      <c r="B80" s="211">
        <v>78</v>
      </c>
      <c r="C80" s="213"/>
      <c r="D80" s="213"/>
      <c r="E80" s="213">
        <v>266697</v>
      </c>
      <c r="F80" s="213">
        <v>271585</v>
      </c>
      <c r="G80" s="213">
        <v>349255</v>
      </c>
      <c r="H80" s="213">
        <v>320251</v>
      </c>
      <c r="I80" s="213">
        <v>300714</v>
      </c>
      <c r="J80" s="213">
        <v>292130</v>
      </c>
      <c r="K80" s="213">
        <v>285103</v>
      </c>
      <c r="L80" s="213">
        <v>281836</v>
      </c>
      <c r="M80" s="213">
        <v>287591</v>
      </c>
      <c r="N80" s="213">
        <v>291458</v>
      </c>
      <c r="O80" s="213">
        <v>289367</v>
      </c>
      <c r="P80" s="213">
        <v>298922</v>
      </c>
      <c r="Q80" s="213">
        <v>309790</v>
      </c>
      <c r="R80" s="213">
        <v>320944</v>
      </c>
      <c r="S80" s="213">
        <v>329340</v>
      </c>
      <c r="T80" s="213">
        <v>336359</v>
      </c>
      <c r="U80" s="213">
        <v>349891</v>
      </c>
      <c r="V80" s="213">
        <v>363360</v>
      </c>
      <c r="W80" s="213">
        <v>372113</v>
      </c>
      <c r="X80" s="213">
        <v>381012</v>
      </c>
      <c r="Y80" s="213">
        <v>385826</v>
      </c>
      <c r="Z80" s="213">
        <v>383946</v>
      </c>
      <c r="AA80" s="213">
        <v>384266</v>
      </c>
      <c r="AB80" s="213">
        <v>383299</v>
      </c>
      <c r="AC80" s="213">
        <v>384127</v>
      </c>
      <c r="AD80" s="213">
        <v>375926</v>
      </c>
      <c r="AE80" s="213">
        <v>386309</v>
      </c>
      <c r="AF80" s="213">
        <v>371562</v>
      </c>
      <c r="AG80" s="213">
        <v>358289</v>
      </c>
      <c r="AH80" s="213">
        <v>345670</v>
      </c>
      <c r="AI80" s="213">
        <v>342278</v>
      </c>
      <c r="AJ80" s="213">
        <v>337103</v>
      </c>
      <c r="AK80" s="213">
        <v>330791</v>
      </c>
      <c r="AL80" s="213">
        <v>339547</v>
      </c>
      <c r="AM80" s="213">
        <v>366236</v>
      </c>
      <c r="AN80" s="213">
        <v>384722</v>
      </c>
      <c r="AO80" s="213">
        <v>387063</v>
      </c>
      <c r="AP80" s="213">
        <v>385881</v>
      </c>
      <c r="AQ80" s="213">
        <v>390882</v>
      </c>
      <c r="AR80" s="213">
        <v>393495</v>
      </c>
      <c r="AS80" s="213">
        <v>408530</v>
      </c>
      <c r="AT80" s="213">
        <v>413993</v>
      </c>
      <c r="AU80" s="213">
        <v>423392</v>
      </c>
      <c r="AV80" s="213">
        <v>436188</v>
      </c>
      <c r="AW80" s="213">
        <v>434834</v>
      </c>
      <c r="AX80" s="213">
        <v>441664</v>
      </c>
      <c r="AY80" s="213">
        <v>447545</v>
      </c>
      <c r="AZ80" s="213">
        <v>448529</v>
      </c>
      <c r="BA80" s="213">
        <v>441011</v>
      </c>
      <c r="BB80" s="213">
        <v>443902</v>
      </c>
      <c r="BC80" s="213">
        <v>437474</v>
      </c>
      <c r="BD80" s="213">
        <v>433904</v>
      </c>
      <c r="BE80" s="213">
        <v>441431</v>
      </c>
      <c r="BF80" s="213">
        <v>437703</v>
      </c>
      <c r="BG80" s="213">
        <v>438836</v>
      </c>
      <c r="BH80" s="213">
        <v>431179</v>
      </c>
      <c r="BI80" s="213">
        <v>430972</v>
      </c>
      <c r="BJ80" s="213">
        <v>432628</v>
      </c>
      <c r="BK80" s="213">
        <v>432156</v>
      </c>
      <c r="BL80" s="213">
        <v>436516</v>
      </c>
      <c r="BM80" s="213">
        <v>437640</v>
      </c>
      <c r="BN80" s="213">
        <v>438356</v>
      </c>
      <c r="BO80" s="213">
        <v>445000</v>
      </c>
      <c r="BP80" s="213">
        <v>459359</v>
      </c>
      <c r="BQ80" s="213">
        <v>457207</v>
      </c>
      <c r="BR80" s="213">
        <v>460424</v>
      </c>
      <c r="BS80" s="213">
        <v>466813</v>
      </c>
      <c r="BT80" s="213">
        <v>467546</v>
      </c>
      <c r="BU80" s="213">
        <v>459854</v>
      </c>
      <c r="BV80" s="213">
        <v>453851</v>
      </c>
      <c r="BW80" s="213">
        <v>453510</v>
      </c>
      <c r="BX80" s="213">
        <v>457151</v>
      </c>
      <c r="BY80" s="213">
        <v>449873</v>
      </c>
      <c r="BZ80" s="213">
        <v>444288</v>
      </c>
      <c r="CA80" s="213">
        <v>440764</v>
      </c>
      <c r="CB80" s="213">
        <v>437568</v>
      </c>
      <c r="CC80" s="213">
        <v>427862</v>
      </c>
      <c r="CD80" s="213">
        <v>434672</v>
      </c>
      <c r="CE80" s="213">
        <v>422248</v>
      </c>
      <c r="CF80" s="213">
        <v>442237</v>
      </c>
      <c r="CG80" s="213">
        <v>445869</v>
      </c>
      <c r="CH80" s="213">
        <v>447679</v>
      </c>
      <c r="CI80" s="213">
        <v>449110</v>
      </c>
      <c r="CJ80" s="213">
        <v>450125</v>
      </c>
      <c r="CK80" s="213">
        <v>450845</v>
      </c>
      <c r="CL80" s="213">
        <v>451590</v>
      </c>
      <c r="CM80" s="213">
        <v>452370</v>
      </c>
      <c r="CN80" s="213">
        <v>453271</v>
      </c>
      <c r="CO80" s="213">
        <v>454142</v>
      </c>
      <c r="CP80" s="213">
        <v>455022</v>
      </c>
      <c r="CQ80" s="213">
        <v>456046</v>
      </c>
      <c r="CR80" s="213">
        <v>457679</v>
      </c>
      <c r="CS80" s="213">
        <v>459972</v>
      </c>
      <c r="CT80" s="213">
        <v>462399</v>
      </c>
      <c r="CU80" s="213">
        <v>464840</v>
      </c>
      <c r="CV80" s="213">
        <v>467219</v>
      </c>
      <c r="CW80" s="213">
        <v>469203</v>
      </c>
      <c r="CX80" s="213">
        <v>470756</v>
      </c>
      <c r="CY80" s="213">
        <v>472107</v>
      </c>
    </row>
    <row r="81" spans="1:103" x14ac:dyDescent="0.2">
      <c r="A81" s="213" t="s">
        <v>1291</v>
      </c>
      <c r="B81" s="211">
        <v>79</v>
      </c>
      <c r="C81" s="213"/>
      <c r="D81" s="213"/>
      <c r="E81" s="213">
        <v>260274</v>
      </c>
      <c r="F81" s="213">
        <v>258492</v>
      </c>
      <c r="G81" s="213">
        <v>263294</v>
      </c>
      <c r="H81" s="213">
        <v>338658</v>
      </c>
      <c r="I81" s="213">
        <v>310617</v>
      </c>
      <c r="J81" s="213">
        <v>291730</v>
      </c>
      <c r="K81" s="213">
        <v>283475</v>
      </c>
      <c r="L81" s="213">
        <v>276722</v>
      </c>
      <c r="M81" s="213">
        <v>273619</v>
      </c>
      <c r="N81" s="213">
        <v>279270</v>
      </c>
      <c r="O81" s="213">
        <v>283098</v>
      </c>
      <c r="P81" s="213">
        <v>281141</v>
      </c>
      <c r="Q81" s="213">
        <v>290503</v>
      </c>
      <c r="R81" s="213">
        <v>301155</v>
      </c>
      <c r="S81" s="213">
        <v>312092</v>
      </c>
      <c r="T81" s="213">
        <v>320353</v>
      </c>
      <c r="U81" s="213">
        <v>327286</v>
      </c>
      <c r="V81" s="213">
        <v>340557</v>
      </c>
      <c r="W81" s="213">
        <v>353779</v>
      </c>
      <c r="X81" s="213">
        <v>362411</v>
      </c>
      <c r="Y81" s="213">
        <v>371194</v>
      </c>
      <c r="Z81" s="213">
        <v>376002</v>
      </c>
      <c r="AA81" s="213">
        <v>374291</v>
      </c>
      <c r="AB81" s="213">
        <v>374717</v>
      </c>
      <c r="AC81" s="213">
        <v>373886</v>
      </c>
      <c r="AD81" s="213">
        <v>374809</v>
      </c>
      <c r="AE81" s="213">
        <v>366920</v>
      </c>
      <c r="AF81" s="213">
        <v>377162</v>
      </c>
      <c r="AG81" s="213">
        <v>362872</v>
      </c>
      <c r="AH81" s="213">
        <v>350013</v>
      </c>
      <c r="AI81" s="213">
        <v>337786</v>
      </c>
      <c r="AJ81" s="213">
        <v>334565</v>
      </c>
      <c r="AK81" s="213">
        <v>329597</v>
      </c>
      <c r="AL81" s="213">
        <v>323518</v>
      </c>
      <c r="AM81" s="213">
        <v>332168</v>
      </c>
      <c r="AN81" s="213">
        <v>358370</v>
      </c>
      <c r="AO81" s="213">
        <v>376556</v>
      </c>
      <c r="AP81" s="213">
        <v>378942</v>
      </c>
      <c r="AQ81" s="213">
        <v>377877</v>
      </c>
      <c r="AR81" s="213">
        <v>382873</v>
      </c>
      <c r="AS81" s="213">
        <v>385531</v>
      </c>
      <c r="AT81" s="213">
        <v>400359</v>
      </c>
      <c r="AU81" s="213">
        <v>405812</v>
      </c>
      <c r="AV81" s="213">
        <v>415122</v>
      </c>
      <c r="AW81" s="213">
        <v>427769</v>
      </c>
      <c r="AX81" s="213">
        <v>426541</v>
      </c>
      <c r="AY81" s="213">
        <v>433341</v>
      </c>
      <c r="AZ81" s="213">
        <v>439204</v>
      </c>
      <c r="BA81" s="213">
        <v>440269</v>
      </c>
      <c r="BB81" s="213">
        <v>432989</v>
      </c>
      <c r="BC81" s="213">
        <v>435929</v>
      </c>
      <c r="BD81" s="213">
        <v>429712</v>
      </c>
      <c r="BE81" s="213">
        <v>426293</v>
      </c>
      <c r="BF81" s="213">
        <v>433776</v>
      </c>
      <c r="BG81" s="213">
        <v>430203</v>
      </c>
      <c r="BH81" s="213">
        <v>431409</v>
      </c>
      <c r="BI81" s="213">
        <v>423969</v>
      </c>
      <c r="BJ81" s="213">
        <v>423850</v>
      </c>
      <c r="BK81" s="213">
        <v>425566</v>
      </c>
      <c r="BL81" s="213">
        <v>425185</v>
      </c>
      <c r="BM81" s="213">
        <v>429561</v>
      </c>
      <c r="BN81" s="213">
        <v>430749</v>
      </c>
      <c r="BO81" s="213">
        <v>431536</v>
      </c>
      <c r="BP81" s="213">
        <v>438160</v>
      </c>
      <c r="BQ81" s="213">
        <v>452382</v>
      </c>
      <c r="BR81" s="213">
        <v>450345</v>
      </c>
      <c r="BS81" s="213">
        <v>453598</v>
      </c>
      <c r="BT81" s="213">
        <v>459971</v>
      </c>
      <c r="BU81" s="213">
        <v>460778</v>
      </c>
      <c r="BV81" s="213">
        <v>453278</v>
      </c>
      <c r="BW81" s="213">
        <v>447437</v>
      </c>
      <c r="BX81" s="213">
        <v>447177</v>
      </c>
      <c r="BY81" s="213">
        <v>450847</v>
      </c>
      <c r="BZ81" s="213">
        <v>443743</v>
      </c>
      <c r="CA81" s="213">
        <v>438307</v>
      </c>
      <c r="CB81" s="213">
        <v>434905</v>
      </c>
      <c r="CC81" s="213">
        <v>431824</v>
      </c>
      <c r="CD81" s="213">
        <v>422313</v>
      </c>
      <c r="CE81" s="213">
        <v>429102</v>
      </c>
      <c r="CF81" s="213">
        <v>416903</v>
      </c>
      <c r="CG81" s="213">
        <v>436708</v>
      </c>
      <c r="CH81" s="213">
        <v>440362</v>
      </c>
      <c r="CI81" s="213">
        <v>442215</v>
      </c>
      <c r="CJ81" s="213">
        <v>443693</v>
      </c>
      <c r="CK81" s="213">
        <v>444761</v>
      </c>
      <c r="CL81" s="213">
        <v>445538</v>
      </c>
      <c r="CM81" s="213">
        <v>446339</v>
      </c>
      <c r="CN81" s="213">
        <v>447171</v>
      </c>
      <c r="CO81" s="213">
        <v>448124</v>
      </c>
      <c r="CP81" s="213">
        <v>449047</v>
      </c>
      <c r="CQ81" s="213">
        <v>449979</v>
      </c>
      <c r="CR81" s="213">
        <v>451052</v>
      </c>
      <c r="CS81" s="213">
        <v>452727</v>
      </c>
      <c r="CT81" s="213">
        <v>455055</v>
      </c>
      <c r="CU81" s="213">
        <v>457517</v>
      </c>
      <c r="CV81" s="213">
        <v>459990</v>
      </c>
      <c r="CW81" s="213">
        <v>462400</v>
      </c>
      <c r="CX81" s="213">
        <v>464424</v>
      </c>
      <c r="CY81" s="213">
        <v>465961</v>
      </c>
    </row>
    <row r="82" spans="1:103" x14ac:dyDescent="0.2">
      <c r="A82" s="213" t="s">
        <v>1291</v>
      </c>
      <c r="B82" s="211">
        <v>80</v>
      </c>
      <c r="C82" s="213"/>
      <c r="D82" s="213"/>
      <c r="E82" s="213">
        <v>238235</v>
      </c>
      <c r="F82" s="213">
        <v>251222</v>
      </c>
      <c r="G82" s="213">
        <v>249574</v>
      </c>
      <c r="H82" s="213">
        <v>254280</v>
      </c>
      <c r="I82" s="213">
        <v>327148</v>
      </c>
      <c r="J82" s="213">
        <v>300143</v>
      </c>
      <c r="K82" s="213">
        <v>281975</v>
      </c>
      <c r="L82" s="213">
        <v>274075</v>
      </c>
      <c r="M82" s="213">
        <v>267619</v>
      </c>
      <c r="N82" s="213">
        <v>264691</v>
      </c>
      <c r="O82" s="213">
        <v>270231</v>
      </c>
      <c r="P82" s="213">
        <v>274016</v>
      </c>
      <c r="Q82" s="213">
        <v>272203</v>
      </c>
      <c r="R82" s="213">
        <v>281357</v>
      </c>
      <c r="S82" s="213">
        <v>291773</v>
      </c>
      <c r="T82" s="213">
        <v>302471</v>
      </c>
      <c r="U82" s="213">
        <v>310586</v>
      </c>
      <c r="V82" s="213">
        <v>317422</v>
      </c>
      <c r="W82" s="213">
        <v>330409</v>
      </c>
      <c r="X82" s="213">
        <v>343360</v>
      </c>
      <c r="Y82" s="213">
        <v>351860</v>
      </c>
      <c r="Z82" s="213">
        <v>360515</v>
      </c>
      <c r="AA82" s="213">
        <v>365313</v>
      </c>
      <c r="AB82" s="213">
        <v>363783</v>
      </c>
      <c r="AC82" s="213">
        <v>364320</v>
      </c>
      <c r="AD82" s="213">
        <v>363634</v>
      </c>
      <c r="AE82" s="213">
        <v>364656</v>
      </c>
      <c r="AF82" s="213">
        <v>357102</v>
      </c>
      <c r="AG82" s="213">
        <v>367191</v>
      </c>
      <c r="AH82" s="213">
        <v>353393</v>
      </c>
      <c r="AI82" s="213">
        <v>340985</v>
      </c>
      <c r="AJ82" s="213">
        <v>329180</v>
      </c>
      <c r="AK82" s="213">
        <v>326143</v>
      </c>
      <c r="AL82" s="213">
        <v>321396</v>
      </c>
      <c r="AM82" s="213">
        <v>315570</v>
      </c>
      <c r="AN82" s="213">
        <v>324104</v>
      </c>
      <c r="AO82" s="213">
        <v>349773</v>
      </c>
      <c r="AP82" s="213">
        <v>367627</v>
      </c>
      <c r="AQ82" s="213">
        <v>370058</v>
      </c>
      <c r="AR82" s="213">
        <v>369119</v>
      </c>
      <c r="AS82" s="213">
        <v>374108</v>
      </c>
      <c r="AT82" s="213">
        <v>376813</v>
      </c>
      <c r="AU82" s="213">
        <v>391413</v>
      </c>
      <c r="AV82" s="213">
        <v>396852</v>
      </c>
      <c r="AW82" s="213">
        <v>406065</v>
      </c>
      <c r="AX82" s="213">
        <v>418545</v>
      </c>
      <c r="AY82" s="213">
        <v>417452</v>
      </c>
      <c r="AZ82" s="213">
        <v>424217</v>
      </c>
      <c r="BA82" s="213">
        <v>430058</v>
      </c>
      <c r="BB82" s="213">
        <v>431210</v>
      </c>
      <c r="BC82" s="213">
        <v>424190</v>
      </c>
      <c r="BD82" s="213">
        <v>427180</v>
      </c>
      <c r="BE82" s="213">
        <v>421191</v>
      </c>
      <c r="BF82" s="213">
        <v>417938</v>
      </c>
      <c r="BG82" s="213">
        <v>425371</v>
      </c>
      <c r="BH82" s="213">
        <v>421965</v>
      </c>
      <c r="BI82" s="213">
        <v>423248</v>
      </c>
      <c r="BJ82" s="213">
        <v>416044</v>
      </c>
      <c r="BK82" s="213">
        <v>416022</v>
      </c>
      <c r="BL82" s="213">
        <v>417801</v>
      </c>
      <c r="BM82" s="213">
        <v>417520</v>
      </c>
      <c r="BN82" s="213">
        <v>421910</v>
      </c>
      <c r="BO82" s="213">
        <v>423166</v>
      </c>
      <c r="BP82" s="213">
        <v>424032</v>
      </c>
      <c r="BQ82" s="213">
        <v>430631</v>
      </c>
      <c r="BR82" s="213">
        <v>444700</v>
      </c>
      <c r="BS82" s="213">
        <v>442788</v>
      </c>
      <c r="BT82" s="213">
        <v>446081</v>
      </c>
      <c r="BU82" s="213">
        <v>452433</v>
      </c>
      <c r="BV82" s="213">
        <v>453320</v>
      </c>
      <c r="BW82" s="213">
        <v>446029</v>
      </c>
      <c r="BX82" s="213">
        <v>440365</v>
      </c>
      <c r="BY82" s="213">
        <v>440194</v>
      </c>
      <c r="BZ82" s="213">
        <v>443894</v>
      </c>
      <c r="CA82" s="213">
        <v>436981</v>
      </c>
      <c r="CB82" s="213">
        <v>431709</v>
      </c>
      <c r="CC82" s="213">
        <v>428439</v>
      </c>
      <c r="CD82" s="213">
        <v>425483</v>
      </c>
      <c r="CE82" s="213">
        <v>416185</v>
      </c>
      <c r="CF82" s="213">
        <v>422952</v>
      </c>
      <c r="CG82" s="213">
        <v>410999</v>
      </c>
      <c r="CH82" s="213">
        <v>430600</v>
      </c>
      <c r="CI82" s="213">
        <v>434275</v>
      </c>
      <c r="CJ82" s="213">
        <v>436177</v>
      </c>
      <c r="CK82" s="213">
        <v>437706</v>
      </c>
      <c r="CL82" s="213">
        <v>438831</v>
      </c>
      <c r="CM82" s="213">
        <v>439669</v>
      </c>
      <c r="CN82" s="213">
        <v>440531</v>
      </c>
      <c r="CO82" s="213">
        <v>441421</v>
      </c>
      <c r="CP82" s="213">
        <v>442430</v>
      </c>
      <c r="CQ82" s="213">
        <v>443410</v>
      </c>
      <c r="CR82" s="213">
        <v>444398</v>
      </c>
      <c r="CS82" s="213">
        <v>445524</v>
      </c>
      <c r="CT82" s="213">
        <v>447244</v>
      </c>
      <c r="CU82" s="213">
        <v>449610</v>
      </c>
      <c r="CV82" s="213">
        <v>452109</v>
      </c>
      <c r="CW82" s="213">
        <v>454619</v>
      </c>
      <c r="CX82" s="213">
        <v>457066</v>
      </c>
      <c r="CY82" s="213">
        <v>459065</v>
      </c>
    </row>
    <row r="83" spans="1:103" x14ac:dyDescent="0.2">
      <c r="A83" s="213" t="s">
        <v>1291</v>
      </c>
      <c r="B83" s="211">
        <v>81</v>
      </c>
      <c r="C83" s="213"/>
      <c r="D83" s="213"/>
      <c r="E83" s="213">
        <v>209151</v>
      </c>
      <c r="F83" s="213">
        <v>228832</v>
      </c>
      <c r="G83" s="213">
        <v>241380</v>
      </c>
      <c r="H83" s="213">
        <v>239877</v>
      </c>
      <c r="I83" s="213">
        <v>244477</v>
      </c>
      <c r="J83" s="213">
        <v>314634</v>
      </c>
      <c r="K83" s="213">
        <v>288768</v>
      </c>
      <c r="L83" s="213">
        <v>271375</v>
      </c>
      <c r="M83" s="213">
        <v>263860</v>
      </c>
      <c r="N83" s="213">
        <v>257722</v>
      </c>
      <c r="O83" s="213">
        <v>254982</v>
      </c>
      <c r="P83" s="213">
        <v>260402</v>
      </c>
      <c r="Q83" s="213">
        <v>264140</v>
      </c>
      <c r="R83" s="213">
        <v>262484</v>
      </c>
      <c r="S83" s="213">
        <v>271410</v>
      </c>
      <c r="T83" s="213">
        <v>281566</v>
      </c>
      <c r="U83" s="213">
        <v>292006</v>
      </c>
      <c r="V83" s="213">
        <v>299957</v>
      </c>
      <c r="W83" s="213">
        <v>306687</v>
      </c>
      <c r="X83" s="213">
        <v>319363</v>
      </c>
      <c r="Y83" s="213">
        <v>332015</v>
      </c>
      <c r="Z83" s="213">
        <v>340369</v>
      </c>
      <c r="AA83" s="213">
        <v>348882</v>
      </c>
      <c r="AB83" s="213">
        <v>353666</v>
      </c>
      <c r="AC83" s="213">
        <v>352327</v>
      </c>
      <c r="AD83" s="213">
        <v>352982</v>
      </c>
      <c r="AE83" s="213">
        <v>352451</v>
      </c>
      <c r="AF83" s="213">
        <v>353576</v>
      </c>
      <c r="AG83" s="213">
        <v>346381</v>
      </c>
      <c r="AH83" s="213">
        <v>356298</v>
      </c>
      <c r="AI83" s="213">
        <v>343036</v>
      </c>
      <c r="AJ83" s="213">
        <v>331116</v>
      </c>
      <c r="AK83" s="213">
        <v>319767</v>
      </c>
      <c r="AL83" s="213">
        <v>316924</v>
      </c>
      <c r="AM83" s="213">
        <v>312420</v>
      </c>
      <c r="AN83" s="213">
        <v>306866</v>
      </c>
      <c r="AO83" s="213">
        <v>315270</v>
      </c>
      <c r="AP83" s="213">
        <v>340352</v>
      </c>
      <c r="AQ83" s="213">
        <v>357841</v>
      </c>
      <c r="AR83" s="213">
        <v>360322</v>
      </c>
      <c r="AS83" s="213">
        <v>359518</v>
      </c>
      <c r="AT83" s="213">
        <v>364495</v>
      </c>
      <c r="AU83" s="213">
        <v>367247</v>
      </c>
      <c r="AV83" s="213">
        <v>381595</v>
      </c>
      <c r="AW83" s="213">
        <v>387016</v>
      </c>
      <c r="AX83" s="213">
        <v>396120</v>
      </c>
      <c r="AY83" s="213">
        <v>408414</v>
      </c>
      <c r="AZ83" s="213">
        <v>407468</v>
      </c>
      <c r="BA83" s="213">
        <v>414191</v>
      </c>
      <c r="BB83" s="213">
        <v>420007</v>
      </c>
      <c r="BC83" s="213">
        <v>421250</v>
      </c>
      <c r="BD83" s="213">
        <v>414510</v>
      </c>
      <c r="BE83" s="213">
        <v>417552</v>
      </c>
      <c r="BF83" s="213">
        <v>411812</v>
      </c>
      <c r="BG83" s="213">
        <v>408738</v>
      </c>
      <c r="BH83" s="213">
        <v>416115</v>
      </c>
      <c r="BI83" s="213">
        <v>412890</v>
      </c>
      <c r="BJ83" s="213">
        <v>414257</v>
      </c>
      <c r="BK83" s="213">
        <v>407312</v>
      </c>
      <c r="BL83" s="213">
        <v>407392</v>
      </c>
      <c r="BM83" s="213">
        <v>409238</v>
      </c>
      <c r="BN83" s="213">
        <v>409066</v>
      </c>
      <c r="BO83" s="213">
        <v>413469</v>
      </c>
      <c r="BP83" s="213">
        <v>414799</v>
      </c>
      <c r="BQ83" s="213">
        <v>415748</v>
      </c>
      <c r="BR83" s="213">
        <v>422319</v>
      </c>
      <c r="BS83" s="213">
        <v>436217</v>
      </c>
      <c r="BT83" s="213">
        <v>434441</v>
      </c>
      <c r="BU83" s="213">
        <v>437774</v>
      </c>
      <c r="BV83" s="213">
        <v>444106</v>
      </c>
      <c r="BW83" s="213">
        <v>445078</v>
      </c>
      <c r="BX83" s="213">
        <v>438013</v>
      </c>
      <c r="BY83" s="213">
        <v>432546</v>
      </c>
      <c r="BZ83" s="213">
        <v>432471</v>
      </c>
      <c r="CA83" s="213">
        <v>436202</v>
      </c>
      <c r="CB83" s="213">
        <v>429497</v>
      </c>
      <c r="CC83" s="213">
        <v>424405</v>
      </c>
      <c r="CD83" s="213">
        <v>421278</v>
      </c>
      <c r="CE83" s="213">
        <v>418457</v>
      </c>
      <c r="CF83" s="213">
        <v>409396</v>
      </c>
      <c r="CG83" s="213">
        <v>416133</v>
      </c>
      <c r="CH83" s="213">
        <v>404453</v>
      </c>
      <c r="CI83" s="213">
        <v>423829</v>
      </c>
      <c r="CJ83" s="213">
        <v>427527</v>
      </c>
      <c r="CK83" s="213">
        <v>429479</v>
      </c>
      <c r="CL83" s="213">
        <v>431066</v>
      </c>
      <c r="CM83" s="213">
        <v>432254</v>
      </c>
      <c r="CN83" s="213">
        <v>433155</v>
      </c>
      <c r="CO83" s="213">
        <v>434083</v>
      </c>
      <c r="CP83" s="213">
        <v>435038</v>
      </c>
      <c r="CQ83" s="213">
        <v>436106</v>
      </c>
      <c r="CR83" s="213">
        <v>437148</v>
      </c>
      <c r="CS83" s="213">
        <v>438197</v>
      </c>
      <c r="CT83" s="213">
        <v>439381</v>
      </c>
      <c r="CU83" s="213">
        <v>441153</v>
      </c>
      <c r="CV83" s="213">
        <v>443559</v>
      </c>
      <c r="CW83" s="213">
        <v>446096</v>
      </c>
      <c r="CX83" s="213">
        <v>448646</v>
      </c>
      <c r="CY83" s="213">
        <v>451060</v>
      </c>
    </row>
    <row r="84" spans="1:103" x14ac:dyDescent="0.2">
      <c r="A84" s="213" t="s">
        <v>1291</v>
      </c>
      <c r="B84" s="211">
        <v>82</v>
      </c>
      <c r="C84" s="213"/>
      <c r="D84" s="213"/>
      <c r="E84" s="213">
        <v>183023</v>
      </c>
      <c r="F84" s="213">
        <v>199780</v>
      </c>
      <c r="G84" s="213">
        <v>218650</v>
      </c>
      <c r="H84" s="213">
        <v>230723</v>
      </c>
      <c r="I84" s="213">
        <v>229369</v>
      </c>
      <c r="J84" s="213">
        <v>233852</v>
      </c>
      <c r="K84" s="213">
        <v>301082</v>
      </c>
      <c r="L84" s="213">
        <v>276440</v>
      </c>
      <c r="M84" s="213">
        <v>259884</v>
      </c>
      <c r="N84" s="213">
        <v>252781</v>
      </c>
      <c r="O84" s="213">
        <v>246987</v>
      </c>
      <c r="P84" s="213">
        <v>244453</v>
      </c>
      <c r="Q84" s="213">
        <v>249738</v>
      </c>
      <c r="R84" s="213">
        <v>253425</v>
      </c>
      <c r="S84" s="213">
        <v>251939</v>
      </c>
      <c r="T84" s="213">
        <v>260615</v>
      </c>
      <c r="U84" s="213">
        <v>270489</v>
      </c>
      <c r="V84" s="213">
        <v>280645</v>
      </c>
      <c r="W84" s="213">
        <v>288414</v>
      </c>
      <c r="X84" s="213">
        <v>295024</v>
      </c>
      <c r="Y84" s="213">
        <v>307361</v>
      </c>
      <c r="Z84" s="213">
        <v>319684</v>
      </c>
      <c r="AA84" s="213">
        <v>327875</v>
      </c>
      <c r="AB84" s="213">
        <v>336226</v>
      </c>
      <c r="AC84" s="213">
        <v>340990</v>
      </c>
      <c r="AD84" s="213">
        <v>339854</v>
      </c>
      <c r="AE84" s="213">
        <v>340632</v>
      </c>
      <c r="AF84" s="213">
        <v>340262</v>
      </c>
      <c r="AG84" s="213">
        <v>341496</v>
      </c>
      <c r="AH84" s="213">
        <v>334690</v>
      </c>
      <c r="AI84" s="213">
        <v>344415</v>
      </c>
      <c r="AJ84" s="213">
        <v>331732</v>
      </c>
      <c r="AK84" s="213">
        <v>320338</v>
      </c>
      <c r="AL84" s="213">
        <v>309484</v>
      </c>
      <c r="AM84" s="213">
        <v>306854</v>
      </c>
      <c r="AN84" s="213">
        <v>302608</v>
      </c>
      <c r="AO84" s="213">
        <v>297350</v>
      </c>
      <c r="AP84" s="213">
        <v>305605</v>
      </c>
      <c r="AQ84" s="213">
        <v>330043</v>
      </c>
      <c r="AR84" s="213">
        <v>347130</v>
      </c>
      <c r="AS84" s="213">
        <v>349660</v>
      </c>
      <c r="AT84" s="213">
        <v>349001</v>
      </c>
      <c r="AU84" s="213">
        <v>353962</v>
      </c>
      <c r="AV84" s="213">
        <v>356762</v>
      </c>
      <c r="AW84" s="213">
        <v>370830</v>
      </c>
      <c r="AX84" s="213">
        <v>376228</v>
      </c>
      <c r="AY84" s="213">
        <v>385208</v>
      </c>
      <c r="AZ84" s="213">
        <v>397294</v>
      </c>
      <c r="BA84" s="213">
        <v>396505</v>
      </c>
      <c r="BB84" s="213">
        <v>403180</v>
      </c>
      <c r="BC84" s="213">
        <v>408967</v>
      </c>
      <c r="BD84" s="213">
        <v>410303</v>
      </c>
      <c r="BE84" s="213">
        <v>403872</v>
      </c>
      <c r="BF84" s="213">
        <v>406966</v>
      </c>
      <c r="BG84" s="213">
        <v>401496</v>
      </c>
      <c r="BH84" s="213">
        <v>398618</v>
      </c>
      <c r="BI84" s="213">
        <v>405930</v>
      </c>
      <c r="BJ84" s="213">
        <v>402903</v>
      </c>
      <c r="BK84" s="213">
        <v>404358</v>
      </c>
      <c r="BL84" s="213">
        <v>397695</v>
      </c>
      <c r="BM84" s="213">
        <v>397885</v>
      </c>
      <c r="BN84" s="213">
        <v>399802</v>
      </c>
      <c r="BO84" s="213">
        <v>399747</v>
      </c>
      <c r="BP84" s="213">
        <v>404164</v>
      </c>
      <c r="BQ84" s="213">
        <v>405573</v>
      </c>
      <c r="BR84" s="213">
        <v>406612</v>
      </c>
      <c r="BS84" s="213">
        <v>413148</v>
      </c>
      <c r="BT84" s="213">
        <v>426857</v>
      </c>
      <c r="BU84" s="213">
        <v>425229</v>
      </c>
      <c r="BV84" s="213">
        <v>428602</v>
      </c>
      <c r="BW84" s="213">
        <v>434909</v>
      </c>
      <c r="BX84" s="213">
        <v>435974</v>
      </c>
      <c r="BY84" s="213">
        <v>429159</v>
      </c>
      <c r="BZ84" s="213">
        <v>423907</v>
      </c>
      <c r="CA84" s="213">
        <v>423934</v>
      </c>
      <c r="CB84" s="213">
        <v>427694</v>
      </c>
      <c r="CC84" s="213">
        <v>421223</v>
      </c>
      <c r="CD84" s="213">
        <v>416327</v>
      </c>
      <c r="CE84" s="213">
        <v>413356</v>
      </c>
      <c r="CF84" s="213">
        <v>410684</v>
      </c>
      <c r="CG84" s="213">
        <v>401882</v>
      </c>
      <c r="CH84" s="213">
        <v>408588</v>
      </c>
      <c r="CI84" s="213">
        <v>397206</v>
      </c>
      <c r="CJ84" s="213">
        <v>416329</v>
      </c>
      <c r="CK84" s="213">
        <v>420051</v>
      </c>
      <c r="CL84" s="213">
        <v>422059</v>
      </c>
      <c r="CM84" s="213">
        <v>423706</v>
      </c>
      <c r="CN84" s="213">
        <v>424961</v>
      </c>
      <c r="CO84" s="213">
        <v>425935</v>
      </c>
      <c r="CP84" s="213">
        <v>426936</v>
      </c>
      <c r="CQ84" s="213">
        <v>427959</v>
      </c>
      <c r="CR84" s="213">
        <v>429092</v>
      </c>
      <c r="CS84" s="213">
        <v>430202</v>
      </c>
      <c r="CT84" s="213">
        <v>431319</v>
      </c>
      <c r="CU84" s="213">
        <v>432566</v>
      </c>
      <c r="CV84" s="213">
        <v>434392</v>
      </c>
      <c r="CW84" s="213">
        <v>436840</v>
      </c>
      <c r="CX84" s="213">
        <v>439420</v>
      </c>
      <c r="CY84" s="213">
        <v>441933</v>
      </c>
    </row>
    <row r="85" spans="1:103" x14ac:dyDescent="0.2">
      <c r="A85" s="213" t="s">
        <v>1291</v>
      </c>
      <c r="B85" s="211">
        <v>83</v>
      </c>
      <c r="C85" s="213"/>
      <c r="D85" s="213"/>
      <c r="E85" s="213">
        <v>182699</v>
      </c>
      <c r="F85" s="213">
        <v>173684</v>
      </c>
      <c r="G85" s="213">
        <v>189652</v>
      </c>
      <c r="H85" s="213">
        <v>207640</v>
      </c>
      <c r="I85" s="213">
        <v>219199</v>
      </c>
      <c r="J85" s="213">
        <v>218002</v>
      </c>
      <c r="K85" s="213">
        <v>222364</v>
      </c>
      <c r="L85" s="213">
        <v>286419</v>
      </c>
      <c r="M85" s="213">
        <v>263095</v>
      </c>
      <c r="N85" s="213">
        <v>247440</v>
      </c>
      <c r="O85" s="213">
        <v>240779</v>
      </c>
      <c r="P85" s="213">
        <v>235355</v>
      </c>
      <c r="Q85" s="213">
        <v>233039</v>
      </c>
      <c r="R85" s="213">
        <v>238179</v>
      </c>
      <c r="S85" s="213">
        <v>241806</v>
      </c>
      <c r="T85" s="213">
        <v>240502</v>
      </c>
      <c r="U85" s="213">
        <v>248906</v>
      </c>
      <c r="V85" s="213">
        <v>258469</v>
      </c>
      <c r="W85" s="213">
        <v>268312</v>
      </c>
      <c r="X85" s="213">
        <v>275882</v>
      </c>
      <c r="Y85" s="213">
        <v>282357</v>
      </c>
      <c r="Z85" s="213">
        <v>294317</v>
      </c>
      <c r="AA85" s="213">
        <v>306281</v>
      </c>
      <c r="AB85" s="213">
        <v>314287</v>
      </c>
      <c r="AC85" s="213">
        <v>322458</v>
      </c>
      <c r="AD85" s="213">
        <v>327194</v>
      </c>
      <c r="AE85" s="213">
        <v>326270</v>
      </c>
      <c r="AF85" s="213">
        <v>327178</v>
      </c>
      <c r="AG85" s="213">
        <v>326977</v>
      </c>
      <c r="AH85" s="213">
        <v>328324</v>
      </c>
      <c r="AI85" s="213">
        <v>321934</v>
      </c>
      <c r="AJ85" s="213">
        <v>331445</v>
      </c>
      <c r="AK85" s="213">
        <v>319387</v>
      </c>
      <c r="AL85" s="213">
        <v>308562</v>
      </c>
      <c r="AM85" s="213">
        <v>298246</v>
      </c>
      <c r="AN85" s="213">
        <v>295842</v>
      </c>
      <c r="AO85" s="213">
        <v>291874</v>
      </c>
      <c r="AP85" s="213">
        <v>286934</v>
      </c>
      <c r="AQ85" s="213">
        <v>295022</v>
      </c>
      <c r="AR85" s="213">
        <v>318750</v>
      </c>
      <c r="AS85" s="213">
        <v>335394</v>
      </c>
      <c r="AT85" s="213">
        <v>337974</v>
      </c>
      <c r="AU85" s="213">
        <v>337469</v>
      </c>
      <c r="AV85" s="213">
        <v>342408</v>
      </c>
      <c r="AW85" s="213">
        <v>345255</v>
      </c>
      <c r="AX85" s="213">
        <v>359010</v>
      </c>
      <c r="AY85" s="213">
        <v>364378</v>
      </c>
      <c r="AZ85" s="213">
        <v>373220</v>
      </c>
      <c r="BA85" s="213">
        <v>385076</v>
      </c>
      <c r="BB85" s="213">
        <v>384449</v>
      </c>
      <c r="BC85" s="213">
        <v>391068</v>
      </c>
      <c r="BD85" s="213">
        <v>396819</v>
      </c>
      <c r="BE85" s="213">
        <v>398259</v>
      </c>
      <c r="BF85" s="213">
        <v>392158</v>
      </c>
      <c r="BG85" s="213">
        <v>395309</v>
      </c>
      <c r="BH85" s="213">
        <v>390132</v>
      </c>
      <c r="BI85" s="213">
        <v>387465</v>
      </c>
      <c r="BJ85" s="213">
        <v>394704</v>
      </c>
      <c r="BK85" s="213">
        <v>391891</v>
      </c>
      <c r="BL85" s="213">
        <v>393440</v>
      </c>
      <c r="BM85" s="213">
        <v>387082</v>
      </c>
      <c r="BN85" s="213">
        <v>387392</v>
      </c>
      <c r="BO85" s="213">
        <v>389385</v>
      </c>
      <c r="BP85" s="213">
        <v>389455</v>
      </c>
      <c r="BQ85" s="213">
        <v>393885</v>
      </c>
      <c r="BR85" s="213">
        <v>395379</v>
      </c>
      <c r="BS85" s="213">
        <v>396511</v>
      </c>
      <c r="BT85" s="213">
        <v>403007</v>
      </c>
      <c r="BU85" s="213">
        <v>416503</v>
      </c>
      <c r="BV85" s="213">
        <v>415035</v>
      </c>
      <c r="BW85" s="213">
        <v>418453</v>
      </c>
      <c r="BX85" s="213">
        <v>424730</v>
      </c>
      <c r="BY85" s="213">
        <v>425895</v>
      </c>
      <c r="BZ85" s="213">
        <v>419353</v>
      </c>
      <c r="CA85" s="213">
        <v>414336</v>
      </c>
      <c r="CB85" s="213">
        <v>414476</v>
      </c>
      <c r="CC85" s="213">
        <v>418267</v>
      </c>
      <c r="CD85" s="213">
        <v>412049</v>
      </c>
      <c r="CE85" s="213">
        <v>407368</v>
      </c>
      <c r="CF85" s="213">
        <v>404568</v>
      </c>
      <c r="CG85" s="213">
        <v>402059</v>
      </c>
      <c r="CH85" s="213">
        <v>393543</v>
      </c>
      <c r="CI85" s="213">
        <v>400211</v>
      </c>
      <c r="CJ85" s="213">
        <v>389159</v>
      </c>
      <c r="CK85" s="213">
        <v>407998</v>
      </c>
      <c r="CL85" s="213">
        <v>411746</v>
      </c>
      <c r="CM85" s="213">
        <v>413814</v>
      </c>
      <c r="CN85" s="213">
        <v>415527</v>
      </c>
      <c r="CO85" s="213">
        <v>416857</v>
      </c>
      <c r="CP85" s="213">
        <v>417908</v>
      </c>
      <c r="CQ85" s="213">
        <v>418985</v>
      </c>
      <c r="CR85" s="213">
        <v>420082</v>
      </c>
      <c r="CS85" s="213">
        <v>421289</v>
      </c>
      <c r="CT85" s="213">
        <v>422472</v>
      </c>
      <c r="CU85" s="213">
        <v>423660</v>
      </c>
      <c r="CV85" s="213">
        <v>424979</v>
      </c>
      <c r="CW85" s="213">
        <v>426861</v>
      </c>
      <c r="CX85" s="213">
        <v>429358</v>
      </c>
      <c r="CY85" s="213">
        <v>431894</v>
      </c>
    </row>
    <row r="86" spans="1:103" x14ac:dyDescent="0.2">
      <c r="A86" s="213" t="s">
        <v>1291</v>
      </c>
      <c r="B86" s="211">
        <v>84</v>
      </c>
      <c r="C86" s="213"/>
      <c r="D86" s="213"/>
      <c r="E86" s="213">
        <v>173870</v>
      </c>
      <c r="F86" s="213">
        <v>172071</v>
      </c>
      <c r="G86" s="213">
        <v>163639</v>
      </c>
      <c r="H86" s="213">
        <v>178753</v>
      </c>
      <c r="I86" s="213">
        <v>195793</v>
      </c>
      <c r="J86" s="213">
        <v>206787</v>
      </c>
      <c r="K86" s="213">
        <v>205762</v>
      </c>
      <c r="L86" s="213">
        <v>209989</v>
      </c>
      <c r="M86" s="213">
        <v>270614</v>
      </c>
      <c r="N86" s="213">
        <v>248703</v>
      </c>
      <c r="O86" s="213">
        <v>234013</v>
      </c>
      <c r="P86" s="213">
        <v>227823</v>
      </c>
      <c r="Q86" s="213">
        <v>222795</v>
      </c>
      <c r="R86" s="213">
        <v>220710</v>
      </c>
      <c r="S86" s="213">
        <v>225690</v>
      </c>
      <c r="T86" s="213">
        <v>229250</v>
      </c>
      <c r="U86" s="213">
        <v>228138</v>
      </c>
      <c r="V86" s="213">
        <v>236243</v>
      </c>
      <c r="W86" s="213">
        <v>245467</v>
      </c>
      <c r="X86" s="213">
        <v>254968</v>
      </c>
      <c r="Y86" s="213">
        <v>262317</v>
      </c>
      <c r="Z86" s="213">
        <v>268639</v>
      </c>
      <c r="AA86" s="213">
        <v>280182</v>
      </c>
      <c r="AB86" s="213">
        <v>291750</v>
      </c>
      <c r="AC86" s="213">
        <v>299547</v>
      </c>
      <c r="AD86" s="213">
        <v>307514</v>
      </c>
      <c r="AE86" s="213">
        <v>312212</v>
      </c>
      <c r="AF86" s="213">
        <v>311511</v>
      </c>
      <c r="AG86" s="213">
        <v>312549</v>
      </c>
      <c r="AH86" s="213">
        <v>312526</v>
      </c>
      <c r="AI86" s="213">
        <v>313988</v>
      </c>
      <c r="AJ86" s="213">
        <v>308045</v>
      </c>
      <c r="AK86" s="213">
        <v>317314</v>
      </c>
      <c r="AL86" s="213">
        <v>305932</v>
      </c>
      <c r="AM86" s="213">
        <v>295720</v>
      </c>
      <c r="AN86" s="213">
        <v>285982</v>
      </c>
      <c r="AO86" s="213">
        <v>283819</v>
      </c>
      <c r="AP86" s="213">
        <v>280150</v>
      </c>
      <c r="AQ86" s="213">
        <v>275551</v>
      </c>
      <c r="AR86" s="213">
        <v>283452</v>
      </c>
      <c r="AS86" s="213">
        <v>306400</v>
      </c>
      <c r="AT86" s="213">
        <v>322551</v>
      </c>
      <c r="AU86" s="213">
        <v>325180</v>
      </c>
      <c r="AV86" s="213">
        <v>324841</v>
      </c>
      <c r="AW86" s="213">
        <v>329749</v>
      </c>
      <c r="AX86" s="213">
        <v>332642</v>
      </c>
      <c r="AY86" s="213">
        <v>346050</v>
      </c>
      <c r="AZ86" s="213">
        <v>351379</v>
      </c>
      <c r="BA86" s="213">
        <v>360062</v>
      </c>
      <c r="BB86" s="213">
        <v>371660</v>
      </c>
      <c r="BC86" s="213">
        <v>371209</v>
      </c>
      <c r="BD86" s="213">
        <v>377761</v>
      </c>
      <c r="BE86" s="213">
        <v>383469</v>
      </c>
      <c r="BF86" s="213">
        <v>385013</v>
      </c>
      <c r="BG86" s="213">
        <v>379275</v>
      </c>
      <c r="BH86" s="213">
        <v>382481</v>
      </c>
      <c r="BI86" s="213">
        <v>377622</v>
      </c>
      <c r="BJ86" s="213">
        <v>375183</v>
      </c>
      <c r="BK86" s="213">
        <v>382337</v>
      </c>
      <c r="BL86" s="213">
        <v>379756</v>
      </c>
      <c r="BM86" s="213">
        <v>381402</v>
      </c>
      <c r="BN86" s="213">
        <v>375379</v>
      </c>
      <c r="BO86" s="213">
        <v>375817</v>
      </c>
      <c r="BP86" s="213">
        <v>377889</v>
      </c>
      <c r="BQ86" s="213">
        <v>378092</v>
      </c>
      <c r="BR86" s="213">
        <v>382532</v>
      </c>
      <c r="BS86" s="213">
        <v>384116</v>
      </c>
      <c r="BT86" s="213">
        <v>385348</v>
      </c>
      <c r="BU86" s="213">
        <v>391798</v>
      </c>
      <c r="BV86" s="213">
        <v>405054</v>
      </c>
      <c r="BW86" s="213">
        <v>403761</v>
      </c>
      <c r="BX86" s="213">
        <v>407223</v>
      </c>
      <c r="BY86" s="213">
        <v>413465</v>
      </c>
      <c r="BZ86" s="213">
        <v>414735</v>
      </c>
      <c r="CA86" s="213">
        <v>408493</v>
      </c>
      <c r="CB86" s="213">
        <v>403732</v>
      </c>
      <c r="CC86" s="213">
        <v>403993</v>
      </c>
      <c r="CD86" s="213">
        <v>407816</v>
      </c>
      <c r="CE86" s="213">
        <v>401877</v>
      </c>
      <c r="CF86" s="213">
        <v>397430</v>
      </c>
      <c r="CG86" s="213">
        <v>394818</v>
      </c>
      <c r="CH86" s="213">
        <v>392486</v>
      </c>
      <c r="CI86" s="213">
        <v>384284</v>
      </c>
      <c r="CJ86" s="213">
        <v>390907</v>
      </c>
      <c r="CK86" s="213">
        <v>380220</v>
      </c>
      <c r="CL86" s="213">
        <v>398743</v>
      </c>
      <c r="CM86" s="213">
        <v>402514</v>
      </c>
      <c r="CN86" s="213">
        <v>404648</v>
      </c>
      <c r="CO86" s="213">
        <v>406430</v>
      </c>
      <c r="CP86" s="213">
        <v>407842</v>
      </c>
      <c r="CQ86" s="213">
        <v>408976</v>
      </c>
      <c r="CR86" s="213">
        <v>410135</v>
      </c>
      <c r="CS86" s="213">
        <v>411316</v>
      </c>
      <c r="CT86" s="213">
        <v>412601</v>
      </c>
      <c r="CU86" s="213">
        <v>413862</v>
      </c>
      <c r="CV86" s="213">
        <v>415128</v>
      </c>
      <c r="CW86" s="213">
        <v>416523</v>
      </c>
      <c r="CX86" s="213">
        <v>418468</v>
      </c>
      <c r="CY86" s="213">
        <v>420918</v>
      </c>
    </row>
    <row r="87" spans="1:103" x14ac:dyDescent="0.2">
      <c r="A87" s="213" t="s">
        <v>1291</v>
      </c>
      <c r="B87" s="211">
        <v>85</v>
      </c>
      <c r="C87" s="213"/>
      <c r="D87" s="213"/>
      <c r="E87" s="213">
        <v>161272</v>
      </c>
      <c r="F87" s="213">
        <v>162333</v>
      </c>
      <c r="G87" s="213">
        <v>160722</v>
      </c>
      <c r="H87" s="213">
        <v>152906</v>
      </c>
      <c r="I87" s="213">
        <v>167104</v>
      </c>
      <c r="J87" s="213">
        <v>183126</v>
      </c>
      <c r="K87" s="213">
        <v>193518</v>
      </c>
      <c r="L87" s="213">
        <v>192668</v>
      </c>
      <c r="M87" s="213">
        <v>196739</v>
      </c>
      <c r="N87" s="213">
        <v>253686</v>
      </c>
      <c r="O87" s="213">
        <v>233279</v>
      </c>
      <c r="P87" s="213">
        <v>219614</v>
      </c>
      <c r="Q87" s="213">
        <v>213923</v>
      </c>
      <c r="R87" s="213">
        <v>209313</v>
      </c>
      <c r="S87" s="213">
        <v>207472</v>
      </c>
      <c r="T87" s="213">
        <v>212275</v>
      </c>
      <c r="U87" s="213">
        <v>215759</v>
      </c>
      <c r="V87" s="213">
        <v>214847</v>
      </c>
      <c r="W87" s="213">
        <v>222628</v>
      </c>
      <c r="X87" s="213">
        <v>231481</v>
      </c>
      <c r="Y87" s="213">
        <v>240605</v>
      </c>
      <c r="Z87" s="213">
        <v>247711</v>
      </c>
      <c r="AA87" s="213">
        <v>253859</v>
      </c>
      <c r="AB87" s="213">
        <v>264948</v>
      </c>
      <c r="AC87" s="213">
        <v>276076</v>
      </c>
      <c r="AD87" s="213">
        <v>283639</v>
      </c>
      <c r="AE87" s="213">
        <v>291375</v>
      </c>
      <c r="AF87" s="213">
        <v>296020</v>
      </c>
      <c r="AG87" s="213">
        <v>295549</v>
      </c>
      <c r="AH87" s="213">
        <v>296721</v>
      </c>
      <c r="AI87" s="213">
        <v>296882</v>
      </c>
      <c r="AJ87" s="213">
        <v>298458</v>
      </c>
      <c r="AK87" s="213">
        <v>292990</v>
      </c>
      <c r="AL87" s="213">
        <v>301990</v>
      </c>
      <c r="AM87" s="213">
        <v>291329</v>
      </c>
      <c r="AN87" s="213">
        <v>281775</v>
      </c>
      <c r="AO87" s="213">
        <v>272655</v>
      </c>
      <c r="AP87" s="213">
        <v>270747</v>
      </c>
      <c r="AQ87" s="213">
        <v>267397</v>
      </c>
      <c r="AR87" s="213">
        <v>263159</v>
      </c>
      <c r="AS87" s="213">
        <v>270854</v>
      </c>
      <c r="AT87" s="213">
        <v>292945</v>
      </c>
      <c r="AU87" s="213">
        <v>308553</v>
      </c>
      <c r="AV87" s="213">
        <v>311230</v>
      </c>
      <c r="AW87" s="213">
        <v>311064</v>
      </c>
      <c r="AX87" s="213">
        <v>315930</v>
      </c>
      <c r="AY87" s="213">
        <v>318867</v>
      </c>
      <c r="AZ87" s="213">
        <v>331889</v>
      </c>
      <c r="BA87" s="213">
        <v>337169</v>
      </c>
      <c r="BB87" s="213">
        <v>345673</v>
      </c>
      <c r="BC87" s="213">
        <v>356980</v>
      </c>
      <c r="BD87" s="213">
        <v>356719</v>
      </c>
      <c r="BE87" s="213">
        <v>363188</v>
      </c>
      <c r="BF87" s="213">
        <v>368844</v>
      </c>
      <c r="BG87" s="213">
        <v>370496</v>
      </c>
      <c r="BH87" s="213">
        <v>365149</v>
      </c>
      <c r="BI87" s="213">
        <v>368408</v>
      </c>
      <c r="BJ87" s="213">
        <v>363890</v>
      </c>
      <c r="BK87" s="213">
        <v>361698</v>
      </c>
      <c r="BL87" s="213">
        <v>368753</v>
      </c>
      <c r="BM87" s="213">
        <v>366420</v>
      </c>
      <c r="BN87" s="213">
        <v>368168</v>
      </c>
      <c r="BO87" s="213">
        <v>362509</v>
      </c>
      <c r="BP87" s="213">
        <v>363081</v>
      </c>
      <c r="BQ87" s="213">
        <v>365234</v>
      </c>
      <c r="BR87" s="213">
        <v>365583</v>
      </c>
      <c r="BS87" s="213">
        <v>370025</v>
      </c>
      <c r="BT87" s="213">
        <v>371704</v>
      </c>
      <c r="BU87" s="213">
        <v>373043</v>
      </c>
      <c r="BV87" s="213">
        <v>379437</v>
      </c>
      <c r="BW87" s="213">
        <v>392425</v>
      </c>
      <c r="BX87" s="213">
        <v>391319</v>
      </c>
      <c r="BY87" s="213">
        <v>394826</v>
      </c>
      <c r="BZ87" s="213">
        <v>401021</v>
      </c>
      <c r="CA87" s="213">
        <v>402406</v>
      </c>
      <c r="CB87" s="213">
        <v>396491</v>
      </c>
      <c r="CC87" s="213">
        <v>392009</v>
      </c>
      <c r="CD87" s="213">
        <v>392402</v>
      </c>
      <c r="CE87" s="213">
        <v>396255</v>
      </c>
      <c r="CF87" s="213">
        <v>390619</v>
      </c>
      <c r="CG87" s="213">
        <v>386428</v>
      </c>
      <c r="CH87" s="213">
        <v>384019</v>
      </c>
      <c r="CI87" s="213">
        <v>381879</v>
      </c>
      <c r="CJ87" s="213">
        <v>374024</v>
      </c>
      <c r="CK87" s="213">
        <v>380591</v>
      </c>
      <c r="CL87" s="213">
        <v>370304</v>
      </c>
      <c r="CM87" s="213">
        <v>388474</v>
      </c>
      <c r="CN87" s="213">
        <v>392272</v>
      </c>
      <c r="CO87" s="213">
        <v>394473</v>
      </c>
      <c r="CP87" s="213">
        <v>396331</v>
      </c>
      <c r="CQ87" s="213">
        <v>397828</v>
      </c>
      <c r="CR87" s="213">
        <v>399053</v>
      </c>
      <c r="CS87" s="213">
        <v>400300</v>
      </c>
      <c r="CT87" s="213">
        <v>401571</v>
      </c>
      <c r="CU87" s="213">
        <v>402941</v>
      </c>
      <c r="CV87" s="213">
        <v>404287</v>
      </c>
      <c r="CW87" s="213">
        <v>405638</v>
      </c>
      <c r="CX87" s="213">
        <v>407113</v>
      </c>
      <c r="CY87" s="213">
        <v>409013</v>
      </c>
    </row>
    <row r="88" spans="1:103" x14ac:dyDescent="0.2">
      <c r="A88" s="213" t="s">
        <v>1291</v>
      </c>
      <c r="B88" s="211">
        <v>86</v>
      </c>
      <c r="C88" s="213"/>
      <c r="D88" s="213"/>
      <c r="E88" s="213">
        <v>145663</v>
      </c>
      <c r="F88" s="213">
        <v>149082</v>
      </c>
      <c r="G88" s="213">
        <v>150146</v>
      </c>
      <c r="H88" s="213">
        <v>148730</v>
      </c>
      <c r="I88" s="213">
        <v>141557</v>
      </c>
      <c r="J88" s="213">
        <v>154782</v>
      </c>
      <c r="K88" s="213">
        <v>169723</v>
      </c>
      <c r="L88" s="213">
        <v>179470</v>
      </c>
      <c r="M88" s="213">
        <v>178794</v>
      </c>
      <c r="N88" s="213">
        <v>182690</v>
      </c>
      <c r="O88" s="213">
        <v>235725</v>
      </c>
      <c r="P88" s="213">
        <v>216900</v>
      </c>
      <c r="Q88" s="213">
        <v>204315</v>
      </c>
      <c r="R88" s="213">
        <v>199145</v>
      </c>
      <c r="S88" s="213">
        <v>194973</v>
      </c>
      <c r="T88" s="213">
        <v>193384</v>
      </c>
      <c r="U88" s="213">
        <v>197995</v>
      </c>
      <c r="V88" s="213">
        <v>201392</v>
      </c>
      <c r="W88" s="213">
        <v>200686</v>
      </c>
      <c r="X88" s="213">
        <v>208114</v>
      </c>
      <c r="Y88" s="213">
        <v>216562</v>
      </c>
      <c r="Z88" s="213">
        <v>225278</v>
      </c>
      <c r="AA88" s="213">
        <v>232113</v>
      </c>
      <c r="AB88" s="213">
        <v>238063</v>
      </c>
      <c r="AC88" s="213">
        <v>248654</v>
      </c>
      <c r="AD88" s="213">
        <v>259300</v>
      </c>
      <c r="AE88" s="213">
        <v>266601</v>
      </c>
      <c r="AF88" s="213">
        <v>274080</v>
      </c>
      <c r="AG88" s="213">
        <v>278656</v>
      </c>
      <c r="AH88" s="213">
        <v>278418</v>
      </c>
      <c r="AI88" s="213">
        <v>279723</v>
      </c>
      <c r="AJ88" s="213">
        <v>280070</v>
      </c>
      <c r="AK88" s="213">
        <v>281757</v>
      </c>
      <c r="AL88" s="213">
        <v>276787</v>
      </c>
      <c r="AM88" s="213">
        <v>285487</v>
      </c>
      <c r="AN88" s="213">
        <v>275594</v>
      </c>
      <c r="AO88" s="213">
        <v>266737</v>
      </c>
      <c r="AP88" s="213">
        <v>258275</v>
      </c>
      <c r="AQ88" s="213">
        <v>256637</v>
      </c>
      <c r="AR88" s="213">
        <v>253620</v>
      </c>
      <c r="AS88" s="213">
        <v>249764</v>
      </c>
      <c r="AT88" s="213">
        <v>257228</v>
      </c>
      <c r="AU88" s="213">
        <v>278382</v>
      </c>
      <c r="AV88" s="213">
        <v>293394</v>
      </c>
      <c r="AW88" s="213">
        <v>296116</v>
      </c>
      <c r="AX88" s="213">
        <v>296128</v>
      </c>
      <c r="AY88" s="213">
        <v>300942</v>
      </c>
      <c r="AZ88" s="213">
        <v>303919</v>
      </c>
      <c r="BA88" s="213">
        <v>316512</v>
      </c>
      <c r="BB88" s="213">
        <v>321730</v>
      </c>
      <c r="BC88" s="213">
        <v>330032</v>
      </c>
      <c r="BD88" s="213">
        <v>341015</v>
      </c>
      <c r="BE88" s="213">
        <v>340952</v>
      </c>
      <c r="BF88" s="213">
        <v>347324</v>
      </c>
      <c r="BG88" s="213">
        <v>352915</v>
      </c>
      <c r="BH88" s="213">
        <v>354679</v>
      </c>
      <c r="BI88" s="213">
        <v>349747</v>
      </c>
      <c r="BJ88" s="213">
        <v>353055</v>
      </c>
      <c r="BK88" s="213">
        <v>348906</v>
      </c>
      <c r="BL88" s="213">
        <v>346974</v>
      </c>
      <c r="BM88" s="213">
        <v>353917</v>
      </c>
      <c r="BN88" s="213">
        <v>351847</v>
      </c>
      <c r="BO88" s="213">
        <v>353701</v>
      </c>
      <c r="BP88" s="213">
        <v>348429</v>
      </c>
      <c r="BQ88" s="213">
        <v>349145</v>
      </c>
      <c r="BR88" s="213">
        <v>351381</v>
      </c>
      <c r="BS88" s="213">
        <v>351882</v>
      </c>
      <c r="BT88" s="213">
        <v>356321</v>
      </c>
      <c r="BU88" s="213">
        <v>358099</v>
      </c>
      <c r="BV88" s="213">
        <v>359547</v>
      </c>
      <c r="BW88" s="213">
        <v>365873</v>
      </c>
      <c r="BX88" s="213">
        <v>378564</v>
      </c>
      <c r="BY88" s="213">
        <v>377655</v>
      </c>
      <c r="BZ88" s="213">
        <v>381207</v>
      </c>
      <c r="CA88" s="213">
        <v>387348</v>
      </c>
      <c r="CB88" s="213">
        <v>388851</v>
      </c>
      <c r="CC88" s="213">
        <v>383289</v>
      </c>
      <c r="CD88" s="213">
        <v>379112</v>
      </c>
      <c r="CE88" s="213">
        <v>379643</v>
      </c>
      <c r="CF88" s="213">
        <v>383526</v>
      </c>
      <c r="CG88" s="213">
        <v>378218</v>
      </c>
      <c r="CH88" s="213">
        <v>374305</v>
      </c>
      <c r="CI88" s="213">
        <v>372115</v>
      </c>
      <c r="CJ88" s="213">
        <v>370183</v>
      </c>
      <c r="CK88" s="213">
        <v>362706</v>
      </c>
      <c r="CL88" s="213">
        <v>369208</v>
      </c>
      <c r="CM88" s="213">
        <v>359360</v>
      </c>
      <c r="CN88" s="213">
        <v>377136</v>
      </c>
      <c r="CO88" s="213">
        <v>380957</v>
      </c>
      <c r="CP88" s="213">
        <v>383228</v>
      </c>
      <c r="CQ88" s="213">
        <v>385167</v>
      </c>
      <c r="CR88" s="213">
        <v>386754</v>
      </c>
      <c r="CS88" s="213">
        <v>388077</v>
      </c>
      <c r="CT88" s="213">
        <v>389419</v>
      </c>
      <c r="CU88" s="213">
        <v>390785</v>
      </c>
      <c r="CV88" s="213">
        <v>392245</v>
      </c>
      <c r="CW88" s="213">
        <v>393681</v>
      </c>
      <c r="CX88" s="213">
        <v>395123</v>
      </c>
      <c r="CY88" s="213">
        <v>396561</v>
      </c>
    </row>
    <row r="89" spans="1:103" x14ac:dyDescent="0.2">
      <c r="A89" s="213" t="s">
        <v>1291</v>
      </c>
      <c r="B89" s="211">
        <v>87</v>
      </c>
      <c r="C89" s="213"/>
      <c r="D89" s="213"/>
      <c r="E89" s="213">
        <v>129969</v>
      </c>
      <c r="F89" s="213">
        <v>133150</v>
      </c>
      <c r="G89" s="213">
        <v>136370</v>
      </c>
      <c r="H89" s="213">
        <v>137428</v>
      </c>
      <c r="I89" s="213">
        <v>136205</v>
      </c>
      <c r="J89" s="213">
        <v>129696</v>
      </c>
      <c r="K89" s="213">
        <v>141904</v>
      </c>
      <c r="L89" s="213">
        <v>155709</v>
      </c>
      <c r="M89" s="213">
        <v>164767</v>
      </c>
      <c r="N89" s="213">
        <v>164260</v>
      </c>
      <c r="O89" s="213">
        <v>167959</v>
      </c>
      <c r="P89" s="213">
        <v>216876</v>
      </c>
      <c r="Q89" s="213">
        <v>199696</v>
      </c>
      <c r="R89" s="213">
        <v>188239</v>
      </c>
      <c r="S89" s="213">
        <v>183605</v>
      </c>
      <c r="T89" s="213">
        <v>179885</v>
      </c>
      <c r="U89" s="213">
        <v>178553</v>
      </c>
      <c r="V89" s="213">
        <v>182952</v>
      </c>
      <c r="W89" s="213">
        <v>186249</v>
      </c>
      <c r="X89" s="213">
        <v>185753</v>
      </c>
      <c r="Y89" s="213">
        <v>192799</v>
      </c>
      <c r="Z89" s="213">
        <v>200809</v>
      </c>
      <c r="AA89" s="213">
        <v>209080</v>
      </c>
      <c r="AB89" s="213">
        <v>215617</v>
      </c>
      <c r="AC89" s="213">
        <v>221343</v>
      </c>
      <c r="AD89" s="213">
        <v>231393</v>
      </c>
      <c r="AE89" s="213">
        <v>241513</v>
      </c>
      <c r="AF89" s="213">
        <v>248524</v>
      </c>
      <c r="AG89" s="213">
        <v>255714</v>
      </c>
      <c r="AH89" s="213">
        <v>260201</v>
      </c>
      <c r="AI89" s="213">
        <v>260196</v>
      </c>
      <c r="AJ89" s="213">
        <v>261629</v>
      </c>
      <c r="AK89" s="213">
        <v>262159</v>
      </c>
      <c r="AL89" s="213">
        <v>263952</v>
      </c>
      <c r="AM89" s="213">
        <v>259502</v>
      </c>
      <c r="AN89" s="213">
        <v>267867</v>
      </c>
      <c r="AO89" s="213">
        <v>258782</v>
      </c>
      <c r="AP89" s="213">
        <v>250660</v>
      </c>
      <c r="AQ89" s="213">
        <v>242891</v>
      </c>
      <c r="AR89" s="213">
        <v>241529</v>
      </c>
      <c r="AS89" s="213">
        <v>238860</v>
      </c>
      <c r="AT89" s="213">
        <v>235405</v>
      </c>
      <c r="AU89" s="213">
        <v>242608</v>
      </c>
      <c r="AV89" s="213">
        <v>262748</v>
      </c>
      <c r="AW89" s="213">
        <v>277110</v>
      </c>
      <c r="AX89" s="213">
        <v>279868</v>
      </c>
      <c r="AY89" s="213">
        <v>280062</v>
      </c>
      <c r="AZ89" s="213">
        <v>284811</v>
      </c>
      <c r="BA89" s="213">
        <v>287821</v>
      </c>
      <c r="BB89" s="213">
        <v>299942</v>
      </c>
      <c r="BC89" s="213">
        <v>305085</v>
      </c>
      <c r="BD89" s="213">
        <v>313157</v>
      </c>
      <c r="BE89" s="213">
        <v>323782</v>
      </c>
      <c r="BF89" s="213">
        <v>323920</v>
      </c>
      <c r="BG89" s="213">
        <v>330178</v>
      </c>
      <c r="BH89" s="213">
        <v>335687</v>
      </c>
      <c r="BI89" s="213">
        <v>337563</v>
      </c>
      <c r="BJ89" s="213">
        <v>333072</v>
      </c>
      <c r="BK89" s="213">
        <v>336426</v>
      </c>
      <c r="BL89" s="213">
        <v>332665</v>
      </c>
      <c r="BM89" s="213">
        <v>331007</v>
      </c>
      <c r="BN89" s="213">
        <v>337819</v>
      </c>
      <c r="BO89" s="213">
        <v>336028</v>
      </c>
      <c r="BP89" s="213">
        <v>337988</v>
      </c>
      <c r="BQ89" s="213">
        <v>333132</v>
      </c>
      <c r="BR89" s="213">
        <v>333994</v>
      </c>
      <c r="BS89" s="213">
        <v>336313</v>
      </c>
      <c r="BT89" s="213">
        <v>336971</v>
      </c>
      <c r="BU89" s="213">
        <v>341399</v>
      </c>
      <c r="BV89" s="213">
        <v>343279</v>
      </c>
      <c r="BW89" s="213">
        <v>344841</v>
      </c>
      <c r="BX89" s="213">
        <v>351088</v>
      </c>
      <c r="BY89" s="213">
        <v>363443</v>
      </c>
      <c r="BZ89" s="213">
        <v>362745</v>
      </c>
      <c r="CA89" s="213">
        <v>366338</v>
      </c>
      <c r="CB89" s="213">
        <v>372413</v>
      </c>
      <c r="CC89" s="213">
        <v>374038</v>
      </c>
      <c r="CD89" s="213">
        <v>368858</v>
      </c>
      <c r="CE89" s="213">
        <v>365004</v>
      </c>
      <c r="CF89" s="213">
        <v>365683</v>
      </c>
      <c r="CG89" s="213">
        <v>369593</v>
      </c>
      <c r="CH89" s="213">
        <v>364640</v>
      </c>
      <c r="CI89" s="213">
        <v>361024</v>
      </c>
      <c r="CJ89" s="213">
        <v>359067</v>
      </c>
      <c r="CK89" s="213">
        <v>357361</v>
      </c>
      <c r="CL89" s="213">
        <v>350291</v>
      </c>
      <c r="CM89" s="213">
        <v>356718</v>
      </c>
      <c r="CN89" s="213">
        <v>347346</v>
      </c>
      <c r="CO89" s="213">
        <v>364683</v>
      </c>
      <c r="CP89" s="213">
        <v>368527</v>
      </c>
      <c r="CQ89" s="213">
        <v>370870</v>
      </c>
      <c r="CR89" s="213">
        <v>372893</v>
      </c>
      <c r="CS89" s="213">
        <v>374577</v>
      </c>
      <c r="CT89" s="213">
        <v>376000</v>
      </c>
      <c r="CU89" s="213">
        <v>377443</v>
      </c>
      <c r="CV89" s="213">
        <v>378908</v>
      </c>
      <c r="CW89" s="213">
        <v>380465</v>
      </c>
      <c r="CX89" s="213">
        <v>381998</v>
      </c>
      <c r="CY89" s="213">
        <v>383397</v>
      </c>
    </row>
    <row r="90" spans="1:103" x14ac:dyDescent="0.2">
      <c r="A90" s="213" t="s">
        <v>1291</v>
      </c>
      <c r="B90" s="211">
        <v>88</v>
      </c>
      <c r="C90" s="213"/>
      <c r="D90" s="213"/>
      <c r="E90" s="213">
        <v>114457</v>
      </c>
      <c r="F90" s="213">
        <v>117299</v>
      </c>
      <c r="G90" s="213">
        <v>120269</v>
      </c>
      <c r="H90" s="213">
        <v>123272</v>
      </c>
      <c r="I90" s="213">
        <v>124314</v>
      </c>
      <c r="J90" s="213">
        <v>123279</v>
      </c>
      <c r="K90" s="213">
        <v>117455</v>
      </c>
      <c r="L90" s="213">
        <v>128601</v>
      </c>
      <c r="M90" s="213">
        <v>141220</v>
      </c>
      <c r="N90" s="213">
        <v>149553</v>
      </c>
      <c r="O90" s="213">
        <v>149204</v>
      </c>
      <c r="P90" s="213">
        <v>152687</v>
      </c>
      <c r="Q90" s="213">
        <v>197319</v>
      </c>
      <c r="R90" s="213">
        <v>181833</v>
      </c>
      <c r="S90" s="213">
        <v>171530</v>
      </c>
      <c r="T90" s="213">
        <v>167443</v>
      </c>
      <c r="U90" s="213">
        <v>164185</v>
      </c>
      <c r="V90" s="213">
        <v>163109</v>
      </c>
      <c r="W90" s="213">
        <v>167277</v>
      </c>
      <c r="X90" s="213">
        <v>170457</v>
      </c>
      <c r="Y90" s="213">
        <v>170171</v>
      </c>
      <c r="Z90" s="213">
        <v>176806</v>
      </c>
      <c r="AA90" s="213">
        <v>184344</v>
      </c>
      <c r="AB90" s="213">
        <v>192135</v>
      </c>
      <c r="AC90" s="213">
        <v>198344</v>
      </c>
      <c r="AD90" s="213">
        <v>203819</v>
      </c>
      <c r="AE90" s="213">
        <v>213285</v>
      </c>
      <c r="AF90" s="213">
        <v>222838</v>
      </c>
      <c r="AG90" s="213">
        <v>229524</v>
      </c>
      <c r="AH90" s="213">
        <v>236393</v>
      </c>
      <c r="AI90" s="213">
        <v>240770</v>
      </c>
      <c r="AJ90" s="213">
        <v>240995</v>
      </c>
      <c r="AK90" s="213">
        <v>242542</v>
      </c>
      <c r="AL90" s="213">
        <v>243254</v>
      </c>
      <c r="AM90" s="213">
        <v>245141</v>
      </c>
      <c r="AN90" s="213">
        <v>241223</v>
      </c>
      <c r="AO90" s="213">
        <v>249222</v>
      </c>
      <c r="AP90" s="213">
        <v>240975</v>
      </c>
      <c r="AQ90" s="213">
        <v>233615</v>
      </c>
      <c r="AR90" s="213">
        <v>226568</v>
      </c>
      <c r="AS90" s="213">
        <v>225486</v>
      </c>
      <c r="AT90" s="213">
        <v>223174</v>
      </c>
      <c r="AU90" s="213">
        <v>220131</v>
      </c>
      <c r="AV90" s="213">
        <v>227049</v>
      </c>
      <c r="AW90" s="213">
        <v>246097</v>
      </c>
      <c r="AX90" s="213">
        <v>259753</v>
      </c>
      <c r="AY90" s="213">
        <v>262537</v>
      </c>
      <c r="AZ90" s="213">
        <v>262916</v>
      </c>
      <c r="BA90" s="213">
        <v>267579</v>
      </c>
      <c r="BB90" s="213">
        <v>270612</v>
      </c>
      <c r="BC90" s="213">
        <v>282217</v>
      </c>
      <c r="BD90" s="213">
        <v>287268</v>
      </c>
      <c r="BE90" s="213">
        <v>295080</v>
      </c>
      <c r="BF90" s="213">
        <v>305310</v>
      </c>
      <c r="BG90" s="213">
        <v>305653</v>
      </c>
      <c r="BH90" s="213">
        <v>311776</v>
      </c>
      <c r="BI90" s="213">
        <v>317188</v>
      </c>
      <c r="BJ90" s="213">
        <v>319174</v>
      </c>
      <c r="BK90" s="213">
        <v>315144</v>
      </c>
      <c r="BL90" s="213">
        <v>318533</v>
      </c>
      <c r="BM90" s="213">
        <v>315180</v>
      </c>
      <c r="BN90" s="213">
        <v>313805</v>
      </c>
      <c r="BO90" s="213">
        <v>320467</v>
      </c>
      <c r="BP90" s="213">
        <v>318966</v>
      </c>
      <c r="BQ90" s="213">
        <v>321030</v>
      </c>
      <c r="BR90" s="213">
        <v>316612</v>
      </c>
      <c r="BS90" s="213">
        <v>317625</v>
      </c>
      <c r="BT90" s="213">
        <v>320025</v>
      </c>
      <c r="BU90" s="213">
        <v>320840</v>
      </c>
      <c r="BV90" s="213">
        <v>325251</v>
      </c>
      <c r="BW90" s="213">
        <v>327230</v>
      </c>
      <c r="BX90" s="213">
        <v>328907</v>
      </c>
      <c r="BY90" s="213">
        <v>335058</v>
      </c>
      <c r="BZ90" s="213">
        <v>347043</v>
      </c>
      <c r="CA90" s="213">
        <v>346564</v>
      </c>
      <c r="CB90" s="213">
        <v>350194</v>
      </c>
      <c r="CC90" s="213">
        <v>356188</v>
      </c>
      <c r="CD90" s="213">
        <v>357939</v>
      </c>
      <c r="CE90" s="213">
        <v>353165</v>
      </c>
      <c r="CF90" s="213">
        <v>349657</v>
      </c>
      <c r="CG90" s="213">
        <v>350488</v>
      </c>
      <c r="CH90" s="213">
        <v>354419</v>
      </c>
      <c r="CI90" s="213">
        <v>349845</v>
      </c>
      <c r="CJ90" s="213">
        <v>346546</v>
      </c>
      <c r="CK90" s="213">
        <v>344839</v>
      </c>
      <c r="CL90" s="213">
        <v>343369</v>
      </c>
      <c r="CM90" s="213">
        <v>336737</v>
      </c>
      <c r="CN90" s="213">
        <v>343078</v>
      </c>
      <c r="CO90" s="213">
        <v>334220</v>
      </c>
      <c r="CP90" s="213">
        <v>351071</v>
      </c>
      <c r="CQ90" s="213">
        <v>354935</v>
      </c>
      <c r="CR90" s="213">
        <v>357351</v>
      </c>
      <c r="CS90" s="213">
        <v>359459</v>
      </c>
      <c r="CT90" s="213">
        <v>361241</v>
      </c>
      <c r="CU90" s="213">
        <v>362771</v>
      </c>
      <c r="CV90" s="213">
        <v>364320</v>
      </c>
      <c r="CW90" s="213">
        <v>365889</v>
      </c>
      <c r="CX90" s="213">
        <v>367547</v>
      </c>
      <c r="CY90" s="213">
        <v>369028</v>
      </c>
    </row>
    <row r="91" spans="1:103" x14ac:dyDescent="0.2">
      <c r="A91" s="213" t="s">
        <v>1291</v>
      </c>
      <c r="B91" s="211">
        <v>89</v>
      </c>
      <c r="C91" s="213"/>
      <c r="D91" s="213"/>
      <c r="E91" s="213">
        <v>98063</v>
      </c>
      <c r="F91" s="213">
        <v>101852</v>
      </c>
      <c r="G91" s="213">
        <v>104482</v>
      </c>
      <c r="H91" s="213">
        <v>107220</v>
      </c>
      <c r="I91" s="213">
        <v>109991</v>
      </c>
      <c r="J91" s="213">
        <v>111001</v>
      </c>
      <c r="K91" s="213">
        <v>110154</v>
      </c>
      <c r="L91" s="213">
        <v>105016</v>
      </c>
      <c r="M91" s="213">
        <v>115072</v>
      </c>
      <c r="N91" s="213">
        <v>126466</v>
      </c>
      <c r="O91" s="213">
        <v>134045</v>
      </c>
      <c r="P91" s="213">
        <v>133846</v>
      </c>
      <c r="Q91" s="213">
        <v>137092</v>
      </c>
      <c r="R91" s="213">
        <v>177327</v>
      </c>
      <c r="S91" s="213">
        <v>163555</v>
      </c>
      <c r="T91" s="213">
        <v>154420</v>
      </c>
      <c r="U91" s="213">
        <v>150880</v>
      </c>
      <c r="V91" s="213">
        <v>148079</v>
      </c>
      <c r="W91" s="213">
        <v>147258</v>
      </c>
      <c r="X91" s="213">
        <v>151175</v>
      </c>
      <c r="Y91" s="213">
        <v>154222</v>
      </c>
      <c r="Z91" s="213">
        <v>154136</v>
      </c>
      <c r="AA91" s="213">
        <v>160334</v>
      </c>
      <c r="AB91" s="213">
        <v>167369</v>
      </c>
      <c r="AC91" s="213">
        <v>174644</v>
      </c>
      <c r="AD91" s="213">
        <v>180495</v>
      </c>
      <c r="AE91" s="213">
        <v>185692</v>
      </c>
      <c r="AF91" s="213">
        <v>194532</v>
      </c>
      <c r="AG91" s="213">
        <v>203476</v>
      </c>
      <c r="AH91" s="213">
        <v>209807</v>
      </c>
      <c r="AI91" s="213">
        <v>216321</v>
      </c>
      <c r="AJ91" s="213">
        <v>220564</v>
      </c>
      <c r="AK91" s="213">
        <v>221006</v>
      </c>
      <c r="AL91" s="213">
        <v>222657</v>
      </c>
      <c r="AM91" s="213">
        <v>223538</v>
      </c>
      <c r="AN91" s="213">
        <v>225502</v>
      </c>
      <c r="AO91" s="213">
        <v>222122</v>
      </c>
      <c r="AP91" s="213">
        <v>229718</v>
      </c>
      <c r="AQ91" s="213">
        <v>222332</v>
      </c>
      <c r="AR91" s="213">
        <v>215754</v>
      </c>
      <c r="AS91" s="213">
        <v>209450</v>
      </c>
      <c r="AT91" s="213">
        <v>208643</v>
      </c>
      <c r="AU91" s="213">
        <v>206696</v>
      </c>
      <c r="AV91" s="213">
        <v>204071</v>
      </c>
      <c r="AW91" s="213">
        <v>210672</v>
      </c>
      <c r="AX91" s="213">
        <v>228556</v>
      </c>
      <c r="AY91" s="213">
        <v>241452</v>
      </c>
      <c r="AZ91" s="213">
        <v>244249</v>
      </c>
      <c r="BA91" s="213">
        <v>244809</v>
      </c>
      <c r="BB91" s="213">
        <v>249368</v>
      </c>
      <c r="BC91" s="213">
        <v>252409</v>
      </c>
      <c r="BD91" s="213">
        <v>263455</v>
      </c>
      <c r="BE91" s="213">
        <v>268392</v>
      </c>
      <c r="BF91" s="213">
        <v>275915</v>
      </c>
      <c r="BG91" s="213">
        <v>285710</v>
      </c>
      <c r="BH91" s="213">
        <v>286258</v>
      </c>
      <c r="BI91" s="213">
        <v>292222</v>
      </c>
      <c r="BJ91" s="213">
        <v>297520</v>
      </c>
      <c r="BK91" s="213">
        <v>299607</v>
      </c>
      <c r="BL91" s="213">
        <v>296053</v>
      </c>
      <c r="BM91" s="213">
        <v>299466</v>
      </c>
      <c r="BN91" s="213">
        <v>296534</v>
      </c>
      <c r="BO91" s="213">
        <v>295454</v>
      </c>
      <c r="BP91" s="213">
        <v>301937</v>
      </c>
      <c r="BQ91" s="213">
        <v>300737</v>
      </c>
      <c r="BR91" s="213">
        <v>302898</v>
      </c>
      <c r="BS91" s="213">
        <v>298939</v>
      </c>
      <c r="BT91" s="213">
        <v>300101</v>
      </c>
      <c r="BU91" s="213">
        <v>302576</v>
      </c>
      <c r="BV91" s="213">
        <v>303550</v>
      </c>
      <c r="BW91" s="213">
        <v>307929</v>
      </c>
      <c r="BX91" s="213">
        <v>310005</v>
      </c>
      <c r="BY91" s="213">
        <v>311795</v>
      </c>
      <c r="BZ91" s="213">
        <v>317832</v>
      </c>
      <c r="CA91" s="213">
        <v>329408</v>
      </c>
      <c r="CB91" s="213">
        <v>329156</v>
      </c>
      <c r="CC91" s="213">
        <v>332813</v>
      </c>
      <c r="CD91" s="213">
        <v>338713</v>
      </c>
      <c r="CE91" s="213">
        <v>340587</v>
      </c>
      <c r="CF91" s="213">
        <v>336243</v>
      </c>
      <c r="CG91" s="213">
        <v>333099</v>
      </c>
      <c r="CH91" s="213">
        <v>334084</v>
      </c>
      <c r="CI91" s="213">
        <v>338029</v>
      </c>
      <c r="CJ91" s="213">
        <v>333856</v>
      </c>
      <c r="CK91" s="213">
        <v>330892</v>
      </c>
      <c r="CL91" s="213">
        <v>329446</v>
      </c>
      <c r="CM91" s="213">
        <v>328224</v>
      </c>
      <c r="CN91" s="213">
        <v>322061</v>
      </c>
      <c r="CO91" s="213">
        <v>328299</v>
      </c>
      <c r="CP91" s="213">
        <v>319992</v>
      </c>
      <c r="CQ91" s="213">
        <v>336309</v>
      </c>
      <c r="CR91" s="213">
        <v>340184</v>
      </c>
      <c r="CS91" s="213">
        <v>342673</v>
      </c>
      <c r="CT91" s="213">
        <v>344867</v>
      </c>
      <c r="CU91" s="213">
        <v>346751</v>
      </c>
      <c r="CV91" s="213">
        <v>348390</v>
      </c>
      <c r="CW91" s="213">
        <v>350048</v>
      </c>
      <c r="CX91" s="213">
        <v>351723</v>
      </c>
      <c r="CY91" s="213">
        <v>353316</v>
      </c>
    </row>
    <row r="92" spans="1:103" x14ac:dyDescent="0.2">
      <c r="A92" s="213" t="s">
        <v>1291</v>
      </c>
      <c r="B92" s="211">
        <v>90</v>
      </c>
      <c r="C92" s="213"/>
      <c r="D92" s="213"/>
      <c r="E92" s="213">
        <v>84602</v>
      </c>
      <c r="F92" s="213">
        <v>85903</v>
      </c>
      <c r="G92" s="213">
        <v>89325</v>
      </c>
      <c r="H92" s="213">
        <v>91726</v>
      </c>
      <c r="I92" s="213">
        <v>94225</v>
      </c>
      <c r="J92" s="213">
        <v>96746</v>
      </c>
      <c r="K92" s="213">
        <v>97720</v>
      </c>
      <c r="L92" s="213">
        <v>97048</v>
      </c>
      <c r="M92" s="213">
        <v>92586</v>
      </c>
      <c r="N92" s="213">
        <v>101537</v>
      </c>
      <c r="O92" s="213">
        <v>111689</v>
      </c>
      <c r="P92" s="213">
        <v>118495</v>
      </c>
      <c r="Q92" s="213">
        <v>118431</v>
      </c>
      <c r="R92" s="213">
        <v>121422</v>
      </c>
      <c r="S92" s="213">
        <v>157212</v>
      </c>
      <c r="T92" s="213">
        <v>145146</v>
      </c>
      <c r="U92" s="213">
        <v>137173</v>
      </c>
      <c r="V92" s="213">
        <v>134168</v>
      </c>
      <c r="W92" s="213">
        <v>131815</v>
      </c>
      <c r="X92" s="213">
        <v>131234</v>
      </c>
      <c r="Y92" s="213">
        <v>134884</v>
      </c>
      <c r="Z92" s="213">
        <v>137778</v>
      </c>
      <c r="AA92" s="213">
        <v>137881</v>
      </c>
      <c r="AB92" s="213">
        <v>143614</v>
      </c>
      <c r="AC92" s="213">
        <v>150116</v>
      </c>
      <c r="AD92" s="213">
        <v>156846</v>
      </c>
      <c r="AE92" s="213">
        <v>162308</v>
      </c>
      <c r="AF92" s="213">
        <v>167198</v>
      </c>
      <c r="AG92" s="213">
        <v>175380</v>
      </c>
      <c r="AH92" s="213">
        <v>183676</v>
      </c>
      <c r="AI92" s="213">
        <v>189621</v>
      </c>
      <c r="AJ92" s="213">
        <v>195748</v>
      </c>
      <c r="AK92" s="213">
        <v>199827</v>
      </c>
      <c r="AL92" s="213">
        <v>200471</v>
      </c>
      <c r="AM92" s="213">
        <v>202206</v>
      </c>
      <c r="AN92" s="213">
        <v>203237</v>
      </c>
      <c r="AO92" s="213">
        <v>205260</v>
      </c>
      <c r="AP92" s="213">
        <v>202416</v>
      </c>
      <c r="AQ92" s="213">
        <v>209571</v>
      </c>
      <c r="AR92" s="213">
        <v>203056</v>
      </c>
      <c r="AS92" s="213">
        <v>197268</v>
      </c>
      <c r="AT92" s="213">
        <v>191713</v>
      </c>
      <c r="AU92" s="213">
        <v>191176</v>
      </c>
      <c r="AV92" s="213">
        <v>189591</v>
      </c>
      <c r="AW92" s="213">
        <v>187380</v>
      </c>
      <c r="AX92" s="213">
        <v>193637</v>
      </c>
      <c r="AY92" s="213">
        <v>210292</v>
      </c>
      <c r="AZ92" s="213">
        <v>222378</v>
      </c>
      <c r="BA92" s="213">
        <v>225173</v>
      </c>
      <c r="BB92" s="213">
        <v>225905</v>
      </c>
      <c r="BC92" s="213">
        <v>230336</v>
      </c>
      <c r="BD92" s="213">
        <v>233370</v>
      </c>
      <c r="BE92" s="213">
        <v>243810</v>
      </c>
      <c r="BF92" s="213">
        <v>248611</v>
      </c>
      <c r="BG92" s="213">
        <v>255814</v>
      </c>
      <c r="BH92" s="213">
        <v>265136</v>
      </c>
      <c r="BI92" s="213">
        <v>265881</v>
      </c>
      <c r="BJ92" s="213">
        <v>271661</v>
      </c>
      <c r="BK92" s="213">
        <v>276822</v>
      </c>
      <c r="BL92" s="213">
        <v>279000</v>
      </c>
      <c r="BM92" s="213">
        <v>275931</v>
      </c>
      <c r="BN92" s="213">
        <v>279354</v>
      </c>
      <c r="BO92" s="213">
        <v>276850</v>
      </c>
      <c r="BP92" s="213">
        <v>276065</v>
      </c>
      <c r="BQ92" s="213">
        <v>282346</v>
      </c>
      <c r="BR92" s="213">
        <v>281449</v>
      </c>
      <c r="BS92" s="213">
        <v>283699</v>
      </c>
      <c r="BT92" s="213">
        <v>280210</v>
      </c>
      <c r="BU92" s="213">
        <v>281518</v>
      </c>
      <c r="BV92" s="213">
        <v>284061</v>
      </c>
      <c r="BW92" s="213">
        <v>285189</v>
      </c>
      <c r="BX92" s="213">
        <v>289523</v>
      </c>
      <c r="BY92" s="213">
        <v>291688</v>
      </c>
      <c r="BZ92" s="213">
        <v>293587</v>
      </c>
      <c r="CA92" s="213">
        <v>299488</v>
      </c>
      <c r="CB92" s="213">
        <v>310616</v>
      </c>
      <c r="CC92" s="213">
        <v>310594</v>
      </c>
      <c r="CD92" s="213">
        <v>314268</v>
      </c>
      <c r="CE92" s="213">
        <v>320055</v>
      </c>
      <c r="CF92" s="213">
        <v>322051</v>
      </c>
      <c r="CG92" s="213">
        <v>318154</v>
      </c>
      <c r="CH92" s="213">
        <v>315386</v>
      </c>
      <c r="CI92" s="213">
        <v>316526</v>
      </c>
      <c r="CJ92" s="213">
        <v>320476</v>
      </c>
      <c r="CK92" s="213">
        <v>316722</v>
      </c>
      <c r="CL92" s="213">
        <v>314106</v>
      </c>
      <c r="CM92" s="213">
        <v>312934</v>
      </c>
      <c r="CN92" s="213">
        <v>311968</v>
      </c>
      <c r="CO92" s="213">
        <v>306297</v>
      </c>
      <c r="CP92" s="213">
        <v>312416</v>
      </c>
      <c r="CQ92" s="213">
        <v>304693</v>
      </c>
      <c r="CR92" s="213">
        <v>320425</v>
      </c>
      <c r="CS92" s="213">
        <v>324305</v>
      </c>
      <c r="CT92" s="213">
        <v>326865</v>
      </c>
      <c r="CU92" s="213">
        <v>329143</v>
      </c>
      <c r="CV92" s="213">
        <v>331128</v>
      </c>
      <c r="CW92" s="213">
        <v>332876</v>
      </c>
      <c r="CX92" s="213">
        <v>334644</v>
      </c>
      <c r="CY92" s="213">
        <v>336244</v>
      </c>
    </row>
    <row r="93" spans="1:103" x14ac:dyDescent="0.2">
      <c r="A93" s="213" t="s">
        <v>1291</v>
      </c>
      <c r="B93" s="211">
        <v>91</v>
      </c>
      <c r="C93" s="213"/>
      <c r="D93" s="213"/>
      <c r="E93" s="213">
        <v>73795</v>
      </c>
      <c r="F93" s="213">
        <v>72832</v>
      </c>
      <c r="G93" s="213">
        <v>74039</v>
      </c>
      <c r="H93" s="213">
        <v>77083</v>
      </c>
      <c r="I93" s="213">
        <v>79245</v>
      </c>
      <c r="J93" s="213">
        <v>81493</v>
      </c>
      <c r="K93" s="213">
        <v>83759</v>
      </c>
      <c r="L93" s="213">
        <v>84680</v>
      </c>
      <c r="M93" s="213">
        <v>84166</v>
      </c>
      <c r="N93" s="213">
        <v>80359</v>
      </c>
      <c r="O93" s="213">
        <v>88207</v>
      </c>
      <c r="P93" s="213">
        <v>97121</v>
      </c>
      <c r="Q93" s="213">
        <v>103144</v>
      </c>
      <c r="R93" s="213">
        <v>103196</v>
      </c>
      <c r="S93" s="213">
        <v>105915</v>
      </c>
      <c r="T93" s="213">
        <v>137281</v>
      </c>
      <c r="U93" s="213">
        <v>126887</v>
      </c>
      <c r="V93" s="213">
        <v>120048</v>
      </c>
      <c r="W93" s="213">
        <v>117557</v>
      </c>
      <c r="X93" s="213">
        <v>115634</v>
      </c>
      <c r="Y93" s="213">
        <v>115276</v>
      </c>
      <c r="Z93" s="213">
        <v>118641</v>
      </c>
      <c r="AA93" s="213">
        <v>121362</v>
      </c>
      <c r="AB93" s="213">
        <v>121629</v>
      </c>
      <c r="AC93" s="213">
        <v>126870</v>
      </c>
      <c r="AD93" s="213">
        <v>132808</v>
      </c>
      <c r="AE93" s="213">
        <v>138961</v>
      </c>
      <c r="AF93" s="213">
        <v>144002</v>
      </c>
      <c r="AG93" s="213">
        <v>148553</v>
      </c>
      <c r="AH93" s="213">
        <v>156037</v>
      </c>
      <c r="AI93" s="213">
        <v>163644</v>
      </c>
      <c r="AJ93" s="213">
        <v>169167</v>
      </c>
      <c r="AK93" s="213">
        <v>174868</v>
      </c>
      <c r="AL93" s="213">
        <v>178749</v>
      </c>
      <c r="AM93" s="213">
        <v>179563</v>
      </c>
      <c r="AN93" s="213">
        <v>181349</v>
      </c>
      <c r="AO93" s="213">
        <v>182504</v>
      </c>
      <c r="AP93" s="213">
        <v>184555</v>
      </c>
      <c r="AQ93" s="213">
        <v>182227</v>
      </c>
      <c r="AR93" s="213">
        <v>188899</v>
      </c>
      <c r="AS93" s="213">
        <v>183250</v>
      </c>
      <c r="AT93" s="213">
        <v>178245</v>
      </c>
      <c r="AU93" s="213">
        <v>173434</v>
      </c>
      <c r="AV93" s="213">
        <v>173151</v>
      </c>
      <c r="AW93" s="213">
        <v>171913</v>
      </c>
      <c r="AX93" s="213">
        <v>170108</v>
      </c>
      <c r="AY93" s="213">
        <v>175983</v>
      </c>
      <c r="AZ93" s="213">
        <v>191337</v>
      </c>
      <c r="BA93" s="213">
        <v>202555</v>
      </c>
      <c r="BB93" s="213">
        <v>205320</v>
      </c>
      <c r="BC93" s="213">
        <v>206204</v>
      </c>
      <c r="BD93" s="213">
        <v>210477</v>
      </c>
      <c r="BE93" s="213">
        <v>213476</v>
      </c>
      <c r="BF93" s="213">
        <v>223257</v>
      </c>
      <c r="BG93" s="213">
        <v>227888</v>
      </c>
      <c r="BH93" s="213">
        <v>234729</v>
      </c>
      <c r="BI93" s="213">
        <v>243526</v>
      </c>
      <c r="BJ93" s="213">
        <v>244451</v>
      </c>
      <c r="BK93" s="213">
        <v>250011</v>
      </c>
      <c r="BL93" s="213">
        <v>255000</v>
      </c>
      <c r="BM93" s="213">
        <v>257248</v>
      </c>
      <c r="BN93" s="213">
        <v>254665</v>
      </c>
      <c r="BO93" s="213">
        <v>258071</v>
      </c>
      <c r="BP93" s="213">
        <v>255994</v>
      </c>
      <c r="BQ93" s="213">
        <v>255498</v>
      </c>
      <c r="BR93" s="213">
        <v>261543</v>
      </c>
      <c r="BS93" s="213">
        <v>260943</v>
      </c>
      <c r="BT93" s="213">
        <v>263265</v>
      </c>
      <c r="BU93" s="213">
        <v>260254</v>
      </c>
      <c r="BV93" s="213">
        <v>261692</v>
      </c>
      <c r="BW93" s="213">
        <v>264284</v>
      </c>
      <c r="BX93" s="213">
        <v>265557</v>
      </c>
      <c r="BY93" s="213">
        <v>269818</v>
      </c>
      <c r="BZ93" s="213">
        <v>272060</v>
      </c>
      <c r="CA93" s="213">
        <v>274052</v>
      </c>
      <c r="CB93" s="213">
        <v>279786</v>
      </c>
      <c r="CC93" s="213">
        <v>290411</v>
      </c>
      <c r="CD93" s="213">
        <v>290617</v>
      </c>
      <c r="CE93" s="213">
        <v>294287</v>
      </c>
      <c r="CF93" s="213">
        <v>299931</v>
      </c>
      <c r="CG93" s="213">
        <v>302035</v>
      </c>
      <c r="CH93" s="213">
        <v>298603</v>
      </c>
      <c r="CI93" s="213">
        <v>296224</v>
      </c>
      <c r="CJ93" s="213">
        <v>297510</v>
      </c>
      <c r="CK93" s="213">
        <v>301444</v>
      </c>
      <c r="CL93" s="213">
        <v>298127</v>
      </c>
      <c r="CM93" s="213">
        <v>295874</v>
      </c>
      <c r="CN93" s="213">
        <v>294978</v>
      </c>
      <c r="CO93" s="213">
        <v>294273</v>
      </c>
      <c r="CP93" s="213">
        <v>289122</v>
      </c>
      <c r="CQ93" s="213">
        <v>295095</v>
      </c>
      <c r="CR93" s="213">
        <v>287994</v>
      </c>
      <c r="CS93" s="213">
        <v>303069</v>
      </c>
      <c r="CT93" s="213">
        <v>306938</v>
      </c>
      <c r="CU93" s="213">
        <v>309558</v>
      </c>
      <c r="CV93" s="213">
        <v>311914</v>
      </c>
      <c r="CW93" s="213">
        <v>313993</v>
      </c>
      <c r="CX93" s="213">
        <v>315844</v>
      </c>
      <c r="CY93" s="213">
        <v>317522</v>
      </c>
    </row>
    <row r="94" spans="1:103" x14ac:dyDescent="0.2">
      <c r="A94" s="213" t="s">
        <v>1291</v>
      </c>
      <c r="B94" s="211">
        <v>92</v>
      </c>
      <c r="C94" s="213"/>
      <c r="D94" s="213"/>
      <c r="E94" s="213">
        <v>61461</v>
      </c>
      <c r="F94" s="213">
        <v>62312</v>
      </c>
      <c r="G94" s="213">
        <v>61578</v>
      </c>
      <c r="H94" s="213">
        <v>62677</v>
      </c>
      <c r="I94" s="213">
        <v>65338</v>
      </c>
      <c r="J94" s="213">
        <v>67251</v>
      </c>
      <c r="K94" s="213">
        <v>69240</v>
      </c>
      <c r="L94" s="213">
        <v>71243</v>
      </c>
      <c r="M94" s="213">
        <v>72096</v>
      </c>
      <c r="N94" s="213">
        <v>71723</v>
      </c>
      <c r="O94" s="213">
        <v>68535</v>
      </c>
      <c r="P94" s="213">
        <v>75303</v>
      </c>
      <c r="Q94" s="213">
        <v>83001</v>
      </c>
      <c r="R94" s="213">
        <v>88247</v>
      </c>
      <c r="S94" s="213">
        <v>88392</v>
      </c>
      <c r="T94" s="213">
        <v>90826</v>
      </c>
      <c r="U94" s="213">
        <v>117865</v>
      </c>
      <c r="V94" s="213">
        <v>109076</v>
      </c>
      <c r="W94" s="213">
        <v>103326</v>
      </c>
      <c r="X94" s="213">
        <v>101316</v>
      </c>
      <c r="Y94" s="213">
        <v>99795</v>
      </c>
      <c r="Z94" s="213">
        <v>99634</v>
      </c>
      <c r="AA94" s="213">
        <v>102699</v>
      </c>
      <c r="AB94" s="213">
        <v>105224</v>
      </c>
      <c r="AC94" s="213">
        <v>105618</v>
      </c>
      <c r="AD94" s="213">
        <v>110339</v>
      </c>
      <c r="AE94" s="213">
        <v>115684</v>
      </c>
      <c r="AF94" s="213">
        <v>121229</v>
      </c>
      <c r="AG94" s="213">
        <v>125815</v>
      </c>
      <c r="AH94" s="213">
        <v>129990</v>
      </c>
      <c r="AI94" s="213">
        <v>136740</v>
      </c>
      <c r="AJ94" s="213">
        <v>143620</v>
      </c>
      <c r="AK94" s="213">
        <v>148679</v>
      </c>
      <c r="AL94" s="213">
        <v>153912</v>
      </c>
      <c r="AM94" s="213">
        <v>157553</v>
      </c>
      <c r="AN94" s="213">
        <v>158496</v>
      </c>
      <c r="AO94" s="213">
        <v>160292</v>
      </c>
      <c r="AP94" s="213">
        <v>161531</v>
      </c>
      <c r="AQ94" s="213">
        <v>163570</v>
      </c>
      <c r="AR94" s="213">
        <v>161726</v>
      </c>
      <c r="AS94" s="213">
        <v>167870</v>
      </c>
      <c r="AT94" s="213">
        <v>163063</v>
      </c>
      <c r="AU94" s="213">
        <v>158820</v>
      </c>
      <c r="AV94" s="213">
        <v>154734</v>
      </c>
      <c r="AW94" s="213">
        <v>154677</v>
      </c>
      <c r="AX94" s="213">
        <v>153761</v>
      </c>
      <c r="AY94" s="213">
        <v>152340</v>
      </c>
      <c r="AZ94" s="213">
        <v>157792</v>
      </c>
      <c r="BA94" s="213">
        <v>171768</v>
      </c>
      <c r="BB94" s="213">
        <v>182055</v>
      </c>
      <c r="BC94" s="213">
        <v>184755</v>
      </c>
      <c r="BD94" s="213">
        <v>185762</v>
      </c>
      <c r="BE94" s="213">
        <v>189834</v>
      </c>
      <c r="BF94" s="213">
        <v>192761</v>
      </c>
      <c r="BG94" s="213">
        <v>201821</v>
      </c>
      <c r="BH94" s="213">
        <v>206238</v>
      </c>
      <c r="BI94" s="213">
        <v>212663</v>
      </c>
      <c r="BJ94" s="213">
        <v>220874</v>
      </c>
      <c r="BK94" s="213">
        <v>221949</v>
      </c>
      <c r="BL94" s="213">
        <v>227242</v>
      </c>
      <c r="BM94" s="213">
        <v>232014</v>
      </c>
      <c r="BN94" s="213">
        <v>234301</v>
      </c>
      <c r="BO94" s="213">
        <v>232192</v>
      </c>
      <c r="BP94" s="213">
        <v>235545</v>
      </c>
      <c r="BQ94" s="213">
        <v>233885</v>
      </c>
      <c r="BR94" s="213">
        <v>233662</v>
      </c>
      <c r="BS94" s="213">
        <v>239423</v>
      </c>
      <c r="BT94" s="213">
        <v>239105</v>
      </c>
      <c r="BU94" s="213">
        <v>241469</v>
      </c>
      <c r="BV94" s="213">
        <v>238936</v>
      </c>
      <c r="BW94" s="213">
        <v>240481</v>
      </c>
      <c r="BX94" s="213">
        <v>243093</v>
      </c>
      <c r="BY94" s="213">
        <v>244491</v>
      </c>
      <c r="BZ94" s="213">
        <v>248641</v>
      </c>
      <c r="CA94" s="213">
        <v>250934</v>
      </c>
      <c r="CB94" s="213">
        <v>252997</v>
      </c>
      <c r="CC94" s="213">
        <v>258520</v>
      </c>
      <c r="CD94" s="213">
        <v>268572</v>
      </c>
      <c r="CE94" s="213">
        <v>268992</v>
      </c>
      <c r="CF94" s="213">
        <v>272625</v>
      </c>
      <c r="CG94" s="213">
        <v>278086</v>
      </c>
      <c r="CH94" s="213">
        <v>280275</v>
      </c>
      <c r="CI94" s="213">
        <v>277318</v>
      </c>
      <c r="CJ94" s="213">
        <v>275334</v>
      </c>
      <c r="CK94" s="213">
        <v>276753</v>
      </c>
      <c r="CL94" s="213">
        <v>280640</v>
      </c>
      <c r="CM94" s="213">
        <v>277773</v>
      </c>
      <c r="CN94" s="213">
        <v>275889</v>
      </c>
      <c r="CO94" s="213">
        <v>275270</v>
      </c>
      <c r="CP94" s="213">
        <v>274825</v>
      </c>
      <c r="CQ94" s="213">
        <v>270220</v>
      </c>
      <c r="CR94" s="213">
        <v>276008</v>
      </c>
      <c r="CS94" s="213">
        <v>269566</v>
      </c>
      <c r="CT94" s="213">
        <v>283891</v>
      </c>
      <c r="CU94" s="213">
        <v>287723</v>
      </c>
      <c r="CV94" s="213">
        <v>290388</v>
      </c>
      <c r="CW94" s="213">
        <v>292804</v>
      </c>
      <c r="CX94" s="213">
        <v>294961</v>
      </c>
      <c r="CY94" s="213">
        <v>296701</v>
      </c>
    </row>
    <row r="95" spans="1:103" x14ac:dyDescent="0.2">
      <c r="A95" s="213" t="s">
        <v>1291</v>
      </c>
      <c r="B95" s="211">
        <v>93</v>
      </c>
      <c r="C95" s="213"/>
      <c r="D95" s="213"/>
      <c r="E95" s="213">
        <v>50413</v>
      </c>
      <c r="F95" s="213">
        <v>50805</v>
      </c>
      <c r="G95" s="213">
        <v>51576</v>
      </c>
      <c r="H95" s="213">
        <v>51038</v>
      </c>
      <c r="I95" s="213">
        <v>52018</v>
      </c>
      <c r="J95" s="213">
        <v>54300</v>
      </c>
      <c r="K95" s="213">
        <v>55962</v>
      </c>
      <c r="L95" s="213">
        <v>57686</v>
      </c>
      <c r="M95" s="213">
        <v>59423</v>
      </c>
      <c r="N95" s="213">
        <v>60197</v>
      </c>
      <c r="O95" s="213">
        <v>59944</v>
      </c>
      <c r="P95" s="213">
        <v>57331</v>
      </c>
      <c r="Q95" s="213">
        <v>63060</v>
      </c>
      <c r="R95" s="213">
        <v>69585</v>
      </c>
      <c r="S95" s="213">
        <v>74076</v>
      </c>
      <c r="T95" s="213">
        <v>74289</v>
      </c>
      <c r="U95" s="213">
        <v>76433</v>
      </c>
      <c r="V95" s="213">
        <v>99319</v>
      </c>
      <c r="W95" s="213">
        <v>92039</v>
      </c>
      <c r="X95" s="213">
        <v>87309</v>
      </c>
      <c r="Y95" s="213">
        <v>85739</v>
      </c>
      <c r="Z95" s="213">
        <v>84582</v>
      </c>
      <c r="AA95" s="213">
        <v>84588</v>
      </c>
      <c r="AB95" s="213">
        <v>87338</v>
      </c>
      <c r="AC95" s="213">
        <v>89637</v>
      </c>
      <c r="AD95" s="213">
        <v>90121</v>
      </c>
      <c r="AE95" s="213">
        <v>94303</v>
      </c>
      <c r="AF95" s="213">
        <v>99036</v>
      </c>
      <c r="AG95" s="213">
        <v>103952</v>
      </c>
      <c r="AH95" s="213">
        <v>108057</v>
      </c>
      <c r="AI95" s="213">
        <v>111824</v>
      </c>
      <c r="AJ95" s="213">
        <v>117816</v>
      </c>
      <c r="AK95" s="213">
        <v>123941</v>
      </c>
      <c r="AL95" s="213">
        <v>128503</v>
      </c>
      <c r="AM95" s="213">
        <v>133230</v>
      </c>
      <c r="AN95" s="213">
        <v>136589</v>
      </c>
      <c r="AO95" s="213">
        <v>137618</v>
      </c>
      <c r="AP95" s="213">
        <v>139382</v>
      </c>
      <c r="AQ95" s="213">
        <v>140663</v>
      </c>
      <c r="AR95" s="213">
        <v>142649</v>
      </c>
      <c r="AS95" s="213">
        <v>141244</v>
      </c>
      <c r="AT95" s="213">
        <v>146819</v>
      </c>
      <c r="AU95" s="213">
        <v>142815</v>
      </c>
      <c r="AV95" s="213">
        <v>139297</v>
      </c>
      <c r="AW95" s="213">
        <v>135903</v>
      </c>
      <c r="AX95" s="213">
        <v>136038</v>
      </c>
      <c r="AY95" s="213">
        <v>135413</v>
      </c>
      <c r="AZ95" s="213">
        <v>134345</v>
      </c>
      <c r="BA95" s="213">
        <v>139334</v>
      </c>
      <c r="BB95" s="213">
        <v>151875</v>
      </c>
      <c r="BC95" s="213">
        <v>161177</v>
      </c>
      <c r="BD95" s="213">
        <v>163772</v>
      </c>
      <c r="BE95" s="213">
        <v>164869</v>
      </c>
      <c r="BF95" s="213">
        <v>168695</v>
      </c>
      <c r="BG95" s="213">
        <v>171511</v>
      </c>
      <c r="BH95" s="213">
        <v>179792</v>
      </c>
      <c r="BI95" s="213">
        <v>183949</v>
      </c>
      <c r="BJ95" s="213">
        <v>189907</v>
      </c>
      <c r="BK95" s="213">
        <v>197472</v>
      </c>
      <c r="BL95" s="213">
        <v>198665</v>
      </c>
      <c r="BM95" s="213">
        <v>203639</v>
      </c>
      <c r="BN95" s="213">
        <v>208147</v>
      </c>
      <c r="BO95" s="213">
        <v>210434</v>
      </c>
      <c r="BP95" s="213">
        <v>208778</v>
      </c>
      <c r="BQ95" s="213">
        <v>212034</v>
      </c>
      <c r="BR95" s="213">
        <v>210772</v>
      </c>
      <c r="BS95" s="213">
        <v>210797</v>
      </c>
      <c r="BT95" s="213">
        <v>216223</v>
      </c>
      <c r="BU95" s="213">
        <v>216165</v>
      </c>
      <c r="BV95" s="213">
        <v>218535</v>
      </c>
      <c r="BW95" s="213">
        <v>216470</v>
      </c>
      <c r="BX95" s="213">
        <v>218093</v>
      </c>
      <c r="BY95" s="213">
        <v>220688</v>
      </c>
      <c r="BZ95" s="213">
        <v>222183</v>
      </c>
      <c r="CA95" s="213">
        <v>226181</v>
      </c>
      <c r="CB95" s="213">
        <v>228492</v>
      </c>
      <c r="CC95" s="213">
        <v>230598</v>
      </c>
      <c r="CD95" s="213">
        <v>235861</v>
      </c>
      <c r="CE95" s="213">
        <v>245267</v>
      </c>
      <c r="CF95" s="213">
        <v>245881</v>
      </c>
      <c r="CG95" s="213">
        <v>249441</v>
      </c>
      <c r="CH95" s="213">
        <v>254671</v>
      </c>
      <c r="CI95" s="213">
        <v>256916</v>
      </c>
      <c r="CJ95" s="213">
        <v>254435</v>
      </c>
      <c r="CK95" s="213">
        <v>252842</v>
      </c>
      <c r="CL95" s="213">
        <v>254372</v>
      </c>
      <c r="CM95" s="213">
        <v>258175</v>
      </c>
      <c r="CN95" s="213">
        <v>255762</v>
      </c>
      <c r="CO95" s="213">
        <v>254247</v>
      </c>
      <c r="CP95" s="213">
        <v>253896</v>
      </c>
      <c r="CQ95" s="213">
        <v>253704</v>
      </c>
      <c r="CR95" s="213">
        <v>249662</v>
      </c>
      <c r="CS95" s="213">
        <v>255220</v>
      </c>
      <c r="CT95" s="213">
        <v>249467</v>
      </c>
      <c r="CU95" s="213">
        <v>262947</v>
      </c>
      <c r="CV95" s="213">
        <v>266709</v>
      </c>
      <c r="CW95" s="213">
        <v>269393</v>
      </c>
      <c r="CX95" s="213">
        <v>271847</v>
      </c>
      <c r="CY95" s="213">
        <v>273849</v>
      </c>
    </row>
    <row r="96" spans="1:103" x14ac:dyDescent="0.2">
      <c r="A96" s="213" t="s">
        <v>1291</v>
      </c>
      <c r="B96" s="211">
        <v>94</v>
      </c>
      <c r="C96" s="213"/>
      <c r="D96" s="213"/>
      <c r="E96" s="213">
        <v>39143</v>
      </c>
      <c r="F96" s="213">
        <v>40726</v>
      </c>
      <c r="G96" s="213">
        <v>41093</v>
      </c>
      <c r="H96" s="213">
        <v>41772</v>
      </c>
      <c r="I96" s="213">
        <v>41398</v>
      </c>
      <c r="J96" s="213">
        <v>42251</v>
      </c>
      <c r="K96" s="213">
        <v>44166</v>
      </c>
      <c r="L96" s="213">
        <v>45579</v>
      </c>
      <c r="M96" s="213">
        <v>47042</v>
      </c>
      <c r="N96" s="213">
        <v>48517</v>
      </c>
      <c r="O96" s="213">
        <v>49203</v>
      </c>
      <c r="P96" s="213">
        <v>49046</v>
      </c>
      <c r="Q96" s="213">
        <v>46955</v>
      </c>
      <c r="R96" s="213">
        <v>51706</v>
      </c>
      <c r="S96" s="213">
        <v>57128</v>
      </c>
      <c r="T96" s="213">
        <v>60896</v>
      </c>
      <c r="U96" s="213">
        <v>61155</v>
      </c>
      <c r="V96" s="213">
        <v>63008</v>
      </c>
      <c r="W96" s="213">
        <v>81994</v>
      </c>
      <c r="X96" s="213">
        <v>76101</v>
      </c>
      <c r="Y96" s="213">
        <v>72301</v>
      </c>
      <c r="Z96" s="213">
        <v>71122</v>
      </c>
      <c r="AA96" s="213">
        <v>70285</v>
      </c>
      <c r="AB96" s="213">
        <v>70419</v>
      </c>
      <c r="AC96" s="213">
        <v>72838</v>
      </c>
      <c r="AD96" s="213">
        <v>74890</v>
      </c>
      <c r="AE96" s="213">
        <v>75424</v>
      </c>
      <c r="AF96" s="213">
        <v>79062</v>
      </c>
      <c r="AG96" s="213">
        <v>83176</v>
      </c>
      <c r="AH96" s="213">
        <v>87455</v>
      </c>
      <c r="AI96" s="213">
        <v>91063</v>
      </c>
      <c r="AJ96" s="213">
        <v>94401</v>
      </c>
      <c r="AK96" s="213">
        <v>99625</v>
      </c>
      <c r="AL96" s="213">
        <v>104979</v>
      </c>
      <c r="AM96" s="213">
        <v>109021</v>
      </c>
      <c r="AN96" s="213">
        <v>113217</v>
      </c>
      <c r="AO96" s="213">
        <v>116259</v>
      </c>
      <c r="AP96" s="213">
        <v>117325</v>
      </c>
      <c r="AQ96" s="213">
        <v>119015</v>
      </c>
      <c r="AR96" s="213">
        <v>120296</v>
      </c>
      <c r="AS96" s="213">
        <v>122184</v>
      </c>
      <c r="AT96" s="213">
        <v>121168</v>
      </c>
      <c r="AU96" s="213">
        <v>126142</v>
      </c>
      <c r="AV96" s="213">
        <v>122886</v>
      </c>
      <c r="AW96" s="213">
        <v>120042</v>
      </c>
      <c r="AX96" s="213">
        <v>117291</v>
      </c>
      <c r="AY96" s="213">
        <v>117579</v>
      </c>
      <c r="AZ96" s="213">
        <v>117206</v>
      </c>
      <c r="BA96" s="213">
        <v>116452</v>
      </c>
      <c r="BB96" s="213">
        <v>120944</v>
      </c>
      <c r="BC96" s="213">
        <v>132017</v>
      </c>
      <c r="BD96" s="213">
        <v>140296</v>
      </c>
      <c r="BE96" s="213">
        <v>142747</v>
      </c>
      <c r="BF96" s="213">
        <v>143893</v>
      </c>
      <c r="BG96" s="213">
        <v>147433</v>
      </c>
      <c r="BH96" s="213">
        <v>150095</v>
      </c>
      <c r="BI96" s="213">
        <v>157550</v>
      </c>
      <c r="BJ96" s="213">
        <v>161402</v>
      </c>
      <c r="BK96" s="213">
        <v>166845</v>
      </c>
      <c r="BL96" s="213">
        <v>173712</v>
      </c>
      <c r="BM96" s="213">
        <v>174982</v>
      </c>
      <c r="BN96" s="213">
        <v>179587</v>
      </c>
      <c r="BO96" s="213">
        <v>183785</v>
      </c>
      <c r="BP96" s="213">
        <v>186028</v>
      </c>
      <c r="BQ96" s="213">
        <v>184794</v>
      </c>
      <c r="BR96" s="213">
        <v>187906</v>
      </c>
      <c r="BS96" s="213">
        <v>187011</v>
      </c>
      <c r="BT96" s="213">
        <v>187251</v>
      </c>
      <c r="BU96" s="213">
        <v>192291</v>
      </c>
      <c r="BV96" s="213">
        <v>192461</v>
      </c>
      <c r="BW96" s="213">
        <v>194797</v>
      </c>
      <c r="BX96" s="213">
        <v>193175</v>
      </c>
      <c r="BY96" s="213">
        <v>194841</v>
      </c>
      <c r="BZ96" s="213">
        <v>197381</v>
      </c>
      <c r="CA96" s="213">
        <v>198937</v>
      </c>
      <c r="CB96" s="213">
        <v>202738</v>
      </c>
      <c r="CC96" s="213">
        <v>205030</v>
      </c>
      <c r="CD96" s="213">
        <v>207141</v>
      </c>
      <c r="CE96" s="213">
        <v>212094</v>
      </c>
      <c r="CF96" s="213">
        <v>220783</v>
      </c>
      <c r="CG96" s="213">
        <v>221564</v>
      </c>
      <c r="CH96" s="213">
        <v>225005</v>
      </c>
      <c r="CI96" s="213">
        <v>229953</v>
      </c>
      <c r="CJ96" s="213">
        <v>232218</v>
      </c>
      <c r="CK96" s="213">
        <v>230203</v>
      </c>
      <c r="CL96" s="213">
        <v>228990</v>
      </c>
      <c r="CM96" s="213">
        <v>230599</v>
      </c>
      <c r="CN96" s="213">
        <v>234276</v>
      </c>
      <c r="CO96" s="213">
        <v>232310</v>
      </c>
      <c r="CP96" s="213">
        <v>231153</v>
      </c>
      <c r="CQ96" s="213">
        <v>231055</v>
      </c>
      <c r="CR96" s="213">
        <v>231096</v>
      </c>
      <c r="CS96" s="213">
        <v>227626</v>
      </c>
      <c r="CT96" s="213">
        <v>232905</v>
      </c>
      <c r="CU96" s="213">
        <v>227860</v>
      </c>
      <c r="CV96" s="213">
        <v>240395</v>
      </c>
      <c r="CW96" s="213">
        <v>244050</v>
      </c>
      <c r="CX96" s="213">
        <v>246722</v>
      </c>
      <c r="CY96" s="213">
        <v>248969</v>
      </c>
    </row>
    <row r="97" spans="1:103" x14ac:dyDescent="0.2">
      <c r="A97" s="213" t="s">
        <v>1291</v>
      </c>
      <c r="B97" s="211">
        <v>95</v>
      </c>
      <c r="C97" s="213"/>
      <c r="D97" s="213"/>
      <c r="E97" s="213">
        <v>29773</v>
      </c>
      <c r="F97" s="213">
        <v>30844</v>
      </c>
      <c r="G97" s="213">
        <v>32130</v>
      </c>
      <c r="H97" s="213">
        <v>32462</v>
      </c>
      <c r="I97" s="213">
        <v>33046</v>
      </c>
      <c r="J97" s="213">
        <v>32798</v>
      </c>
      <c r="K97" s="213">
        <v>33523</v>
      </c>
      <c r="L97" s="213">
        <v>35093</v>
      </c>
      <c r="M97" s="213">
        <v>36264</v>
      </c>
      <c r="N97" s="213">
        <v>37479</v>
      </c>
      <c r="O97" s="213">
        <v>38702</v>
      </c>
      <c r="P97" s="213">
        <v>39295</v>
      </c>
      <c r="Q97" s="213">
        <v>39213</v>
      </c>
      <c r="R97" s="213">
        <v>37581</v>
      </c>
      <c r="S97" s="213">
        <v>41436</v>
      </c>
      <c r="T97" s="213">
        <v>45843</v>
      </c>
      <c r="U97" s="213">
        <v>48936</v>
      </c>
      <c r="V97" s="213">
        <v>49216</v>
      </c>
      <c r="W97" s="213">
        <v>50787</v>
      </c>
      <c r="X97" s="213">
        <v>66197</v>
      </c>
      <c r="Y97" s="213">
        <v>61543</v>
      </c>
      <c r="Z97" s="213">
        <v>58571</v>
      </c>
      <c r="AA97" s="213">
        <v>57725</v>
      </c>
      <c r="AB97" s="213">
        <v>57155</v>
      </c>
      <c r="AC97" s="213">
        <v>57374</v>
      </c>
      <c r="AD97" s="213">
        <v>59457</v>
      </c>
      <c r="AE97" s="213">
        <v>61247</v>
      </c>
      <c r="AF97" s="213">
        <v>61795</v>
      </c>
      <c r="AG97" s="213">
        <v>64895</v>
      </c>
      <c r="AH97" s="213">
        <v>68398</v>
      </c>
      <c r="AI97" s="213">
        <v>72048</v>
      </c>
      <c r="AJ97" s="213">
        <v>75155</v>
      </c>
      <c r="AK97" s="213">
        <v>78050</v>
      </c>
      <c r="AL97" s="213">
        <v>82514</v>
      </c>
      <c r="AM97" s="213">
        <v>87104</v>
      </c>
      <c r="AN97" s="213">
        <v>90612</v>
      </c>
      <c r="AO97" s="213">
        <v>94263</v>
      </c>
      <c r="AP97" s="213">
        <v>96961</v>
      </c>
      <c r="AQ97" s="213">
        <v>98017</v>
      </c>
      <c r="AR97" s="213">
        <v>99594</v>
      </c>
      <c r="AS97" s="213">
        <v>100832</v>
      </c>
      <c r="AT97" s="213">
        <v>102583</v>
      </c>
      <c r="AU97" s="213">
        <v>101897</v>
      </c>
      <c r="AV97" s="213">
        <v>106251</v>
      </c>
      <c r="AW97" s="213">
        <v>103674</v>
      </c>
      <c r="AX97" s="213">
        <v>101438</v>
      </c>
      <c r="AY97" s="213">
        <v>99271</v>
      </c>
      <c r="AZ97" s="213">
        <v>99668</v>
      </c>
      <c r="BA97" s="213">
        <v>99504</v>
      </c>
      <c r="BB97" s="213">
        <v>99017</v>
      </c>
      <c r="BC97" s="213">
        <v>102990</v>
      </c>
      <c r="BD97" s="213">
        <v>112588</v>
      </c>
      <c r="BE97" s="213">
        <v>119825</v>
      </c>
      <c r="BF97" s="213">
        <v>122094</v>
      </c>
      <c r="BG97" s="213">
        <v>123248</v>
      </c>
      <c r="BH97" s="213">
        <v>126464</v>
      </c>
      <c r="BI97" s="213">
        <v>128932</v>
      </c>
      <c r="BJ97" s="213">
        <v>135527</v>
      </c>
      <c r="BK97" s="213">
        <v>139035</v>
      </c>
      <c r="BL97" s="213">
        <v>143922</v>
      </c>
      <c r="BM97" s="213">
        <v>150051</v>
      </c>
      <c r="BN97" s="213">
        <v>151351</v>
      </c>
      <c r="BO97" s="213">
        <v>155543</v>
      </c>
      <c r="BP97" s="213">
        <v>159386</v>
      </c>
      <c r="BQ97" s="213">
        <v>161542</v>
      </c>
      <c r="BR97" s="213">
        <v>160683</v>
      </c>
      <c r="BS97" s="213">
        <v>163606</v>
      </c>
      <c r="BT97" s="213">
        <v>163035</v>
      </c>
      <c r="BU97" s="213">
        <v>163449</v>
      </c>
      <c r="BV97" s="213">
        <v>168057</v>
      </c>
      <c r="BW97" s="213">
        <v>168416</v>
      </c>
      <c r="BX97" s="213">
        <v>170673</v>
      </c>
      <c r="BY97" s="213">
        <v>169459</v>
      </c>
      <c r="BZ97" s="213">
        <v>171125</v>
      </c>
      <c r="CA97" s="213">
        <v>173567</v>
      </c>
      <c r="CB97" s="213">
        <v>175144</v>
      </c>
      <c r="CC97" s="213">
        <v>178702</v>
      </c>
      <c r="CD97" s="213">
        <v>180934</v>
      </c>
      <c r="CE97" s="213">
        <v>183008</v>
      </c>
      <c r="CF97" s="213">
        <v>187601</v>
      </c>
      <c r="CG97" s="213">
        <v>195506</v>
      </c>
      <c r="CH97" s="213">
        <v>196419</v>
      </c>
      <c r="CI97" s="213">
        <v>199695</v>
      </c>
      <c r="CJ97" s="213">
        <v>204308</v>
      </c>
      <c r="CK97" s="213">
        <v>206551</v>
      </c>
      <c r="CL97" s="213">
        <v>204979</v>
      </c>
      <c r="CM97" s="213">
        <v>204119</v>
      </c>
      <c r="CN97" s="213">
        <v>205771</v>
      </c>
      <c r="CO97" s="213">
        <v>209276</v>
      </c>
      <c r="CP97" s="213">
        <v>207738</v>
      </c>
      <c r="CQ97" s="213">
        <v>206917</v>
      </c>
      <c r="CR97" s="213">
        <v>207045</v>
      </c>
      <c r="CS97" s="213">
        <v>207295</v>
      </c>
      <c r="CT97" s="213">
        <v>204389</v>
      </c>
      <c r="CU97" s="213">
        <v>209339</v>
      </c>
      <c r="CV97" s="213">
        <v>205006</v>
      </c>
      <c r="CW97" s="213">
        <v>216503</v>
      </c>
      <c r="CX97" s="213">
        <v>220007</v>
      </c>
      <c r="CY97" s="213">
        <v>222415</v>
      </c>
    </row>
    <row r="98" spans="1:103" x14ac:dyDescent="0.2">
      <c r="A98" s="213" t="s">
        <v>1291</v>
      </c>
      <c r="B98" s="211">
        <v>96</v>
      </c>
      <c r="C98" s="213"/>
      <c r="D98" s="213"/>
      <c r="E98" s="213">
        <v>22357</v>
      </c>
      <c r="F98" s="213">
        <v>22823</v>
      </c>
      <c r="G98" s="213">
        <v>23670</v>
      </c>
      <c r="H98" s="213">
        <v>24689</v>
      </c>
      <c r="I98" s="213">
        <v>24977</v>
      </c>
      <c r="J98" s="213">
        <v>25464</v>
      </c>
      <c r="K98" s="213">
        <v>25311</v>
      </c>
      <c r="L98" s="213">
        <v>25910</v>
      </c>
      <c r="M98" s="213">
        <v>27164</v>
      </c>
      <c r="N98" s="213">
        <v>28110</v>
      </c>
      <c r="O98" s="213">
        <v>29091</v>
      </c>
      <c r="P98" s="213">
        <v>30081</v>
      </c>
      <c r="Q98" s="213">
        <v>30579</v>
      </c>
      <c r="R98" s="213">
        <v>30550</v>
      </c>
      <c r="S98" s="213">
        <v>29313</v>
      </c>
      <c r="T98" s="213">
        <v>32363</v>
      </c>
      <c r="U98" s="213">
        <v>35858</v>
      </c>
      <c r="V98" s="213">
        <v>38337</v>
      </c>
      <c r="W98" s="213">
        <v>38618</v>
      </c>
      <c r="X98" s="213">
        <v>39919</v>
      </c>
      <c r="Y98" s="213">
        <v>52123</v>
      </c>
      <c r="Z98" s="213">
        <v>48549</v>
      </c>
      <c r="AA98" s="213">
        <v>46294</v>
      </c>
      <c r="AB98" s="213">
        <v>45719</v>
      </c>
      <c r="AC98" s="213">
        <v>45358</v>
      </c>
      <c r="AD98" s="213">
        <v>45622</v>
      </c>
      <c r="AE98" s="213">
        <v>47372</v>
      </c>
      <c r="AF98" s="213">
        <v>48894</v>
      </c>
      <c r="AG98" s="213">
        <v>49427</v>
      </c>
      <c r="AH98" s="213">
        <v>52006</v>
      </c>
      <c r="AI98" s="213">
        <v>54920</v>
      </c>
      <c r="AJ98" s="213">
        <v>57960</v>
      </c>
      <c r="AK98" s="213">
        <v>60574</v>
      </c>
      <c r="AL98" s="213">
        <v>63027</v>
      </c>
      <c r="AM98" s="213">
        <v>66756</v>
      </c>
      <c r="AN98" s="213">
        <v>70600</v>
      </c>
      <c r="AO98" s="213">
        <v>73575</v>
      </c>
      <c r="AP98" s="213">
        <v>76680</v>
      </c>
      <c r="AQ98" s="213">
        <v>79017</v>
      </c>
      <c r="AR98" s="213">
        <v>80021</v>
      </c>
      <c r="AS98" s="213">
        <v>81452</v>
      </c>
      <c r="AT98" s="213">
        <v>82608</v>
      </c>
      <c r="AU98" s="213">
        <v>84187</v>
      </c>
      <c r="AV98" s="213">
        <v>83770</v>
      </c>
      <c r="AW98" s="213">
        <v>87498</v>
      </c>
      <c r="AX98" s="213">
        <v>85521</v>
      </c>
      <c r="AY98" s="213">
        <v>83819</v>
      </c>
      <c r="AZ98" s="213">
        <v>82166</v>
      </c>
      <c r="BA98" s="213">
        <v>82630</v>
      </c>
      <c r="BB98" s="213">
        <v>82627</v>
      </c>
      <c r="BC98" s="213">
        <v>82359</v>
      </c>
      <c r="BD98" s="213">
        <v>85799</v>
      </c>
      <c r="BE98" s="213">
        <v>93945</v>
      </c>
      <c r="BF98" s="213">
        <v>100139</v>
      </c>
      <c r="BG98" s="213">
        <v>102193</v>
      </c>
      <c r="BH98" s="213">
        <v>103314</v>
      </c>
      <c r="BI98" s="213">
        <v>106175</v>
      </c>
      <c r="BJ98" s="213">
        <v>108412</v>
      </c>
      <c r="BK98" s="213">
        <v>114128</v>
      </c>
      <c r="BL98" s="213">
        <v>117257</v>
      </c>
      <c r="BM98" s="213">
        <v>121557</v>
      </c>
      <c r="BN98" s="213">
        <v>126920</v>
      </c>
      <c r="BO98" s="213">
        <v>128204</v>
      </c>
      <c r="BP98" s="213">
        <v>131944</v>
      </c>
      <c r="BQ98" s="213">
        <v>135393</v>
      </c>
      <c r="BR98" s="213">
        <v>137416</v>
      </c>
      <c r="BS98" s="213">
        <v>136880</v>
      </c>
      <c r="BT98" s="213">
        <v>139568</v>
      </c>
      <c r="BU98" s="213">
        <v>139273</v>
      </c>
      <c r="BV98" s="213">
        <v>139814</v>
      </c>
      <c r="BW98" s="213">
        <v>143948</v>
      </c>
      <c r="BX98" s="213">
        <v>144449</v>
      </c>
      <c r="BY98" s="213">
        <v>146582</v>
      </c>
      <c r="BZ98" s="213">
        <v>145730</v>
      </c>
      <c r="CA98" s="213">
        <v>147355</v>
      </c>
      <c r="CB98" s="213">
        <v>149652</v>
      </c>
      <c r="CC98" s="213">
        <v>151206</v>
      </c>
      <c r="CD98" s="213">
        <v>154476</v>
      </c>
      <c r="CE98" s="213">
        <v>156601</v>
      </c>
      <c r="CF98" s="213">
        <v>158596</v>
      </c>
      <c r="CG98" s="213">
        <v>162779</v>
      </c>
      <c r="CH98" s="213">
        <v>169845</v>
      </c>
      <c r="CI98" s="213">
        <v>170844</v>
      </c>
      <c r="CJ98" s="213">
        <v>173908</v>
      </c>
      <c r="CK98" s="213">
        <v>178135</v>
      </c>
      <c r="CL98" s="213">
        <v>180307</v>
      </c>
      <c r="CM98" s="213">
        <v>179146</v>
      </c>
      <c r="CN98" s="213">
        <v>178603</v>
      </c>
      <c r="CO98" s="213">
        <v>180256</v>
      </c>
      <c r="CP98" s="213">
        <v>183539</v>
      </c>
      <c r="CQ98" s="213">
        <v>182398</v>
      </c>
      <c r="CR98" s="213">
        <v>181883</v>
      </c>
      <c r="CS98" s="213">
        <v>182200</v>
      </c>
      <c r="CT98" s="213">
        <v>182626</v>
      </c>
      <c r="CU98" s="213">
        <v>180264</v>
      </c>
      <c r="CV98" s="213">
        <v>184830</v>
      </c>
      <c r="CW98" s="213">
        <v>181202</v>
      </c>
      <c r="CX98" s="213">
        <v>191573</v>
      </c>
      <c r="CY98" s="213">
        <v>194674</v>
      </c>
    </row>
    <row r="99" spans="1:103" x14ac:dyDescent="0.2">
      <c r="A99" s="213" t="s">
        <v>1291</v>
      </c>
      <c r="B99" s="211">
        <v>97</v>
      </c>
      <c r="C99" s="213"/>
      <c r="D99" s="213"/>
      <c r="E99" s="213">
        <v>16313</v>
      </c>
      <c r="F99" s="213">
        <v>16616</v>
      </c>
      <c r="G99" s="213">
        <v>16978</v>
      </c>
      <c r="H99" s="213">
        <v>17628</v>
      </c>
      <c r="I99" s="213">
        <v>18411</v>
      </c>
      <c r="J99" s="213">
        <v>18652</v>
      </c>
      <c r="K99" s="213">
        <v>19045</v>
      </c>
      <c r="L99" s="213">
        <v>18961</v>
      </c>
      <c r="M99" s="213">
        <v>19439</v>
      </c>
      <c r="N99" s="213">
        <v>20412</v>
      </c>
      <c r="O99" s="213">
        <v>21153</v>
      </c>
      <c r="P99" s="213">
        <v>21922</v>
      </c>
      <c r="Q99" s="213">
        <v>22701</v>
      </c>
      <c r="R99" s="213">
        <v>23105</v>
      </c>
      <c r="S99" s="213">
        <v>23113</v>
      </c>
      <c r="T99" s="213">
        <v>22204</v>
      </c>
      <c r="U99" s="213">
        <v>24550</v>
      </c>
      <c r="V99" s="213">
        <v>27246</v>
      </c>
      <c r="W99" s="213">
        <v>29177</v>
      </c>
      <c r="X99" s="213">
        <v>29443</v>
      </c>
      <c r="Y99" s="213">
        <v>30492</v>
      </c>
      <c r="Z99" s="213">
        <v>39891</v>
      </c>
      <c r="AA99" s="213">
        <v>37233</v>
      </c>
      <c r="AB99" s="213">
        <v>35578</v>
      </c>
      <c r="AC99" s="213">
        <v>35212</v>
      </c>
      <c r="AD99" s="213">
        <v>35007</v>
      </c>
      <c r="AE99" s="213">
        <v>35285</v>
      </c>
      <c r="AF99" s="213">
        <v>36712</v>
      </c>
      <c r="AG99" s="213">
        <v>37970</v>
      </c>
      <c r="AH99" s="213">
        <v>38461</v>
      </c>
      <c r="AI99" s="213">
        <v>40549</v>
      </c>
      <c r="AJ99" s="213">
        <v>42907</v>
      </c>
      <c r="AK99" s="213">
        <v>45373</v>
      </c>
      <c r="AL99" s="213">
        <v>47512</v>
      </c>
      <c r="AM99" s="213">
        <v>49536</v>
      </c>
      <c r="AN99" s="213">
        <v>52569</v>
      </c>
      <c r="AO99" s="213">
        <v>55705</v>
      </c>
      <c r="AP99" s="213">
        <v>58162</v>
      </c>
      <c r="AQ99" s="213">
        <v>60731</v>
      </c>
      <c r="AR99" s="213">
        <v>62701</v>
      </c>
      <c r="AS99" s="213">
        <v>63618</v>
      </c>
      <c r="AT99" s="213">
        <v>64876</v>
      </c>
      <c r="AU99" s="213">
        <v>65918</v>
      </c>
      <c r="AV99" s="213">
        <v>67301</v>
      </c>
      <c r="AW99" s="213">
        <v>67089</v>
      </c>
      <c r="AX99" s="213">
        <v>70201</v>
      </c>
      <c r="AY99" s="213">
        <v>68737</v>
      </c>
      <c r="AZ99" s="213">
        <v>67491</v>
      </c>
      <c r="BA99" s="213">
        <v>66277</v>
      </c>
      <c r="BB99" s="213">
        <v>66767</v>
      </c>
      <c r="BC99" s="213">
        <v>66878</v>
      </c>
      <c r="BD99" s="213">
        <v>66778</v>
      </c>
      <c r="BE99" s="213">
        <v>69685</v>
      </c>
      <c r="BF99" s="213">
        <v>76430</v>
      </c>
      <c r="BG99" s="213">
        <v>81604</v>
      </c>
      <c r="BH99" s="213">
        <v>83413</v>
      </c>
      <c r="BI99" s="213">
        <v>84464</v>
      </c>
      <c r="BJ99" s="213">
        <v>86946</v>
      </c>
      <c r="BK99" s="213">
        <v>88922</v>
      </c>
      <c r="BL99" s="213">
        <v>93760</v>
      </c>
      <c r="BM99" s="213">
        <v>96485</v>
      </c>
      <c r="BN99" s="213">
        <v>100179</v>
      </c>
      <c r="BO99" s="213">
        <v>104762</v>
      </c>
      <c r="BP99" s="213">
        <v>105984</v>
      </c>
      <c r="BQ99" s="213">
        <v>109245</v>
      </c>
      <c r="BR99" s="213">
        <v>112266</v>
      </c>
      <c r="BS99" s="213">
        <v>114114</v>
      </c>
      <c r="BT99" s="213">
        <v>113843</v>
      </c>
      <c r="BU99" s="213">
        <v>116253</v>
      </c>
      <c r="BV99" s="213">
        <v>116179</v>
      </c>
      <c r="BW99" s="213">
        <v>116798</v>
      </c>
      <c r="BX99" s="213">
        <v>120424</v>
      </c>
      <c r="BY99" s="213">
        <v>121017</v>
      </c>
      <c r="BZ99" s="213">
        <v>122982</v>
      </c>
      <c r="CA99" s="213">
        <v>122440</v>
      </c>
      <c r="CB99" s="213">
        <v>123978</v>
      </c>
      <c r="CC99" s="213">
        <v>126087</v>
      </c>
      <c r="CD99" s="213">
        <v>127573</v>
      </c>
      <c r="CE99" s="213">
        <v>130511</v>
      </c>
      <c r="CF99" s="213">
        <v>132487</v>
      </c>
      <c r="CG99" s="213">
        <v>134355</v>
      </c>
      <c r="CH99" s="213">
        <v>138085</v>
      </c>
      <c r="CI99" s="213">
        <v>144269</v>
      </c>
      <c r="CJ99" s="213">
        <v>145307</v>
      </c>
      <c r="CK99" s="213">
        <v>148109</v>
      </c>
      <c r="CL99" s="213">
        <v>151903</v>
      </c>
      <c r="CM99" s="213">
        <v>153956</v>
      </c>
      <c r="CN99" s="213">
        <v>153159</v>
      </c>
      <c r="CO99" s="213">
        <v>152888</v>
      </c>
      <c r="CP99" s="213">
        <v>154495</v>
      </c>
      <c r="CQ99" s="213">
        <v>157507</v>
      </c>
      <c r="CR99" s="213">
        <v>156722</v>
      </c>
      <c r="CS99" s="213">
        <v>156471</v>
      </c>
      <c r="CT99" s="213">
        <v>156936</v>
      </c>
      <c r="CU99" s="213">
        <v>157495</v>
      </c>
      <c r="CV99" s="213">
        <v>155645</v>
      </c>
      <c r="CW99" s="213">
        <v>159776</v>
      </c>
      <c r="CX99" s="213">
        <v>156825</v>
      </c>
      <c r="CY99" s="213">
        <v>165805</v>
      </c>
    </row>
    <row r="100" spans="1:103" x14ac:dyDescent="0.2">
      <c r="A100" s="213" t="s">
        <v>1291</v>
      </c>
      <c r="B100" s="211">
        <v>98</v>
      </c>
      <c r="C100" s="213"/>
      <c r="D100" s="213"/>
      <c r="E100" s="213">
        <v>11488</v>
      </c>
      <c r="F100" s="213">
        <v>11712</v>
      </c>
      <c r="G100" s="213">
        <v>11940</v>
      </c>
      <c r="H100" s="213">
        <v>12212</v>
      </c>
      <c r="I100" s="213">
        <v>12694</v>
      </c>
      <c r="J100" s="213">
        <v>13277</v>
      </c>
      <c r="K100" s="213">
        <v>13471</v>
      </c>
      <c r="L100" s="213">
        <v>13776</v>
      </c>
      <c r="M100" s="213">
        <v>13739</v>
      </c>
      <c r="N100" s="213">
        <v>14107</v>
      </c>
      <c r="O100" s="213">
        <v>14836</v>
      </c>
      <c r="P100" s="213">
        <v>15398</v>
      </c>
      <c r="Q100" s="213">
        <v>15981</v>
      </c>
      <c r="R100" s="213">
        <v>16572</v>
      </c>
      <c r="S100" s="213">
        <v>16889</v>
      </c>
      <c r="T100" s="213">
        <v>16918</v>
      </c>
      <c r="U100" s="213">
        <v>16275</v>
      </c>
      <c r="V100" s="213">
        <v>18023</v>
      </c>
      <c r="W100" s="213">
        <v>20037</v>
      </c>
      <c r="X100" s="213">
        <v>21496</v>
      </c>
      <c r="Y100" s="213">
        <v>21733</v>
      </c>
      <c r="Z100" s="213">
        <v>22555</v>
      </c>
      <c r="AA100" s="213">
        <v>29570</v>
      </c>
      <c r="AB100" s="213">
        <v>27661</v>
      </c>
      <c r="AC100" s="213">
        <v>26489</v>
      </c>
      <c r="AD100" s="213">
        <v>26274</v>
      </c>
      <c r="AE100" s="213">
        <v>26179</v>
      </c>
      <c r="AF100" s="213">
        <v>26443</v>
      </c>
      <c r="AG100" s="213">
        <v>27571</v>
      </c>
      <c r="AH100" s="213">
        <v>28578</v>
      </c>
      <c r="AI100" s="213">
        <v>29007</v>
      </c>
      <c r="AJ100" s="213">
        <v>30646</v>
      </c>
      <c r="AK100" s="213">
        <v>32497</v>
      </c>
      <c r="AL100" s="213">
        <v>34437</v>
      </c>
      <c r="AM100" s="213">
        <v>36134</v>
      </c>
      <c r="AN100" s="213">
        <v>37752</v>
      </c>
      <c r="AO100" s="213">
        <v>40145</v>
      </c>
      <c r="AP100" s="213">
        <v>42626</v>
      </c>
      <c r="AQ100" s="213">
        <v>44594</v>
      </c>
      <c r="AR100" s="213">
        <v>46657</v>
      </c>
      <c r="AS100" s="213">
        <v>48266</v>
      </c>
      <c r="AT100" s="213">
        <v>49070</v>
      </c>
      <c r="AU100" s="213">
        <v>50137</v>
      </c>
      <c r="AV100" s="213">
        <v>51039</v>
      </c>
      <c r="AW100" s="213">
        <v>52211</v>
      </c>
      <c r="AX100" s="213">
        <v>52146</v>
      </c>
      <c r="AY100" s="213">
        <v>54668</v>
      </c>
      <c r="AZ100" s="213">
        <v>53628</v>
      </c>
      <c r="BA100" s="213">
        <v>52756</v>
      </c>
      <c r="BB100" s="213">
        <v>51902</v>
      </c>
      <c r="BC100" s="213">
        <v>52383</v>
      </c>
      <c r="BD100" s="213">
        <v>52565</v>
      </c>
      <c r="BE100" s="213">
        <v>52583</v>
      </c>
      <c r="BF100" s="213">
        <v>54969</v>
      </c>
      <c r="BG100" s="213">
        <v>60397</v>
      </c>
      <c r="BH100" s="213">
        <v>64599</v>
      </c>
      <c r="BI100" s="213">
        <v>66145</v>
      </c>
      <c r="BJ100" s="213">
        <v>67092</v>
      </c>
      <c r="BK100" s="213">
        <v>69184</v>
      </c>
      <c r="BL100" s="213">
        <v>70878</v>
      </c>
      <c r="BM100" s="213">
        <v>74861</v>
      </c>
      <c r="BN100" s="213">
        <v>77166</v>
      </c>
      <c r="BO100" s="213">
        <v>80254</v>
      </c>
      <c r="BP100" s="213">
        <v>84065</v>
      </c>
      <c r="BQ100" s="213">
        <v>85184</v>
      </c>
      <c r="BR100" s="213">
        <v>87949</v>
      </c>
      <c r="BS100" s="213">
        <v>90523</v>
      </c>
      <c r="BT100" s="213">
        <v>92159</v>
      </c>
      <c r="BU100" s="213">
        <v>92090</v>
      </c>
      <c r="BV100" s="213">
        <v>94191</v>
      </c>
      <c r="BW100" s="213">
        <v>94280</v>
      </c>
      <c r="BX100" s="213">
        <v>94927</v>
      </c>
      <c r="BY100" s="213">
        <v>98024</v>
      </c>
      <c r="BZ100" s="213">
        <v>98659</v>
      </c>
      <c r="CA100" s="213">
        <v>100414</v>
      </c>
      <c r="CB100" s="213">
        <v>100123</v>
      </c>
      <c r="CC100" s="213">
        <v>101533</v>
      </c>
      <c r="CD100" s="213">
        <v>103414</v>
      </c>
      <c r="CE100" s="213">
        <v>104789</v>
      </c>
      <c r="CF100" s="213">
        <v>107361</v>
      </c>
      <c r="CG100" s="213">
        <v>109145</v>
      </c>
      <c r="CH100" s="213">
        <v>110843</v>
      </c>
      <c r="CI100" s="213">
        <v>114086</v>
      </c>
      <c r="CJ100" s="213">
        <v>119364</v>
      </c>
      <c r="CK100" s="213">
        <v>120391</v>
      </c>
      <c r="CL100" s="213">
        <v>122888</v>
      </c>
      <c r="CM100" s="213">
        <v>126210</v>
      </c>
      <c r="CN100" s="213">
        <v>128095</v>
      </c>
      <c r="CO100" s="213">
        <v>127605</v>
      </c>
      <c r="CP100" s="213">
        <v>127555</v>
      </c>
      <c r="CQ100" s="213">
        <v>129068</v>
      </c>
      <c r="CR100" s="213">
        <v>131764</v>
      </c>
      <c r="CS100" s="213">
        <v>131283</v>
      </c>
      <c r="CT100" s="213">
        <v>131246</v>
      </c>
      <c r="CU100" s="213">
        <v>131810</v>
      </c>
      <c r="CV100" s="213">
        <v>132454</v>
      </c>
      <c r="CW100" s="213">
        <v>131069</v>
      </c>
      <c r="CX100" s="213">
        <v>134720</v>
      </c>
      <c r="CY100" s="213">
        <v>132231</v>
      </c>
    </row>
    <row r="101" spans="1:103" x14ac:dyDescent="0.2">
      <c r="A101" s="213" t="s">
        <v>1291</v>
      </c>
      <c r="B101" s="211">
        <v>99</v>
      </c>
      <c r="C101" s="213"/>
      <c r="D101" s="213"/>
      <c r="E101" s="213">
        <v>7719</v>
      </c>
      <c r="F101" s="213">
        <v>7938</v>
      </c>
      <c r="G101" s="213">
        <v>8099</v>
      </c>
      <c r="H101" s="213">
        <v>8264</v>
      </c>
      <c r="I101" s="213">
        <v>8461</v>
      </c>
      <c r="J101" s="213">
        <v>8807</v>
      </c>
      <c r="K101" s="213">
        <v>9223</v>
      </c>
      <c r="L101" s="213">
        <v>9373</v>
      </c>
      <c r="M101" s="213">
        <v>9600</v>
      </c>
      <c r="N101" s="213">
        <v>9591</v>
      </c>
      <c r="O101" s="213">
        <v>9864</v>
      </c>
      <c r="P101" s="213">
        <v>10390</v>
      </c>
      <c r="Q101" s="213">
        <v>10800</v>
      </c>
      <c r="R101" s="213">
        <v>11225</v>
      </c>
      <c r="S101" s="213">
        <v>11657</v>
      </c>
      <c r="T101" s="213">
        <v>11898</v>
      </c>
      <c r="U101" s="213">
        <v>11935</v>
      </c>
      <c r="V101" s="213">
        <v>11499</v>
      </c>
      <c r="W101" s="213">
        <v>12755</v>
      </c>
      <c r="X101" s="213">
        <v>14206</v>
      </c>
      <c r="Y101" s="213">
        <v>15271</v>
      </c>
      <c r="Z101" s="213">
        <v>15472</v>
      </c>
      <c r="AA101" s="213">
        <v>16095</v>
      </c>
      <c r="AB101" s="213">
        <v>21147</v>
      </c>
      <c r="AC101" s="213">
        <v>19829</v>
      </c>
      <c r="AD101" s="213">
        <v>19032</v>
      </c>
      <c r="AE101" s="213">
        <v>18919</v>
      </c>
      <c r="AF101" s="213">
        <v>18892</v>
      </c>
      <c r="AG101" s="213">
        <v>19126</v>
      </c>
      <c r="AH101" s="213">
        <v>19986</v>
      </c>
      <c r="AI101" s="213">
        <v>20763</v>
      </c>
      <c r="AJ101" s="213">
        <v>21120</v>
      </c>
      <c r="AK101" s="213">
        <v>22361</v>
      </c>
      <c r="AL101" s="213">
        <v>23763</v>
      </c>
      <c r="AM101" s="213">
        <v>25236</v>
      </c>
      <c r="AN101" s="213">
        <v>26536</v>
      </c>
      <c r="AO101" s="213">
        <v>27784</v>
      </c>
      <c r="AP101" s="213">
        <v>29608</v>
      </c>
      <c r="AQ101" s="213">
        <v>31504</v>
      </c>
      <c r="AR101" s="213">
        <v>33027</v>
      </c>
      <c r="AS101" s="213">
        <v>34627</v>
      </c>
      <c r="AT101" s="213">
        <v>35895</v>
      </c>
      <c r="AU101" s="213">
        <v>36568</v>
      </c>
      <c r="AV101" s="213">
        <v>37438</v>
      </c>
      <c r="AW101" s="213">
        <v>38188</v>
      </c>
      <c r="AX101" s="213">
        <v>39144</v>
      </c>
      <c r="AY101" s="213">
        <v>39173</v>
      </c>
      <c r="AZ101" s="213">
        <v>41149</v>
      </c>
      <c r="BA101" s="213">
        <v>40445</v>
      </c>
      <c r="BB101" s="213">
        <v>39866</v>
      </c>
      <c r="BC101" s="213">
        <v>39297</v>
      </c>
      <c r="BD101" s="213">
        <v>39738</v>
      </c>
      <c r="BE101" s="213">
        <v>39951</v>
      </c>
      <c r="BF101" s="213">
        <v>40042</v>
      </c>
      <c r="BG101" s="213">
        <v>41936</v>
      </c>
      <c r="BH101" s="213">
        <v>46164</v>
      </c>
      <c r="BI101" s="213">
        <v>49466</v>
      </c>
      <c r="BJ101" s="213">
        <v>50742</v>
      </c>
      <c r="BK101" s="213">
        <v>51561</v>
      </c>
      <c r="BL101" s="213">
        <v>53266</v>
      </c>
      <c r="BM101" s="213">
        <v>54668</v>
      </c>
      <c r="BN101" s="213">
        <v>57843</v>
      </c>
      <c r="BO101" s="213">
        <v>59730</v>
      </c>
      <c r="BP101" s="213">
        <v>62230</v>
      </c>
      <c r="BQ101" s="213">
        <v>65299</v>
      </c>
      <c r="BR101" s="213">
        <v>66282</v>
      </c>
      <c r="BS101" s="213">
        <v>68551</v>
      </c>
      <c r="BT101" s="213">
        <v>70676</v>
      </c>
      <c r="BU101" s="213">
        <v>72075</v>
      </c>
      <c r="BV101" s="213">
        <v>72144</v>
      </c>
      <c r="BW101" s="213">
        <v>73916</v>
      </c>
      <c r="BX101" s="213">
        <v>74109</v>
      </c>
      <c r="BY101" s="213">
        <v>74740</v>
      </c>
      <c r="BZ101" s="213">
        <v>77303</v>
      </c>
      <c r="CA101" s="213">
        <v>77930</v>
      </c>
      <c r="CB101" s="213">
        <v>79447</v>
      </c>
      <c r="CC101" s="213">
        <v>79343</v>
      </c>
      <c r="CD101" s="213">
        <v>80589</v>
      </c>
      <c r="CE101" s="213">
        <v>82212</v>
      </c>
      <c r="CF101" s="213">
        <v>83437</v>
      </c>
      <c r="CG101" s="213">
        <v>85620</v>
      </c>
      <c r="CH101" s="213">
        <v>87178</v>
      </c>
      <c r="CI101" s="213">
        <v>88671</v>
      </c>
      <c r="CJ101" s="213">
        <v>91405</v>
      </c>
      <c r="CK101" s="213">
        <v>95780</v>
      </c>
      <c r="CL101" s="213">
        <v>96749</v>
      </c>
      <c r="CM101" s="213">
        <v>98905</v>
      </c>
      <c r="CN101" s="213">
        <v>101729</v>
      </c>
      <c r="CO101" s="213">
        <v>103403</v>
      </c>
      <c r="CP101" s="213">
        <v>103159</v>
      </c>
      <c r="CQ101" s="213">
        <v>103270</v>
      </c>
      <c r="CR101" s="213">
        <v>104644</v>
      </c>
      <c r="CS101" s="213">
        <v>106987</v>
      </c>
      <c r="CT101" s="213">
        <v>106750</v>
      </c>
      <c r="CU101" s="213">
        <v>106871</v>
      </c>
      <c r="CV101" s="213">
        <v>107484</v>
      </c>
      <c r="CW101" s="213">
        <v>108161</v>
      </c>
      <c r="CX101" s="213">
        <v>107180</v>
      </c>
      <c r="CY101" s="213">
        <v>110167</v>
      </c>
    </row>
    <row r="102" spans="1:103" x14ac:dyDescent="0.2">
      <c r="A102" s="213" t="s">
        <v>1291</v>
      </c>
      <c r="B102" s="211">
        <v>100</v>
      </c>
      <c r="C102" s="213"/>
      <c r="D102" s="213"/>
      <c r="E102" s="213">
        <v>5132</v>
      </c>
      <c r="F102" s="213">
        <v>5114</v>
      </c>
      <c r="G102" s="213">
        <v>5264</v>
      </c>
      <c r="H102" s="213">
        <v>5375</v>
      </c>
      <c r="I102" s="213">
        <v>5490</v>
      </c>
      <c r="J102" s="213">
        <v>5626</v>
      </c>
      <c r="K102" s="213">
        <v>5863</v>
      </c>
      <c r="L102" s="213">
        <v>6150</v>
      </c>
      <c r="M102" s="213">
        <v>6260</v>
      </c>
      <c r="N102" s="213">
        <v>6422</v>
      </c>
      <c r="O102" s="213">
        <v>6427</v>
      </c>
      <c r="P102" s="213">
        <v>6621</v>
      </c>
      <c r="Q102" s="213">
        <v>6985</v>
      </c>
      <c r="R102" s="213">
        <v>7273</v>
      </c>
      <c r="S102" s="213">
        <v>7569</v>
      </c>
      <c r="T102" s="213">
        <v>7872</v>
      </c>
      <c r="U102" s="213">
        <v>8048</v>
      </c>
      <c r="V102" s="213">
        <v>8084</v>
      </c>
      <c r="W102" s="213">
        <v>7801</v>
      </c>
      <c r="X102" s="213">
        <v>8669</v>
      </c>
      <c r="Y102" s="213">
        <v>9676</v>
      </c>
      <c r="Z102" s="213">
        <v>10424</v>
      </c>
      <c r="AA102" s="213">
        <v>10586</v>
      </c>
      <c r="AB102" s="213">
        <v>11037</v>
      </c>
      <c r="AC102" s="213">
        <v>14536</v>
      </c>
      <c r="AD102" s="213">
        <v>13663</v>
      </c>
      <c r="AE102" s="213">
        <v>13143</v>
      </c>
      <c r="AF102" s="213">
        <v>13095</v>
      </c>
      <c r="AG102" s="213">
        <v>13107</v>
      </c>
      <c r="AH102" s="213">
        <v>13300</v>
      </c>
      <c r="AI102" s="213">
        <v>13929</v>
      </c>
      <c r="AJ102" s="213">
        <v>14503</v>
      </c>
      <c r="AK102" s="213">
        <v>14785</v>
      </c>
      <c r="AL102" s="213">
        <v>15688</v>
      </c>
      <c r="AM102" s="213">
        <v>16711</v>
      </c>
      <c r="AN102" s="213">
        <v>17786</v>
      </c>
      <c r="AO102" s="213">
        <v>18743</v>
      </c>
      <c r="AP102" s="213">
        <v>19667</v>
      </c>
      <c r="AQ102" s="213">
        <v>21004</v>
      </c>
      <c r="AR102" s="213">
        <v>22397</v>
      </c>
      <c r="AS102" s="213">
        <v>23530</v>
      </c>
      <c r="AT102" s="213">
        <v>24723</v>
      </c>
      <c r="AU102" s="213">
        <v>25683</v>
      </c>
      <c r="AV102" s="213">
        <v>26220</v>
      </c>
      <c r="AW102" s="213">
        <v>26900</v>
      </c>
      <c r="AX102" s="213">
        <v>27496</v>
      </c>
      <c r="AY102" s="213">
        <v>28243</v>
      </c>
      <c r="AZ102" s="213">
        <v>28321</v>
      </c>
      <c r="BA102" s="213">
        <v>29811</v>
      </c>
      <c r="BB102" s="213">
        <v>29360</v>
      </c>
      <c r="BC102" s="213">
        <v>29000</v>
      </c>
      <c r="BD102" s="213">
        <v>28644</v>
      </c>
      <c r="BE102" s="213">
        <v>29022</v>
      </c>
      <c r="BF102" s="213">
        <v>29235</v>
      </c>
      <c r="BG102" s="213">
        <v>29361</v>
      </c>
      <c r="BH102" s="213">
        <v>30809</v>
      </c>
      <c r="BI102" s="213">
        <v>33981</v>
      </c>
      <c r="BJ102" s="213">
        <v>36481</v>
      </c>
      <c r="BK102" s="213">
        <v>37492</v>
      </c>
      <c r="BL102" s="213">
        <v>38169</v>
      </c>
      <c r="BM102" s="213">
        <v>39507</v>
      </c>
      <c r="BN102" s="213">
        <v>40623</v>
      </c>
      <c r="BO102" s="213">
        <v>43063</v>
      </c>
      <c r="BP102" s="213">
        <v>44550</v>
      </c>
      <c r="BQ102" s="213">
        <v>46499</v>
      </c>
      <c r="BR102" s="213">
        <v>48882</v>
      </c>
      <c r="BS102" s="213">
        <v>49707</v>
      </c>
      <c r="BT102" s="213">
        <v>51501</v>
      </c>
      <c r="BU102" s="213">
        <v>53191</v>
      </c>
      <c r="BV102" s="213">
        <v>54340</v>
      </c>
      <c r="BW102" s="213">
        <v>54489</v>
      </c>
      <c r="BX102" s="213">
        <v>55928</v>
      </c>
      <c r="BY102" s="213">
        <v>56172</v>
      </c>
      <c r="BZ102" s="213">
        <v>56748</v>
      </c>
      <c r="CA102" s="213">
        <v>58794</v>
      </c>
      <c r="CB102" s="213">
        <v>59373</v>
      </c>
      <c r="CC102" s="213">
        <v>60633</v>
      </c>
      <c r="CD102" s="213">
        <v>60656</v>
      </c>
      <c r="CE102" s="213">
        <v>61712</v>
      </c>
      <c r="CF102" s="213">
        <v>63060</v>
      </c>
      <c r="CG102" s="213">
        <v>64106</v>
      </c>
      <c r="CH102" s="213">
        <v>65894</v>
      </c>
      <c r="CI102" s="213">
        <v>67202</v>
      </c>
      <c r="CJ102" s="213">
        <v>68465</v>
      </c>
      <c r="CK102" s="213">
        <v>70691</v>
      </c>
      <c r="CL102" s="213">
        <v>74193</v>
      </c>
      <c r="CM102" s="213">
        <v>75063</v>
      </c>
      <c r="CN102" s="213">
        <v>76860</v>
      </c>
      <c r="CO102" s="213">
        <v>79178</v>
      </c>
      <c r="CP102" s="213">
        <v>80610</v>
      </c>
      <c r="CQ102" s="213">
        <v>80545</v>
      </c>
      <c r="CR102" s="213">
        <v>80757</v>
      </c>
      <c r="CS102" s="213">
        <v>81956</v>
      </c>
      <c r="CT102" s="213">
        <v>83922</v>
      </c>
      <c r="CU102" s="213">
        <v>83864</v>
      </c>
      <c r="CV102" s="213">
        <v>84085</v>
      </c>
      <c r="CW102" s="213">
        <v>84695</v>
      </c>
      <c r="CX102" s="213">
        <v>85359</v>
      </c>
      <c r="CY102" s="213">
        <v>84585</v>
      </c>
    </row>
    <row r="103" spans="1:103" x14ac:dyDescent="0.2">
      <c r="A103" s="213" t="s">
        <v>1291</v>
      </c>
      <c r="B103" s="211">
        <v>101</v>
      </c>
      <c r="C103" s="213"/>
      <c r="D103" s="213"/>
      <c r="E103" s="213">
        <v>3297</v>
      </c>
      <c r="F103" s="213">
        <v>3249</v>
      </c>
      <c r="G103" s="213">
        <v>3242</v>
      </c>
      <c r="H103" s="213">
        <v>3339</v>
      </c>
      <c r="I103" s="213">
        <v>3413</v>
      </c>
      <c r="J103" s="213">
        <v>3489</v>
      </c>
      <c r="K103" s="213">
        <v>3579</v>
      </c>
      <c r="L103" s="213">
        <v>3734</v>
      </c>
      <c r="M103" s="213">
        <v>3923</v>
      </c>
      <c r="N103" s="213">
        <v>4000</v>
      </c>
      <c r="O103" s="213">
        <v>4111</v>
      </c>
      <c r="P103" s="213">
        <v>4120</v>
      </c>
      <c r="Q103" s="213">
        <v>4252</v>
      </c>
      <c r="R103" s="213">
        <v>4493</v>
      </c>
      <c r="S103" s="213">
        <v>4685</v>
      </c>
      <c r="T103" s="213">
        <v>4883</v>
      </c>
      <c r="U103" s="213">
        <v>5086</v>
      </c>
      <c r="V103" s="213">
        <v>5209</v>
      </c>
      <c r="W103" s="213">
        <v>5239</v>
      </c>
      <c r="X103" s="213">
        <v>5064</v>
      </c>
      <c r="Y103" s="213">
        <v>5640</v>
      </c>
      <c r="Z103" s="213">
        <v>6310</v>
      </c>
      <c r="AA103" s="213">
        <v>6813</v>
      </c>
      <c r="AB103" s="213">
        <v>6935</v>
      </c>
      <c r="AC103" s="213">
        <v>7249</v>
      </c>
      <c r="AD103" s="213">
        <v>9569</v>
      </c>
      <c r="AE103" s="213">
        <v>9015</v>
      </c>
      <c r="AF103" s="213">
        <v>8693</v>
      </c>
      <c r="AG103" s="213">
        <v>8682</v>
      </c>
      <c r="AH103" s="213">
        <v>8709</v>
      </c>
      <c r="AI103" s="213">
        <v>8859</v>
      </c>
      <c r="AJ103" s="213">
        <v>9298</v>
      </c>
      <c r="AK103" s="213">
        <v>9704</v>
      </c>
      <c r="AL103" s="213">
        <v>9914</v>
      </c>
      <c r="AM103" s="213">
        <v>10544</v>
      </c>
      <c r="AN103" s="213">
        <v>11257</v>
      </c>
      <c r="AO103" s="213">
        <v>12008</v>
      </c>
      <c r="AP103" s="213">
        <v>12682</v>
      </c>
      <c r="AQ103" s="213">
        <v>13338</v>
      </c>
      <c r="AR103" s="213">
        <v>14275</v>
      </c>
      <c r="AS103" s="213">
        <v>15257</v>
      </c>
      <c r="AT103" s="213">
        <v>16062</v>
      </c>
      <c r="AU103" s="213">
        <v>16914</v>
      </c>
      <c r="AV103" s="213">
        <v>17608</v>
      </c>
      <c r="AW103" s="213">
        <v>18016</v>
      </c>
      <c r="AX103" s="213">
        <v>18522</v>
      </c>
      <c r="AY103" s="213">
        <v>18973</v>
      </c>
      <c r="AZ103" s="213">
        <v>19530</v>
      </c>
      <c r="BA103" s="213">
        <v>19625</v>
      </c>
      <c r="BB103" s="213">
        <v>20700</v>
      </c>
      <c r="BC103" s="213">
        <v>20429</v>
      </c>
      <c r="BD103" s="213">
        <v>20221</v>
      </c>
      <c r="BE103" s="213">
        <v>20014</v>
      </c>
      <c r="BF103" s="213">
        <v>20320</v>
      </c>
      <c r="BG103" s="213">
        <v>20510</v>
      </c>
      <c r="BH103" s="213">
        <v>20641</v>
      </c>
      <c r="BI103" s="213">
        <v>21702</v>
      </c>
      <c r="BJ103" s="213">
        <v>23984</v>
      </c>
      <c r="BK103" s="213">
        <v>25799</v>
      </c>
      <c r="BL103" s="213">
        <v>26566</v>
      </c>
      <c r="BM103" s="213">
        <v>27098</v>
      </c>
      <c r="BN103" s="213">
        <v>28102</v>
      </c>
      <c r="BO103" s="213">
        <v>28952</v>
      </c>
      <c r="BP103" s="213">
        <v>30750</v>
      </c>
      <c r="BQ103" s="213">
        <v>31873</v>
      </c>
      <c r="BR103" s="213">
        <v>33331</v>
      </c>
      <c r="BS103" s="213">
        <v>35105</v>
      </c>
      <c r="BT103" s="213">
        <v>35764</v>
      </c>
      <c r="BU103" s="213">
        <v>37125</v>
      </c>
      <c r="BV103" s="213">
        <v>38414</v>
      </c>
      <c r="BW103" s="213">
        <v>39314</v>
      </c>
      <c r="BX103" s="213">
        <v>39496</v>
      </c>
      <c r="BY103" s="213">
        <v>40614</v>
      </c>
      <c r="BZ103" s="213">
        <v>40864</v>
      </c>
      <c r="CA103" s="213">
        <v>41358</v>
      </c>
      <c r="CB103" s="213">
        <v>42925</v>
      </c>
      <c r="CC103" s="213">
        <v>43425</v>
      </c>
      <c r="CD103" s="213">
        <v>44426</v>
      </c>
      <c r="CE103" s="213">
        <v>44520</v>
      </c>
      <c r="CF103" s="213">
        <v>45375</v>
      </c>
      <c r="CG103" s="213">
        <v>46448</v>
      </c>
      <c r="CH103" s="213">
        <v>47301</v>
      </c>
      <c r="CI103" s="213">
        <v>48704</v>
      </c>
      <c r="CJ103" s="213">
        <v>49756</v>
      </c>
      <c r="CK103" s="213">
        <v>50777</v>
      </c>
      <c r="CL103" s="213">
        <v>52518</v>
      </c>
      <c r="CM103" s="213">
        <v>55212</v>
      </c>
      <c r="CN103" s="213">
        <v>55952</v>
      </c>
      <c r="CO103" s="213">
        <v>57388</v>
      </c>
      <c r="CP103" s="213">
        <v>59216</v>
      </c>
      <c r="CQ103" s="213">
        <v>60388</v>
      </c>
      <c r="CR103" s="213">
        <v>60437</v>
      </c>
      <c r="CS103" s="213">
        <v>60695</v>
      </c>
      <c r="CT103" s="213">
        <v>61696</v>
      </c>
      <c r="CU103" s="213">
        <v>63278</v>
      </c>
      <c r="CV103" s="213">
        <v>63337</v>
      </c>
      <c r="CW103" s="213">
        <v>63604</v>
      </c>
      <c r="CX103" s="213">
        <v>64170</v>
      </c>
      <c r="CY103" s="213">
        <v>64673</v>
      </c>
    </row>
    <row r="104" spans="1:103" x14ac:dyDescent="0.2">
      <c r="A104" s="213" t="s">
        <v>1291</v>
      </c>
      <c r="B104" s="211">
        <v>102</v>
      </c>
      <c r="C104" s="213"/>
      <c r="D104" s="213"/>
      <c r="E104" s="213">
        <v>2097</v>
      </c>
      <c r="F104" s="213">
        <v>1987</v>
      </c>
      <c r="G104" s="213">
        <v>1961</v>
      </c>
      <c r="H104" s="213">
        <v>1957</v>
      </c>
      <c r="I104" s="213">
        <v>2019</v>
      </c>
      <c r="J104" s="213">
        <v>2066</v>
      </c>
      <c r="K104" s="213">
        <v>2113</v>
      </c>
      <c r="L104" s="213">
        <v>2170</v>
      </c>
      <c r="M104" s="213">
        <v>2267</v>
      </c>
      <c r="N104" s="213">
        <v>2386</v>
      </c>
      <c r="O104" s="213">
        <v>2437</v>
      </c>
      <c r="P104" s="213">
        <v>2508</v>
      </c>
      <c r="Q104" s="213">
        <v>2518</v>
      </c>
      <c r="R104" s="213">
        <v>2603</v>
      </c>
      <c r="S104" s="213">
        <v>2755</v>
      </c>
      <c r="T104" s="213">
        <v>2876</v>
      </c>
      <c r="U104" s="213">
        <v>3003</v>
      </c>
      <c r="V104" s="213">
        <v>3133</v>
      </c>
      <c r="W104" s="213">
        <v>3213</v>
      </c>
      <c r="X104" s="213">
        <v>3238</v>
      </c>
      <c r="Y104" s="213">
        <v>3135</v>
      </c>
      <c r="Z104" s="213">
        <v>3499</v>
      </c>
      <c r="AA104" s="213">
        <v>3924</v>
      </c>
      <c r="AB104" s="213">
        <v>4248</v>
      </c>
      <c r="AC104" s="213">
        <v>4333</v>
      </c>
      <c r="AD104" s="213">
        <v>4541</v>
      </c>
      <c r="AE104" s="213">
        <v>6007</v>
      </c>
      <c r="AF104" s="213">
        <v>5673</v>
      </c>
      <c r="AG104" s="213">
        <v>5484</v>
      </c>
      <c r="AH104" s="213">
        <v>5490</v>
      </c>
      <c r="AI104" s="213">
        <v>5519</v>
      </c>
      <c r="AJ104" s="213">
        <v>5627</v>
      </c>
      <c r="AK104" s="213">
        <v>5920</v>
      </c>
      <c r="AL104" s="213">
        <v>6192</v>
      </c>
      <c r="AM104" s="213">
        <v>6341</v>
      </c>
      <c r="AN104" s="213">
        <v>6759</v>
      </c>
      <c r="AO104" s="213">
        <v>7232</v>
      </c>
      <c r="AP104" s="213">
        <v>7731</v>
      </c>
      <c r="AQ104" s="213">
        <v>8184</v>
      </c>
      <c r="AR104" s="213">
        <v>8627</v>
      </c>
      <c r="AS104" s="213">
        <v>9254</v>
      </c>
      <c r="AT104" s="213">
        <v>9913</v>
      </c>
      <c r="AU104" s="213">
        <v>10458</v>
      </c>
      <c r="AV104" s="213">
        <v>11037</v>
      </c>
      <c r="AW104" s="213">
        <v>11514</v>
      </c>
      <c r="AX104" s="213">
        <v>11807</v>
      </c>
      <c r="AY104" s="213">
        <v>12165</v>
      </c>
      <c r="AZ104" s="213">
        <v>12488</v>
      </c>
      <c r="BA104" s="213">
        <v>12881</v>
      </c>
      <c r="BB104" s="213">
        <v>12972</v>
      </c>
      <c r="BC104" s="213">
        <v>13711</v>
      </c>
      <c r="BD104" s="213">
        <v>13560</v>
      </c>
      <c r="BE104" s="213">
        <v>13449</v>
      </c>
      <c r="BF104" s="213">
        <v>13341</v>
      </c>
      <c r="BG104" s="213">
        <v>13572</v>
      </c>
      <c r="BH104" s="213">
        <v>13726</v>
      </c>
      <c r="BI104" s="213">
        <v>13844</v>
      </c>
      <c r="BJ104" s="213">
        <v>14584</v>
      </c>
      <c r="BK104" s="213">
        <v>16151</v>
      </c>
      <c r="BL104" s="213">
        <v>17408</v>
      </c>
      <c r="BM104" s="213">
        <v>17961</v>
      </c>
      <c r="BN104" s="213">
        <v>18356</v>
      </c>
      <c r="BO104" s="213">
        <v>19075</v>
      </c>
      <c r="BP104" s="213">
        <v>19692</v>
      </c>
      <c r="BQ104" s="213">
        <v>20954</v>
      </c>
      <c r="BR104" s="213">
        <v>21761</v>
      </c>
      <c r="BS104" s="213">
        <v>22802</v>
      </c>
      <c r="BT104" s="213">
        <v>24061</v>
      </c>
      <c r="BU104" s="213">
        <v>24560</v>
      </c>
      <c r="BV104" s="213">
        <v>25543</v>
      </c>
      <c r="BW104" s="213">
        <v>26479</v>
      </c>
      <c r="BX104" s="213">
        <v>27151</v>
      </c>
      <c r="BY104" s="213">
        <v>27328</v>
      </c>
      <c r="BZ104" s="213">
        <v>28154</v>
      </c>
      <c r="CA104" s="213">
        <v>28381</v>
      </c>
      <c r="CB104" s="213">
        <v>28777</v>
      </c>
      <c r="CC104" s="213">
        <v>29921</v>
      </c>
      <c r="CD104" s="213">
        <v>30326</v>
      </c>
      <c r="CE104" s="213">
        <v>31081</v>
      </c>
      <c r="CF104" s="213">
        <v>31204</v>
      </c>
      <c r="CG104" s="213">
        <v>31859</v>
      </c>
      <c r="CH104" s="213">
        <v>32672</v>
      </c>
      <c r="CI104" s="213">
        <v>33332</v>
      </c>
      <c r="CJ104" s="213">
        <v>34381</v>
      </c>
      <c r="CK104" s="213">
        <v>35186</v>
      </c>
      <c r="CL104" s="213">
        <v>35970</v>
      </c>
      <c r="CM104" s="213">
        <v>37269</v>
      </c>
      <c r="CN104" s="213">
        <v>39250</v>
      </c>
      <c r="CO104" s="213">
        <v>39844</v>
      </c>
      <c r="CP104" s="213">
        <v>40938</v>
      </c>
      <c r="CQ104" s="213">
        <v>42315</v>
      </c>
      <c r="CR104" s="213">
        <v>43226</v>
      </c>
      <c r="CS104" s="213">
        <v>43334</v>
      </c>
      <c r="CT104" s="213">
        <v>43593</v>
      </c>
      <c r="CU104" s="213">
        <v>44386</v>
      </c>
      <c r="CV104" s="213">
        <v>45601</v>
      </c>
      <c r="CW104" s="213">
        <v>45719</v>
      </c>
      <c r="CX104" s="213">
        <v>45988</v>
      </c>
      <c r="CY104" s="213">
        <v>46398</v>
      </c>
    </row>
    <row r="105" spans="1:103" x14ac:dyDescent="0.2">
      <c r="A105" s="213" t="s">
        <v>1291</v>
      </c>
      <c r="B105" s="211">
        <v>103</v>
      </c>
      <c r="C105" s="213"/>
      <c r="D105" s="213"/>
      <c r="E105" s="213">
        <v>1223</v>
      </c>
      <c r="F105" s="213">
        <v>1199</v>
      </c>
      <c r="G105" s="213">
        <v>1138</v>
      </c>
      <c r="H105" s="213">
        <v>1124</v>
      </c>
      <c r="I105" s="213">
        <v>1123</v>
      </c>
      <c r="J105" s="213">
        <v>1159</v>
      </c>
      <c r="K105" s="213">
        <v>1187</v>
      </c>
      <c r="L105" s="213">
        <v>1215</v>
      </c>
      <c r="M105" s="213">
        <v>1249</v>
      </c>
      <c r="N105" s="213">
        <v>1308</v>
      </c>
      <c r="O105" s="213">
        <v>1378</v>
      </c>
      <c r="P105" s="213">
        <v>1410</v>
      </c>
      <c r="Q105" s="213">
        <v>1453</v>
      </c>
      <c r="R105" s="213">
        <v>1461</v>
      </c>
      <c r="S105" s="213">
        <v>1512</v>
      </c>
      <c r="T105" s="213">
        <v>1603</v>
      </c>
      <c r="U105" s="213">
        <v>1675</v>
      </c>
      <c r="V105" s="213">
        <v>1753</v>
      </c>
      <c r="W105" s="213">
        <v>1831</v>
      </c>
      <c r="X105" s="213">
        <v>1882</v>
      </c>
      <c r="Y105" s="213">
        <v>1899</v>
      </c>
      <c r="Z105" s="213">
        <v>1842</v>
      </c>
      <c r="AA105" s="213">
        <v>2061</v>
      </c>
      <c r="AB105" s="213">
        <v>2316</v>
      </c>
      <c r="AC105" s="213">
        <v>2515</v>
      </c>
      <c r="AD105" s="213">
        <v>2571</v>
      </c>
      <c r="AE105" s="213">
        <v>2700</v>
      </c>
      <c r="AF105" s="213">
        <v>3580</v>
      </c>
      <c r="AG105" s="213">
        <v>3390</v>
      </c>
      <c r="AH105" s="213">
        <v>3285</v>
      </c>
      <c r="AI105" s="213">
        <v>3296</v>
      </c>
      <c r="AJ105" s="213">
        <v>3321</v>
      </c>
      <c r="AK105" s="213">
        <v>3393</v>
      </c>
      <c r="AL105" s="213">
        <v>3579</v>
      </c>
      <c r="AM105" s="213">
        <v>3750</v>
      </c>
      <c r="AN105" s="213">
        <v>3850</v>
      </c>
      <c r="AO105" s="213">
        <v>4112</v>
      </c>
      <c r="AP105" s="213">
        <v>4410</v>
      </c>
      <c r="AQ105" s="213">
        <v>4725</v>
      </c>
      <c r="AR105" s="213">
        <v>5013</v>
      </c>
      <c r="AS105" s="213">
        <v>5295</v>
      </c>
      <c r="AT105" s="213">
        <v>5693</v>
      </c>
      <c r="AU105" s="213">
        <v>6112</v>
      </c>
      <c r="AV105" s="213">
        <v>6462</v>
      </c>
      <c r="AW105" s="213">
        <v>6834</v>
      </c>
      <c r="AX105" s="213">
        <v>7145</v>
      </c>
      <c r="AY105" s="213">
        <v>7343</v>
      </c>
      <c r="AZ105" s="213">
        <v>7582</v>
      </c>
      <c r="BA105" s="213">
        <v>7798</v>
      </c>
      <c r="BB105" s="213">
        <v>8061</v>
      </c>
      <c r="BC105" s="213">
        <v>8136</v>
      </c>
      <c r="BD105" s="213">
        <v>8617</v>
      </c>
      <c r="BE105" s="213">
        <v>8540</v>
      </c>
      <c r="BF105" s="213">
        <v>8488</v>
      </c>
      <c r="BG105" s="213">
        <v>8437</v>
      </c>
      <c r="BH105" s="213">
        <v>8600</v>
      </c>
      <c r="BI105" s="213">
        <v>8717</v>
      </c>
      <c r="BJ105" s="213">
        <v>8809</v>
      </c>
      <c r="BK105" s="213">
        <v>9298</v>
      </c>
      <c r="BL105" s="213">
        <v>10319</v>
      </c>
      <c r="BM105" s="213">
        <v>11144</v>
      </c>
      <c r="BN105" s="213">
        <v>11520</v>
      </c>
      <c r="BO105" s="213">
        <v>11797</v>
      </c>
      <c r="BP105" s="213">
        <v>12283</v>
      </c>
      <c r="BQ105" s="213">
        <v>12707</v>
      </c>
      <c r="BR105" s="213">
        <v>13548</v>
      </c>
      <c r="BS105" s="213">
        <v>14096</v>
      </c>
      <c r="BT105" s="213">
        <v>14800</v>
      </c>
      <c r="BU105" s="213">
        <v>15647</v>
      </c>
      <c r="BV105" s="213">
        <v>16002</v>
      </c>
      <c r="BW105" s="213">
        <v>16675</v>
      </c>
      <c r="BX105" s="213">
        <v>17318</v>
      </c>
      <c r="BY105" s="213">
        <v>17792</v>
      </c>
      <c r="BZ105" s="213">
        <v>17941</v>
      </c>
      <c r="CA105" s="213">
        <v>18519</v>
      </c>
      <c r="CB105" s="213">
        <v>18704</v>
      </c>
      <c r="CC105" s="213">
        <v>18999</v>
      </c>
      <c r="CD105" s="213">
        <v>19792</v>
      </c>
      <c r="CE105" s="213">
        <v>20096</v>
      </c>
      <c r="CF105" s="213">
        <v>20635</v>
      </c>
      <c r="CG105" s="213">
        <v>20754</v>
      </c>
      <c r="CH105" s="213">
        <v>21229</v>
      </c>
      <c r="CI105" s="213">
        <v>21810</v>
      </c>
      <c r="CJ105" s="213">
        <v>22291</v>
      </c>
      <c r="CK105" s="213">
        <v>23034</v>
      </c>
      <c r="CL105" s="213">
        <v>23616</v>
      </c>
      <c r="CM105" s="213">
        <v>24185</v>
      </c>
      <c r="CN105" s="213">
        <v>25104</v>
      </c>
      <c r="CO105" s="213">
        <v>26485</v>
      </c>
      <c r="CP105" s="213">
        <v>26932</v>
      </c>
      <c r="CQ105" s="213">
        <v>27721</v>
      </c>
      <c r="CR105" s="213">
        <v>28702</v>
      </c>
      <c r="CS105" s="213">
        <v>29371</v>
      </c>
      <c r="CT105" s="213">
        <v>29496</v>
      </c>
      <c r="CU105" s="213">
        <v>29724</v>
      </c>
      <c r="CV105" s="213">
        <v>30316</v>
      </c>
      <c r="CW105" s="213">
        <v>31199</v>
      </c>
      <c r="CX105" s="213">
        <v>31333</v>
      </c>
      <c r="CY105" s="213">
        <v>31518</v>
      </c>
    </row>
    <row r="106" spans="1:103" x14ac:dyDescent="0.2">
      <c r="A106" s="213" t="s">
        <v>1291</v>
      </c>
      <c r="B106" s="211">
        <v>104</v>
      </c>
      <c r="C106" s="213"/>
      <c r="D106" s="213"/>
      <c r="E106" s="213">
        <v>436</v>
      </c>
      <c r="F106" s="213">
        <v>660</v>
      </c>
      <c r="G106" s="213">
        <v>647</v>
      </c>
      <c r="H106" s="213">
        <v>616</v>
      </c>
      <c r="I106" s="213">
        <v>608</v>
      </c>
      <c r="J106" s="213">
        <v>609</v>
      </c>
      <c r="K106" s="213">
        <v>630</v>
      </c>
      <c r="L106" s="213">
        <v>645</v>
      </c>
      <c r="M106" s="213">
        <v>660</v>
      </c>
      <c r="N106" s="213">
        <v>681</v>
      </c>
      <c r="O106" s="213">
        <v>713</v>
      </c>
      <c r="P106" s="213">
        <v>752</v>
      </c>
      <c r="Q106" s="213">
        <v>771</v>
      </c>
      <c r="R106" s="213">
        <v>796</v>
      </c>
      <c r="S106" s="213">
        <v>802</v>
      </c>
      <c r="T106" s="213">
        <v>831</v>
      </c>
      <c r="U106" s="213">
        <v>881</v>
      </c>
      <c r="V106" s="213">
        <v>923</v>
      </c>
      <c r="W106" s="213">
        <v>968</v>
      </c>
      <c r="X106" s="213">
        <v>1012</v>
      </c>
      <c r="Y106" s="213">
        <v>1042</v>
      </c>
      <c r="Z106" s="213">
        <v>1052</v>
      </c>
      <c r="AA106" s="213">
        <v>1024</v>
      </c>
      <c r="AB106" s="213">
        <v>1148</v>
      </c>
      <c r="AC106" s="213">
        <v>1292</v>
      </c>
      <c r="AD106" s="213">
        <v>1407</v>
      </c>
      <c r="AE106" s="213">
        <v>1441</v>
      </c>
      <c r="AF106" s="213">
        <v>1518</v>
      </c>
      <c r="AG106" s="213">
        <v>2016</v>
      </c>
      <c r="AH106" s="213">
        <v>1913</v>
      </c>
      <c r="AI106" s="213">
        <v>1858</v>
      </c>
      <c r="AJ106" s="213">
        <v>1869</v>
      </c>
      <c r="AK106" s="213">
        <v>1887</v>
      </c>
      <c r="AL106" s="213">
        <v>1933</v>
      </c>
      <c r="AM106" s="213">
        <v>2043</v>
      </c>
      <c r="AN106" s="213">
        <v>2146</v>
      </c>
      <c r="AO106" s="213">
        <v>2207</v>
      </c>
      <c r="AP106" s="213">
        <v>2363</v>
      </c>
      <c r="AQ106" s="213">
        <v>2539</v>
      </c>
      <c r="AR106" s="213">
        <v>2726</v>
      </c>
      <c r="AS106" s="213">
        <v>2899</v>
      </c>
      <c r="AT106" s="213">
        <v>3069</v>
      </c>
      <c r="AU106" s="213">
        <v>3307</v>
      </c>
      <c r="AV106" s="213">
        <v>3557</v>
      </c>
      <c r="AW106" s="213">
        <v>3769</v>
      </c>
      <c r="AX106" s="213">
        <v>3994</v>
      </c>
      <c r="AY106" s="213">
        <v>4185</v>
      </c>
      <c r="AZ106" s="213">
        <v>4310</v>
      </c>
      <c r="BA106" s="213">
        <v>4459</v>
      </c>
      <c r="BB106" s="213">
        <v>4595</v>
      </c>
      <c r="BC106" s="213">
        <v>4761</v>
      </c>
      <c r="BD106" s="213">
        <v>4815</v>
      </c>
      <c r="BE106" s="213">
        <v>5109</v>
      </c>
      <c r="BF106" s="213">
        <v>5074</v>
      </c>
      <c r="BG106" s="213">
        <v>5053</v>
      </c>
      <c r="BH106" s="213">
        <v>5033</v>
      </c>
      <c r="BI106" s="213">
        <v>5142</v>
      </c>
      <c r="BJ106" s="213">
        <v>5220</v>
      </c>
      <c r="BK106" s="213">
        <v>5287</v>
      </c>
      <c r="BL106" s="213">
        <v>5591</v>
      </c>
      <c r="BM106" s="213">
        <v>6217</v>
      </c>
      <c r="BN106" s="213">
        <v>6728</v>
      </c>
      <c r="BO106" s="213">
        <v>6968</v>
      </c>
      <c r="BP106" s="213">
        <v>7150</v>
      </c>
      <c r="BQ106" s="213">
        <v>7459</v>
      </c>
      <c r="BR106" s="213">
        <v>7732</v>
      </c>
      <c r="BS106" s="213">
        <v>8259</v>
      </c>
      <c r="BT106" s="213">
        <v>8610</v>
      </c>
      <c r="BU106" s="213">
        <v>9057</v>
      </c>
      <c r="BV106" s="213">
        <v>9593</v>
      </c>
      <c r="BW106" s="213">
        <v>9829</v>
      </c>
      <c r="BX106" s="213">
        <v>10263</v>
      </c>
      <c r="BY106" s="213">
        <v>10678</v>
      </c>
      <c r="BZ106" s="213">
        <v>10992</v>
      </c>
      <c r="CA106" s="213">
        <v>11103</v>
      </c>
      <c r="CB106" s="213">
        <v>11484</v>
      </c>
      <c r="CC106" s="213">
        <v>11619</v>
      </c>
      <c r="CD106" s="213">
        <v>11825</v>
      </c>
      <c r="CE106" s="213">
        <v>12340</v>
      </c>
      <c r="CF106" s="213">
        <v>12552</v>
      </c>
      <c r="CG106" s="213">
        <v>12913</v>
      </c>
      <c r="CH106" s="213">
        <v>13011</v>
      </c>
      <c r="CI106" s="213">
        <v>13333</v>
      </c>
      <c r="CJ106" s="213">
        <v>13722</v>
      </c>
      <c r="CK106" s="213">
        <v>14051</v>
      </c>
      <c r="CL106" s="213">
        <v>14546</v>
      </c>
      <c r="CM106" s="213">
        <v>14939</v>
      </c>
      <c r="CN106" s="213">
        <v>15326</v>
      </c>
      <c r="CO106" s="213">
        <v>15937</v>
      </c>
      <c r="CP106" s="213">
        <v>16844</v>
      </c>
      <c r="CQ106" s="213">
        <v>17157</v>
      </c>
      <c r="CR106" s="213">
        <v>17692</v>
      </c>
      <c r="CS106" s="213">
        <v>18349</v>
      </c>
      <c r="CT106" s="213">
        <v>18810</v>
      </c>
      <c r="CU106" s="213">
        <v>18922</v>
      </c>
      <c r="CV106" s="213">
        <v>19101</v>
      </c>
      <c r="CW106" s="213">
        <v>19515</v>
      </c>
      <c r="CX106" s="213">
        <v>20118</v>
      </c>
      <c r="CY106" s="213">
        <v>20204</v>
      </c>
    </row>
    <row r="107" spans="1:103" x14ac:dyDescent="0.2">
      <c r="A107" s="213" t="s">
        <v>1291</v>
      </c>
      <c r="B107" s="211" t="s">
        <v>1288</v>
      </c>
      <c r="C107" s="213"/>
      <c r="D107" s="213"/>
      <c r="E107" s="213">
        <v>441</v>
      </c>
      <c r="F107" s="213">
        <v>416</v>
      </c>
      <c r="G107" s="213">
        <v>518</v>
      </c>
      <c r="H107" s="213">
        <v>563</v>
      </c>
      <c r="I107" s="213">
        <v>569</v>
      </c>
      <c r="J107" s="213">
        <v>567</v>
      </c>
      <c r="K107" s="213">
        <v>567</v>
      </c>
      <c r="L107" s="213">
        <v>576</v>
      </c>
      <c r="M107" s="213">
        <v>588</v>
      </c>
      <c r="N107" s="213">
        <v>602</v>
      </c>
      <c r="O107" s="213">
        <v>620</v>
      </c>
      <c r="P107" s="213">
        <v>648</v>
      </c>
      <c r="Q107" s="213">
        <v>681</v>
      </c>
      <c r="R107" s="213">
        <v>708</v>
      </c>
      <c r="S107" s="213">
        <v>734</v>
      </c>
      <c r="T107" s="213">
        <v>748</v>
      </c>
      <c r="U107" s="213">
        <v>771</v>
      </c>
      <c r="V107" s="213">
        <v>810</v>
      </c>
      <c r="W107" s="213">
        <v>849</v>
      </c>
      <c r="X107" s="213">
        <v>890</v>
      </c>
      <c r="Y107" s="213">
        <v>934</v>
      </c>
      <c r="Z107" s="213">
        <v>973</v>
      </c>
      <c r="AA107" s="213">
        <v>994</v>
      </c>
      <c r="AB107" s="213">
        <v>992</v>
      </c>
      <c r="AC107" s="213">
        <v>1055</v>
      </c>
      <c r="AD107" s="213">
        <v>1163</v>
      </c>
      <c r="AE107" s="213">
        <v>1279</v>
      </c>
      <c r="AF107" s="213">
        <v>1353</v>
      </c>
      <c r="AG107" s="213">
        <v>1432</v>
      </c>
      <c r="AH107" s="213">
        <v>1734</v>
      </c>
      <c r="AI107" s="213">
        <v>1830</v>
      </c>
      <c r="AJ107" s="213">
        <v>1843</v>
      </c>
      <c r="AK107" s="213">
        <v>1855</v>
      </c>
      <c r="AL107" s="213">
        <v>1872</v>
      </c>
      <c r="AM107" s="213">
        <v>1904</v>
      </c>
      <c r="AN107" s="213">
        <v>1984</v>
      </c>
      <c r="AO107" s="213">
        <v>2084</v>
      </c>
      <c r="AP107" s="213">
        <v>2166</v>
      </c>
      <c r="AQ107" s="213">
        <v>2294</v>
      </c>
      <c r="AR107" s="213">
        <v>2454</v>
      </c>
      <c r="AS107" s="213">
        <v>2636</v>
      </c>
      <c r="AT107" s="213">
        <v>2820</v>
      </c>
      <c r="AU107" s="213">
        <v>3005</v>
      </c>
      <c r="AV107" s="213">
        <v>3230</v>
      </c>
      <c r="AW107" s="213">
        <v>3480</v>
      </c>
      <c r="AX107" s="213">
        <v>3722</v>
      </c>
      <c r="AY107" s="213">
        <v>3967</v>
      </c>
      <c r="AZ107" s="213">
        <v>4197</v>
      </c>
      <c r="BA107" s="213">
        <v>4380</v>
      </c>
      <c r="BB107" s="213">
        <v>4553</v>
      </c>
      <c r="BC107" s="213">
        <v>4717</v>
      </c>
      <c r="BD107" s="213">
        <v>4898</v>
      </c>
      <c r="BE107" s="213">
        <v>5020</v>
      </c>
      <c r="BF107" s="213">
        <v>5248</v>
      </c>
      <c r="BG107" s="213">
        <v>5350</v>
      </c>
      <c r="BH107" s="213">
        <v>5395</v>
      </c>
      <c r="BI107" s="213">
        <v>5409</v>
      </c>
      <c r="BJ107" s="213">
        <v>5482</v>
      </c>
      <c r="BK107" s="213">
        <v>5570</v>
      </c>
      <c r="BL107" s="213">
        <v>5661</v>
      </c>
      <c r="BM107" s="213">
        <v>5885</v>
      </c>
      <c r="BN107" s="213">
        <v>6366</v>
      </c>
      <c r="BO107" s="213">
        <v>6912</v>
      </c>
      <c r="BP107" s="213">
        <v>7331</v>
      </c>
      <c r="BQ107" s="213">
        <v>7651</v>
      </c>
      <c r="BR107" s="213">
        <v>7988</v>
      </c>
      <c r="BS107" s="213">
        <v>8318</v>
      </c>
      <c r="BT107" s="213">
        <v>8788</v>
      </c>
      <c r="BU107" s="213">
        <v>9236</v>
      </c>
      <c r="BV107" s="213">
        <v>9732</v>
      </c>
      <c r="BW107" s="213">
        <v>10303</v>
      </c>
      <c r="BX107" s="213">
        <v>10739</v>
      </c>
      <c r="BY107" s="213">
        <v>11214</v>
      </c>
      <c r="BZ107" s="213">
        <v>11704</v>
      </c>
      <c r="CA107" s="213">
        <v>12145</v>
      </c>
      <c r="CB107" s="213">
        <v>12446</v>
      </c>
      <c r="CC107" s="213">
        <v>12829</v>
      </c>
      <c r="CD107" s="213">
        <v>13115</v>
      </c>
      <c r="CE107" s="213">
        <v>13395</v>
      </c>
      <c r="CF107" s="213">
        <v>13850</v>
      </c>
      <c r="CG107" s="213">
        <v>14229</v>
      </c>
      <c r="CH107" s="213">
        <v>14649</v>
      </c>
      <c r="CI107" s="213">
        <v>14941</v>
      </c>
      <c r="CJ107" s="213">
        <v>15294</v>
      </c>
      <c r="CK107" s="213">
        <v>15719</v>
      </c>
      <c r="CL107" s="213">
        <v>16153</v>
      </c>
      <c r="CM107" s="213">
        <v>16690</v>
      </c>
      <c r="CN107" s="213">
        <v>17223</v>
      </c>
      <c r="CO107" s="213">
        <v>17748</v>
      </c>
      <c r="CP107" s="213">
        <v>18400</v>
      </c>
      <c r="CQ107" s="213">
        <v>19301</v>
      </c>
      <c r="CR107" s="213">
        <v>19983</v>
      </c>
      <c r="CS107" s="213">
        <v>20672</v>
      </c>
      <c r="CT107" s="213">
        <v>21444</v>
      </c>
      <c r="CU107" s="213">
        <v>22140</v>
      </c>
      <c r="CV107" s="213">
        <v>22585</v>
      </c>
      <c r="CW107" s="213">
        <v>22942</v>
      </c>
      <c r="CX107" s="213">
        <v>23392</v>
      </c>
      <c r="CY107" s="213">
        <v>23978</v>
      </c>
    </row>
    <row r="108" spans="1:103" x14ac:dyDescent="0.2">
      <c r="A108" s="213" t="s">
        <v>1291</v>
      </c>
      <c r="B108" s="211" t="s">
        <v>1289</v>
      </c>
      <c r="C108" s="213"/>
      <c r="D108" s="213"/>
      <c r="E108" s="213">
        <v>6</v>
      </c>
      <c r="F108" s="213">
        <v>5</v>
      </c>
      <c r="G108" s="213">
        <v>5</v>
      </c>
      <c r="H108" s="213">
        <v>4</v>
      </c>
      <c r="I108" s="213">
        <v>3</v>
      </c>
      <c r="J108" s="213">
        <v>3</v>
      </c>
      <c r="K108" s="213">
        <v>3</v>
      </c>
      <c r="L108" s="213">
        <v>5</v>
      </c>
      <c r="M108" s="213">
        <v>5</v>
      </c>
      <c r="N108" s="213">
        <v>4</v>
      </c>
      <c r="O108" s="213">
        <v>4</v>
      </c>
      <c r="P108" s="213">
        <v>4</v>
      </c>
      <c r="Q108" s="213">
        <v>5</v>
      </c>
      <c r="R108" s="213">
        <v>5</v>
      </c>
      <c r="S108" s="213">
        <v>5</v>
      </c>
      <c r="T108" s="213">
        <v>5</v>
      </c>
      <c r="U108" s="213">
        <v>5</v>
      </c>
      <c r="V108" s="213">
        <v>5</v>
      </c>
      <c r="W108" s="213">
        <v>5</v>
      </c>
      <c r="X108" s="213">
        <v>6</v>
      </c>
      <c r="Y108" s="213">
        <v>7</v>
      </c>
      <c r="Z108" s="213">
        <v>8</v>
      </c>
      <c r="AA108" s="213">
        <v>8</v>
      </c>
      <c r="AB108" s="213">
        <v>8</v>
      </c>
      <c r="AC108" s="213">
        <v>9</v>
      </c>
      <c r="AD108" s="213">
        <v>9</v>
      </c>
      <c r="AE108" s="213">
        <v>9</v>
      </c>
      <c r="AF108" s="213">
        <v>9</v>
      </c>
      <c r="AG108" s="213">
        <v>9</v>
      </c>
      <c r="AH108" s="213">
        <v>10</v>
      </c>
      <c r="AI108" s="213">
        <v>11</v>
      </c>
      <c r="AJ108" s="213">
        <v>14</v>
      </c>
      <c r="AK108" s="213">
        <v>14</v>
      </c>
      <c r="AL108" s="213">
        <v>16</v>
      </c>
      <c r="AM108" s="213">
        <v>19</v>
      </c>
      <c r="AN108" s="213">
        <v>19</v>
      </c>
      <c r="AO108" s="213">
        <v>19</v>
      </c>
      <c r="AP108" s="213">
        <v>19</v>
      </c>
      <c r="AQ108" s="213">
        <v>19</v>
      </c>
      <c r="AR108" s="213">
        <v>20</v>
      </c>
      <c r="AS108" s="213">
        <v>21</v>
      </c>
      <c r="AT108" s="213">
        <v>22</v>
      </c>
      <c r="AU108" s="213">
        <v>24</v>
      </c>
      <c r="AV108" s="213">
        <v>26</v>
      </c>
      <c r="AW108" s="213">
        <v>27</v>
      </c>
      <c r="AX108" s="213">
        <v>31</v>
      </c>
      <c r="AY108" s="213">
        <v>32</v>
      </c>
      <c r="AZ108" s="213">
        <v>35</v>
      </c>
      <c r="BA108" s="213">
        <v>36</v>
      </c>
      <c r="BB108" s="213">
        <v>40</v>
      </c>
      <c r="BC108" s="213">
        <v>43</v>
      </c>
      <c r="BD108" s="213">
        <v>46</v>
      </c>
      <c r="BE108" s="213">
        <v>50</v>
      </c>
      <c r="BF108" s="213">
        <v>52</v>
      </c>
      <c r="BG108" s="213">
        <v>55</v>
      </c>
      <c r="BH108" s="213">
        <v>56</v>
      </c>
      <c r="BI108" s="213">
        <v>59</v>
      </c>
      <c r="BJ108" s="213">
        <v>61</v>
      </c>
      <c r="BK108" s="213">
        <v>64</v>
      </c>
      <c r="BL108" s="213">
        <v>65</v>
      </c>
      <c r="BM108" s="213">
        <v>65</v>
      </c>
      <c r="BN108" s="213">
        <v>66</v>
      </c>
      <c r="BO108" s="213">
        <v>67</v>
      </c>
      <c r="BP108" s="213">
        <v>68</v>
      </c>
      <c r="BQ108" s="213">
        <v>69</v>
      </c>
      <c r="BR108" s="213">
        <v>72</v>
      </c>
      <c r="BS108" s="213">
        <v>80</v>
      </c>
      <c r="BT108" s="213">
        <v>89</v>
      </c>
      <c r="BU108" s="213">
        <v>94</v>
      </c>
      <c r="BV108" s="213">
        <v>97</v>
      </c>
      <c r="BW108" s="213">
        <v>102</v>
      </c>
      <c r="BX108" s="213">
        <v>106</v>
      </c>
      <c r="BY108" s="213">
        <v>113</v>
      </c>
      <c r="BZ108" s="213">
        <v>120</v>
      </c>
      <c r="CA108" s="213">
        <v>127</v>
      </c>
      <c r="CB108" s="213">
        <v>135</v>
      </c>
      <c r="CC108" s="213">
        <v>141</v>
      </c>
      <c r="CD108" s="213">
        <v>148</v>
      </c>
      <c r="CE108" s="213">
        <v>156</v>
      </c>
      <c r="CF108" s="213">
        <v>162</v>
      </c>
      <c r="CG108" s="213">
        <v>165</v>
      </c>
      <c r="CH108" s="213">
        <v>171</v>
      </c>
      <c r="CI108" s="213">
        <v>175</v>
      </c>
      <c r="CJ108" s="213">
        <v>182</v>
      </c>
      <c r="CK108" s="213">
        <v>190</v>
      </c>
      <c r="CL108" s="213">
        <v>193</v>
      </c>
      <c r="CM108" s="213">
        <v>201</v>
      </c>
      <c r="CN108" s="213">
        <v>205</v>
      </c>
      <c r="CO108" s="213">
        <v>210</v>
      </c>
      <c r="CP108" s="213">
        <v>217</v>
      </c>
      <c r="CQ108" s="213">
        <v>224</v>
      </c>
      <c r="CR108" s="213">
        <v>234</v>
      </c>
      <c r="CS108" s="213">
        <v>243</v>
      </c>
      <c r="CT108" s="213">
        <v>251</v>
      </c>
      <c r="CU108" s="213">
        <v>262</v>
      </c>
      <c r="CV108" s="213">
        <v>277</v>
      </c>
      <c r="CW108" s="213">
        <v>287</v>
      </c>
      <c r="CX108" s="213">
        <v>298</v>
      </c>
      <c r="CY108" s="213">
        <v>310</v>
      </c>
    </row>
    <row r="109" spans="1:103" x14ac:dyDescent="0.2">
      <c r="A109" s="213" t="s">
        <v>1292</v>
      </c>
      <c r="B109" s="211">
        <v>0</v>
      </c>
      <c r="C109" s="213"/>
      <c r="D109" s="213"/>
      <c r="E109" s="213">
        <v>340990</v>
      </c>
      <c r="F109" s="213">
        <v>365643</v>
      </c>
      <c r="G109" s="213">
        <v>370272</v>
      </c>
      <c r="H109" s="213">
        <v>372357</v>
      </c>
      <c r="I109" s="213">
        <v>373553</v>
      </c>
      <c r="J109" s="213">
        <v>373916</v>
      </c>
      <c r="K109" s="213">
        <v>373985</v>
      </c>
      <c r="L109" s="213">
        <v>374058</v>
      </c>
      <c r="M109" s="213">
        <v>374192</v>
      </c>
      <c r="N109" s="213">
        <v>374469</v>
      </c>
      <c r="O109" s="213">
        <v>374724</v>
      </c>
      <c r="P109" s="213">
        <v>374990</v>
      </c>
      <c r="Q109" s="213">
        <v>375433</v>
      </c>
      <c r="R109" s="213">
        <v>376595</v>
      </c>
      <c r="S109" s="213">
        <v>378559</v>
      </c>
      <c r="T109" s="213">
        <v>380680</v>
      </c>
      <c r="U109" s="213">
        <v>382809</v>
      </c>
      <c r="V109" s="213">
        <v>384874</v>
      </c>
      <c r="W109" s="213">
        <v>386468</v>
      </c>
      <c r="X109" s="213">
        <v>387578</v>
      </c>
      <c r="Y109" s="213">
        <v>388512</v>
      </c>
      <c r="Z109" s="213">
        <v>389205</v>
      </c>
      <c r="AA109" s="213">
        <v>389084</v>
      </c>
      <c r="AB109" s="213">
        <v>388127</v>
      </c>
      <c r="AC109" s="213">
        <v>386985</v>
      </c>
      <c r="AD109" s="213">
        <v>385685</v>
      </c>
      <c r="AE109" s="213">
        <v>384212</v>
      </c>
      <c r="AF109" s="213">
        <v>382699</v>
      </c>
      <c r="AG109" s="213">
        <v>381266</v>
      </c>
      <c r="AH109" s="213">
        <v>379946</v>
      </c>
      <c r="AI109" s="213">
        <v>378688</v>
      </c>
      <c r="AJ109" s="213">
        <v>377604</v>
      </c>
      <c r="AK109" s="213">
        <v>376836</v>
      </c>
      <c r="AL109" s="213">
        <v>376373</v>
      </c>
      <c r="AM109" s="213">
        <v>376199</v>
      </c>
      <c r="AN109" s="213">
        <v>376169</v>
      </c>
      <c r="AO109" s="213">
        <v>376327</v>
      </c>
      <c r="AP109" s="213">
        <v>376730</v>
      </c>
      <c r="AQ109" s="213">
        <v>377211</v>
      </c>
      <c r="AR109" s="213">
        <v>377805</v>
      </c>
      <c r="AS109" s="213">
        <v>378421</v>
      </c>
      <c r="AT109" s="213">
        <v>379134</v>
      </c>
      <c r="AU109" s="213">
        <v>380024</v>
      </c>
      <c r="AV109" s="213">
        <v>380887</v>
      </c>
      <c r="AW109" s="213">
        <v>381696</v>
      </c>
      <c r="AX109" s="213">
        <v>382486</v>
      </c>
      <c r="AY109" s="213">
        <v>383222</v>
      </c>
      <c r="AZ109" s="213">
        <v>383941</v>
      </c>
      <c r="BA109" s="213">
        <v>384628</v>
      </c>
      <c r="BB109" s="213">
        <v>385225</v>
      </c>
      <c r="BC109" s="213">
        <v>385752</v>
      </c>
      <c r="BD109" s="213">
        <v>386190</v>
      </c>
      <c r="BE109" s="213">
        <v>386524</v>
      </c>
      <c r="BF109" s="213">
        <v>386744</v>
      </c>
      <c r="BG109" s="213">
        <v>386848</v>
      </c>
      <c r="BH109" s="213">
        <v>386842</v>
      </c>
      <c r="BI109" s="213">
        <v>386727</v>
      </c>
      <c r="BJ109" s="213">
        <v>386515</v>
      </c>
      <c r="BK109" s="213">
        <v>386217</v>
      </c>
      <c r="BL109" s="213">
        <v>385854</v>
      </c>
      <c r="BM109" s="213">
        <v>385450</v>
      </c>
      <c r="BN109" s="213">
        <v>385030</v>
      </c>
      <c r="BO109" s="213">
        <v>384619</v>
      </c>
      <c r="BP109" s="213">
        <v>384233</v>
      </c>
      <c r="BQ109" s="213">
        <v>383895</v>
      </c>
      <c r="BR109" s="213">
        <v>383618</v>
      </c>
      <c r="BS109" s="213">
        <v>383418</v>
      </c>
      <c r="BT109" s="213">
        <v>383298</v>
      </c>
      <c r="BU109" s="213">
        <v>383269</v>
      </c>
      <c r="BV109" s="213">
        <v>383327</v>
      </c>
      <c r="BW109" s="213">
        <v>383467</v>
      </c>
      <c r="BX109" s="213">
        <v>383685</v>
      </c>
      <c r="BY109" s="213">
        <v>383969</v>
      </c>
      <c r="BZ109" s="213">
        <v>384311</v>
      </c>
      <c r="CA109" s="213">
        <v>384696</v>
      </c>
      <c r="CB109" s="213">
        <v>385113</v>
      </c>
      <c r="CC109" s="213">
        <v>385551</v>
      </c>
      <c r="CD109" s="213">
        <v>385996</v>
      </c>
      <c r="CE109" s="213">
        <v>386438</v>
      </c>
      <c r="CF109" s="213">
        <v>386866</v>
      </c>
      <c r="CG109" s="213">
        <v>387270</v>
      </c>
      <c r="CH109" s="213">
        <v>387640</v>
      </c>
      <c r="CI109" s="213">
        <v>387972</v>
      </c>
      <c r="CJ109" s="213">
        <v>388261</v>
      </c>
      <c r="CK109" s="213">
        <v>388504</v>
      </c>
      <c r="CL109" s="213">
        <v>388699</v>
      </c>
      <c r="CM109" s="213">
        <v>388843</v>
      </c>
      <c r="CN109" s="213">
        <v>388938</v>
      </c>
      <c r="CO109" s="213">
        <v>388988</v>
      </c>
      <c r="CP109" s="213">
        <v>388997</v>
      </c>
      <c r="CQ109" s="213">
        <v>388970</v>
      </c>
      <c r="CR109" s="213">
        <v>388915</v>
      </c>
      <c r="CS109" s="213">
        <v>388838</v>
      </c>
      <c r="CT109" s="213">
        <v>388746</v>
      </c>
      <c r="CU109" s="213">
        <v>388649</v>
      </c>
      <c r="CV109" s="213">
        <v>388554</v>
      </c>
      <c r="CW109" s="213">
        <v>388467</v>
      </c>
      <c r="CX109" s="213">
        <v>388398</v>
      </c>
      <c r="CY109" s="213">
        <v>388345</v>
      </c>
    </row>
    <row r="110" spans="1:103" x14ac:dyDescent="0.2">
      <c r="A110" s="213" t="s">
        <v>1292</v>
      </c>
      <c r="B110" s="211">
        <v>1</v>
      </c>
      <c r="C110" s="213"/>
      <c r="D110" s="213"/>
      <c r="E110" s="213">
        <v>358881</v>
      </c>
      <c r="F110" s="213">
        <v>344672</v>
      </c>
      <c r="G110" s="213">
        <v>368951</v>
      </c>
      <c r="H110" s="213">
        <v>373215</v>
      </c>
      <c r="I110" s="213">
        <v>374940</v>
      </c>
      <c r="J110" s="213">
        <v>375770</v>
      </c>
      <c r="K110" s="213">
        <v>376139</v>
      </c>
      <c r="L110" s="213">
        <v>376211</v>
      </c>
      <c r="M110" s="213">
        <v>376289</v>
      </c>
      <c r="N110" s="213">
        <v>376427</v>
      </c>
      <c r="O110" s="213">
        <v>376707</v>
      </c>
      <c r="P110" s="213">
        <v>376964</v>
      </c>
      <c r="Q110" s="213">
        <v>377235</v>
      </c>
      <c r="R110" s="213">
        <v>377680</v>
      </c>
      <c r="S110" s="213">
        <v>378845</v>
      </c>
      <c r="T110" s="213">
        <v>380809</v>
      </c>
      <c r="U110" s="213">
        <v>382932</v>
      </c>
      <c r="V110" s="213">
        <v>385063</v>
      </c>
      <c r="W110" s="213">
        <v>387130</v>
      </c>
      <c r="X110" s="213">
        <v>388725</v>
      </c>
      <c r="Y110" s="213">
        <v>389838</v>
      </c>
      <c r="Z110" s="213">
        <v>390776</v>
      </c>
      <c r="AA110" s="213">
        <v>391470</v>
      </c>
      <c r="AB110" s="213">
        <v>391351</v>
      </c>
      <c r="AC110" s="213">
        <v>390397</v>
      </c>
      <c r="AD110" s="213">
        <v>389258</v>
      </c>
      <c r="AE110" s="213">
        <v>387959</v>
      </c>
      <c r="AF110" s="213">
        <v>386489</v>
      </c>
      <c r="AG110" s="213">
        <v>384981</v>
      </c>
      <c r="AH110" s="213">
        <v>383550</v>
      </c>
      <c r="AI110" s="213">
        <v>382232</v>
      </c>
      <c r="AJ110" s="213">
        <v>380977</v>
      </c>
      <c r="AK110" s="213">
        <v>379895</v>
      </c>
      <c r="AL110" s="213">
        <v>379129</v>
      </c>
      <c r="AM110" s="213">
        <v>378669</v>
      </c>
      <c r="AN110" s="213">
        <v>378496</v>
      </c>
      <c r="AO110" s="213">
        <v>378470</v>
      </c>
      <c r="AP110" s="213">
        <v>378629</v>
      </c>
      <c r="AQ110" s="213">
        <v>379035</v>
      </c>
      <c r="AR110" s="213">
        <v>379516</v>
      </c>
      <c r="AS110" s="213">
        <v>380111</v>
      </c>
      <c r="AT110" s="213">
        <v>380730</v>
      </c>
      <c r="AU110" s="213">
        <v>381445</v>
      </c>
      <c r="AV110" s="213">
        <v>382334</v>
      </c>
      <c r="AW110" s="213">
        <v>383199</v>
      </c>
      <c r="AX110" s="213">
        <v>384010</v>
      </c>
      <c r="AY110" s="213">
        <v>384801</v>
      </c>
      <c r="AZ110" s="213">
        <v>385540</v>
      </c>
      <c r="BA110" s="213">
        <v>386261</v>
      </c>
      <c r="BB110" s="213">
        <v>386949</v>
      </c>
      <c r="BC110" s="213">
        <v>387547</v>
      </c>
      <c r="BD110" s="213">
        <v>388075</v>
      </c>
      <c r="BE110" s="213">
        <v>388515</v>
      </c>
      <c r="BF110" s="213">
        <v>388849</v>
      </c>
      <c r="BG110" s="213">
        <v>389071</v>
      </c>
      <c r="BH110" s="213">
        <v>389178</v>
      </c>
      <c r="BI110" s="213">
        <v>389173</v>
      </c>
      <c r="BJ110" s="213">
        <v>389057</v>
      </c>
      <c r="BK110" s="213">
        <v>388850</v>
      </c>
      <c r="BL110" s="213">
        <v>388552</v>
      </c>
      <c r="BM110" s="213">
        <v>388189</v>
      </c>
      <c r="BN110" s="213">
        <v>387788</v>
      </c>
      <c r="BO110" s="213">
        <v>387369</v>
      </c>
      <c r="BP110" s="213">
        <v>386959</v>
      </c>
      <c r="BQ110" s="213">
        <v>386575</v>
      </c>
      <c r="BR110" s="213">
        <v>386239</v>
      </c>
      <c r="BS110" s="213">
        <v>385962</v>
      </c>
      <c r="BT110" s="213">
        <v>385765</v>
      </c>
      <c r="BU110" s="213">
        <v>385646</v>
      </c>
      <c r="BV110" s="213">
        <v>385618</v>
      </c>
      <c r="BW110" s="213">
        <v>385679</v>
      </c>
      <c r="BX110" s="213">
        <v>385820</v>
      </c>
      <c r="BY110" s="213">
        <v>386040</v>
      </c>
      <c r="BZ110" s="213">
        <v>386324</v>
      </c>
      <c r="CA110" s="213">
        <v>386668</v>
      </c>
      <c r="CB110" s="213">
        <v>387054</v>
      </c>
      <c r="CC110" s="213">
        <v>387471</v>
      </c>
      <c r="CD110" s="213">
        <v>387912</v>
      </c>
      <c r="CE110" s="213">
        <v>388357</v>
      </c>
      <c r="CF110" s="213">
        <v>388800</v>
      </c>
      <c r="CG110" s="213">
        <v>389229</v>
      </c>
      <c r="CH110" s="213">
        <v>389634</v>
      </c>
      <c r="CI110" s="213">
        <v>390004</v>
      </c>
      <c r="CJ110" s="213">
        <v>390338</v>
      </c>
      <c r="CK110" s="213">
        <v>390628</v>
      </c>
      <c r="CL110" s="213">
        <v>390872</v>
      </c>
      <c r="CM110" s="213">
        <v>391067</v>
      </c>
      <c r="CN110" s="213">
        <v>391213</v>
      </c>
      <c r="CO110" s="213">
        <v>391309</v>
      </c>
      <c r="CP110" s="213">
        <v>391360</v>
      </c>
      <c r="CQ110" s="213">
        <v>391371</v>
      </c>
      <c r="CR110" s="213">
        <v>391343</v>
      </c>
      <c r="CS110" s="213">
        <v>391289</v>
      </c>
      <c r="CT110" s="213">
        <v>391213</v>
      </c>
      <c r="CU110" s="213">
        <v>391121</v>
      </c>
      <c r="CV110" s="213">
        <v>391028</v>
      </c>
      <c r="CW110" s="213">
        <v>390932</v>
      </c>
      <c r="CX110" s="213">
        <v>390847</v>
      </c>
      <c r="CY110" s="213">
        <v>390778</v>
      </c>
    </row>
    <row r="111" spans="1:103" x14ac:dyDescent="0.2">
      <c r="A111" s="213" t="s">
        <v>1292</v>
      </c>
      <c r="B111" s="211">
        <v>2</v>
      </c>
      <c r="C111" s="213"/>
      <c r="D111" s="213"/>
      <c r="E111" s="213">
        <v>354745</v>
      </c>
      <c r="F111" s="213">
        <v>363574</v>
      </c>
      <c r="G111" s="213">
        <v>348915</v>
      </c>
      <c r="H111" s="213">
        <v>372734</v>
      </c>
      <c r="I111" s="213">
        <v>376544</v>
      </c>
      <c r="J111" s="213">
        <v>377807</v>
      </c>
      <c r="K111" s="213">
        <v>378640</v>
      </c>
      <c r="L111" s="213">
        <v>379010</v>
      </c>
      <c r="M111" s="213">
        <v>379082</v>
      </c>
      <c r="N111" s="213">
        <v>379161</v>
      </c>
      <c r="O111" s="213">
        <v>379300</v>
      </c>
      <c r="P111" s="213">
        <v>379581</v>
      </c>
      <c r="Q111" s="213">
        <v>379838</v>
      </c>
      <c r="R111" s="213">
        <v>380111</v>
      </c>
      <c r="S111" s="213">
        <v>380556</v>
      </c>
      <c r="T111" s="213">
        <v>381722</v>
      </c>
      <c r="U111" s="213">
        <v>383687</v>
      </c>
      <c r="V111" s="213">
        <v>385811</v>
      </c>
      <c r="W111" s="213">
        <v>387943</v>
      </c>
      <c r="X111" s="213">
        <v>390010</v>
      </c>
      <c r="Y111" s="213">
        <v>391605</v>
      </c>
      <c r="Z111" s="213">
        <v>392719</v>
      </c>
      <c r="AA111" s="213">
        <v>393657</v>
      </c>
      <c r="AB111" s="213">
        <v>394352</v>
      </c>
      <c r="AC111" s="213">
        <v>394235</v>
      </c>
      <c r="AD111" s="213">
        <v>393281</v>
      </c>
      <c r="AE111" s="213">
        <v>392144</v>
      </c>
      <c r="AF111" s="213">
        <v>390846</v>
      </c>
      <c r="AG111" s="213">
        <v>389377</v>
      </c>
      <c r="AH111" s="213">
        <v>387869</v>
      </c>
      <c r="AI111" s="213">
        <v>386438</v>
      </c>
      <c r="AJ111" s="213">
        <v>385123</v>
      </c>
      <c r="AK111" s="213">
        <v>383868</v>
      </c>
      <c r="AL111" s="213">
        <v>382786</v>
      </c>
      <c r="AM111" s="213">
        <v>382022</v>
      </c>
      <c r="AN111" s="213">
        <v>381562</v>
      </c>
      <c r="AO111" s="213">
        <v>381391</v>
      </c>
      <c r="AP111" s="213">
        <v>381363</v>
      </c>
      <c r="AQ111" s="213">
        <v>381523</v>
      </c>
      <c r="AR111" s="213">
        <v>381929</v>
      </c>
      <c r="AS111" s="213">
        <v>382410</v>
      </c>
      <c r="AT111" s="213">
        <v>383007</v>
      </c>
      <c r="AU111" s="213">
        <v>383625</v>
      </c>
      <c r="AV111" s="213">
        <v>384341</v>
      </c>
      <c r="AW111" s="213">
        <v>385231</v>
      </c>
      <c r="AX111" s="213">
        <v>386096</v>
      </c>
      <c r="AY111" s="213">
        <v>386909</v>
      </c>
      <c r="AZ111" s="213">
        <v>387699</v>
      </c>
      <c r="BA111" s="213">
        <v>388439</v>
      </c>
      <c r="BB111" s="213">
        <v>389160</v>
      </c>
      <c r="BC111" s="213">
        <v>389849</v>
      </c>
      <c r="BD111" s="213">
        <v>390448</v>
      </c>
      <c r="BE111" s="213">
        <v>390975</v>
      </c>
      <c r="BF111" s="213">
        <v>391416</v>
      </c>
      <c r="BG111" s="213">
        <v>391750</v>
      </c>
      <c r="BH111" s="213">
        <v>391973</v>
      </c>
      <c r="BI111" s="213">
        <v>392082</v>
      </c>
      <c r="BJ111" s="213">
        <v>392077</v>
      </c>
      <c r="BK111" s="213">
        <v>391961</v>
      </c>
      <c r="BL111" s="213">
        <v>391754</v>
      </c>
      <c r="BM111" s="213">
        <v>391456</v>
      </c>
      <c r="BN111" s="213">
        <v>391094</v>
      </c>
      <c r="BO111" s="213">
        <v>390693</v>
      </c>
      <c r="BP111" s="213">
        <v>390276</v>
      </c>
      <c r="BQ111" s="213">
        <v>389866</v>
      </c>
      <c r="BR111" s="213">
        <v>389481</v>
      </c>
      <c r="BS111" s="213">
        <v>389147</v>
      </c>
      <c r="BT111" s="213">
        <v>388868</v>
      </c>
      <c r="BU111" s="213">
        <v>388672</v>
      </c>
      <c r="BV111" s="213">
        <v>388555</v>
      </c>
      <c r="BW111" s="213">
        <v>388527</v>
      </c>
      <c r="BX111" s="213">
        <v>388589</v>
      </c>
      <c r="BY111" s="213">
        <v>388730</v>
      </c>
      <c r="BZ111" s="213">
        <v>388948</v>
      </c>
      <c r="CA111" s="213">
        <v>389235</v>
      </c>
      <c r="CB111" s="213">
        <v>389579</v>
      </c>
      <c r="CC111" s="213">
        <v>389964</v>
      </c>
      <c r="CD111" s="213">
        <v>390382</v>
      </c>
      <c r="CE111" s="213">
        <v>390823</v>
      </c>
      <c r="CF111" s="213">
        <v>391268</v>
      </c>
      <c r="CG111" s="213">
        <v>391711</v>
      </c>
      <c r="CH111" s="213">
        <v>392141</v>
      </c>
      <c r="CI111" s="213">
        <v>392547</v>
      </c>
      <c r="CJ111" s="213">
        <v>392918</v>
      </c>
      <c r="CK111" s="213">
        <v>393252</v>
      </c>
      <c r="CL111" s="213">
        <v>393542</v>
      </c>
      <c r="CM111" s="213">
        <v>393787</v>
      </c>
      <c r="CN111" s="213">
        <v>393981</v>
      </c>
      <c r="CO111" s="213">
        <v>394128</v>
      </c>
      <c r="CP111" s="213">
        <v>394225</v>
      </c>
      <c r="CQ111" s="213">
        <v>394277</v>
      </c>
      <c r="CR111" s="213">
        <v>394287</v>
      </c>
      <c r="CS111" s="213">
        <v>394259</v>
      </c>
      <c r="CT111" s="213">
        <v>394206</v>
      </c>
      <c r="CU111" s="213">
        <v>394130</v>
      </c>
      <c r="CV111" s="213">
        <v>394038</v>
      </c>
      <c r="CW111" s="213">
        <v>393946</v>
      </c>
      <c r="CX111" s="213">
        <v>393849</v>
      </c>
      <c r="CY111" s="213">
        <v>393766</v>
      </c>
    </row>
    <row r="112" spans="1:103" x14ac:dyDescent="0.2">
      <c r="A112" s="213" t="s">
        <v>1292</v>
      </c>
      <c r="B112" s="211">
        <v>3</v>
      </c>
      <c r="C112" s="213"/>
      <c r="D112" s="213"/>
      <c r="E112" s="213">
        <v>368309</v>
      </c>
      <c r="F112" s="213">
        <v>358258</v>
      </c>
      <c r="G112" s="213">
        <v>366664</v>
      </c>
      <c r="H112" s="213">
        <v>351582</v>
      </c>
      <c r="I112" s="213">
        <v>374973</v>
      </c>
      <c r="J112" s="213">
        <v>378354</v>
      </c>
      <c r="K112" s="213">
        <v>379619</v>
      </c>
      <c r="L112" s="213">
        <v>380450</v>
      </c>
      <c r="M112" s="213">
        <v>380822</v>
      </c>
      <c r="N112" s="213">
        <v>380894</v>
      </c>
      <c r="O112" s="213">
        <v>380975</v>
      </c>
      <c r="P112" s="213">
        <v>381113</v>
      </c>
      <c r="Q112" s="213">
        <v>381395</v>
      </c>
      <c r="R112" s="213">
        <v>381651</v>
      </c>
      <c r="S112" s="213">
        <v>381925</v>
      </c>
      <c r="T112" s="213">
        <v>382371</v>
      </c>
      <c r="U112" s="213">
        <v>383538</v>
      </c>
      <c r="V112" s="213">
        <v>385502</v>
      </c>
      <c r="W112" s="213">
        <v>387626</v>
      </c>
      <c r="X112" s="213">
        <v>389760</v>
      </c>
      <c r="Y112" s="213">
        <v>391827</v>
      </c>
      <c r="Z112" s="213">
        <v>393422</v>
      </c>
      <c r="AA112" s="213">
        <v>394536</v>
      </c>
      <c r="AB112" s="213">
        <v>395475</v>
      </c>
      <c r="AC112" s="213">
        <v>396169</v>
      </c>
      <c r="AD112" s="213">
        <v>396053</v>
      </c>
      <c r="AE112" s="213">
        <v>395099</v>
      </c>
      <c r="AF112" s="213">
        <v>393962</v>
      </c>
      <c r="AG112" s="213">
        <v>392665</v>
      </c>
      <c r="AH112" s="213">
        <v>391196</v>
      </c>
      <c r="AI112" s="213">
        <v>389687</v>
      </c>
      <c r="AJ112" s="213">
        <v>388257</v>
      </c>
      <c r="AK112" s="213">
        <v>386942</v>
      </c>
      <c r="AL112" s="213">
        <v>385688</v>
      </c>
      <c r="AM112" s="213">
        <v>384606</v>
      </c>
      <c r="AN112" s="213">
        <v>383842</v>
      </c>
      <c r="AO112" s="213">
        <v>383383</v>
      </c>
      <c r="AP112" s="213">
        <v>383212</v>
      </c>
      <c r="AQ112" s="213">
        <v>383184</v>
      </c>
      <c r="AR112" s="213">
        <v>383345</v>
      </c>
      <c r="AS112" s="213">
        <v>383750</v>
      </c>
      <c r="AT112" s="213">
        <v>384232</v>
      </c>
      <c r="AU112" s="213">
        <v>384830</v>
      </c>
      <c r="AV112" s="213">
        <v>385448</v>
      </c>
      <c r="AW112" s="213">
        <v>386164</v>
      </c>
      <c r="AX112" s="213">
        <v>387055</v>
      </c>
      <c r="AY112" s="213">
        <v>387919</v>
      </c>
      <c r="AZ112" s="213">
        <v>388733</v>
      </c>
      <c r="BA112" s="213">
        <v>389524</v>
      </c>
      <c r="BB112" s="213">
        <v>390263</v>
      </c>
      <c r="BC112" s="213">
        <v>390984</v>
      </c>
      <c r="BD112" s="213">
        <v>391673</v>
      </c>
      <c r="BE112" s="213">
        <v>392272</v>
      </c>
      <c r="BF112" s="213">
        <v>392800</v>
      </c>
      <c r="BG112" s="213">
        <v>393242</v>
      </c>
      <c r="BH112" s="213">
        <v>393576</v>
      </c>
      <c r="BI112" s="213">
        <v>393797</v>
      </c>
      <c r="BJ112" s="213">
        <v>393908</v>
      </c>
      <c r="BK112" s="213">
        <v>393902</v>
      </c>
      <c r="BL112" s="213">
        <v>393786</v>
      </c>
      <c r="BM112" s="213">
        <v>393580</v>
      </c>
      <c r="BN112" s="213">
        <v>393284</v>
      </c>
      <c r="BO112" s="213">
        <v>392920</v>
      </c>
      <c r="BP112" s="213">
        <v>392519</v>
      </c>
      <c r="BQ112" s="213">
        <v>392101</v>
      </c>
      <c r="BR112" s="213">
        <v>391692</v>
      </c>
      <c r="BS112" s="213">
        <v>391308</v>
      </c>
      <c r="BT112" s="213">
        <v>390975</v>
      </c>
      <c r="BU112" s="213">
        <v>390696</v>
      </c>
      <c r="BV112" s="213">
        <v>390500</v>
      </c>
      <c r="BW112" s="213">
        <v>390383</v>
      </c>
      <c r="BX112" s="213">
        <v>390355</v>
      </c>
      <c r="BY112" s="213">
        <v>390418</v>
      </c>
      <c r="BZ112" s="213">
        <v>390558</v>
      </c>
      <c r="CA112" s="213">
        <v>390777</v>
      </c>
      <c r="CB112" s="213">
        <v>391064</v>
      </c>
      <c r="CC112" s="213">
        <v>391408</v>
      </c>
      <c r="CD112" s="213">
        <v>391793</v>
      </c>
      <c r="CE112" s="213">
        <v>392211</v>
      </c>
      <c r="CF112" s="213">
        <v>392652</v>
      </c>
      <c r="CG112" s="213">
        <v>393098</v>
      </c>
      <c r="CH112" s="213">
        <v>393541</v>
      </c>
      <c r="CI112" s="213">
        <v>393970</v>
      </c>
      <c r="CJ112" s="213">
        <v>394377</v>
      </c>
      <c r="CK112" s="213">
        <v>394747</v>
      </c>
      <c r="CL112" s="213">
        <v>395083</v>
      </c>
      <c r="CM112" s="213">
        <v>395373</v>
      </c>
      <c r="CN112" s="213">
        <v>395617</v>
      </c>
      <c r="CO112" s="213">
        <v>395811</v>
      </c>
      <c r="CP112" s="213">
        <v>395957</v>
      </c>
      <c r="CQ112" s="213">
        <v>396056</v>
      </c>
      <c r="CR112" s="213">
        <v>396109</v>
      </c>
      <c r="CS112" s="213">
        <v>396118</v>
      </c>
      <c r="CT112" s="213">
        <v>396089</v>
      </c>
      <c r="CU112" s="213">
        <v>396037</v>
      </c>
      <c r="CV112" s="213">
        <v>395962</v>
      </c>
      <c r="CW112" s="213">
        <v>395870</v>
      </c>
      <c r="CX112" s="213">
        <v>395778</v>
      </c>
      <c r="CY112" s="213">
        <v>395681</v>
      </c>
    </row>
    <row r="113" spans="1:103" x14ac:dyDescent="0.2">
      <c r="A113" s="213" t="s">
        <v>1292</v>
      </c>
      <c r="B113" s="211">
        <v>4</v>
      </c>
      <c r="C113" s="213"/>
      <c r="D113" s="213"/>
      <c r="E113" s="213">
        <v>375747</v>
      </c>
      <c r="F113" s="213">
        <v>371380</v>
      </c>
      <c r="G113" s="213">
        <v>360920</v>
      </c>
      <c r="H113" s="213">
        <v>368914</v>
      </c>
      <c r="I113" s="213">
        <v>353420</v>
      </c>
      <c r="J113" s="213">
        <v>376395</v>
      </c>
      <c r="K113" s="213">
        <v>379776</v>
      </c>
      <c r="L113" s="213">
        <v>381041</v>
      </c>
      <c r="M113" s="213">
        <v>381873</v>
      </c>
      <c r="N113" s="213">
        <v>382244</v>
      </c>
      <c r="O113" s="213">
        <v>382318</v>
      </c>
      <c r="P113" s="213">
        <v>382399</v>
      </c>
      <c r="Q113" s="213">
        <v>382537</v>
      </c>
      <c r="R113" s="213">
        <v>382819</v>
      </c>
      <c r="S113" s="213">
        <v>383076</v>
      </c>
      <c r="T113" s="213">
        <v>383351</v>
      </c>
      <c r="U113" s="213">
        <v>383795</v>
      </c>
      <c r="V113" s="213">
        <v>384963</v>
      </c>
      <c r="W113" s="213">
        <v>386929</v>
      </c>
      <c r="X113" s="213">
        <v>389053</v>
      </c>
      <c r="Y113" s="213">
        <v>391185</v>
      </c>
      <c r="Z113" s="213">
        <v>393252</v>
      </c>
      <c r="AA113" s="213">
        <v>394847</v>
      </c>
      <c r="AB113" s="213">
        <v>395962</v>
      </c>
      <c r="AC113" s="213">
        <v>396901</v>
      </c>
      <c r="AD113" s="213">
        <v>397597</v>
      </c>
      <c r="AE113" s="213">
        <v>397479</v>
      </c>
      <c r="AF113" s="213">
        <v>396526</v>
      </c>
      <c r="AG113" s="213">
        <v>395390</v>
      </c>
      <c r="AH113" s="213">
        <v>394094</v>
      </c>
      <c r="AI113" s="213">
        <v>392623</v>
      </c>
      <c r="AJ113" s="213">
        <v>391114</v>
      </c>
      <c r="AK113" s="213">
        <v>389684</v>
      </c>
      <c r="AL113" s="213">
        <v>388370</v>
      </c>
      <c r="AM113" s="213">
        <v>387117</v>
      </c>
      <c r="AN113" s="213">
        <v>386034</v>
      </c>
      <c r="AO113" s="213">
        <v>385272</v>
      </c>
      <c r="AP113" s="213">
        <v>384814</v>
      </c>
      <c r="AQ113" s="213">
        <v>384642</v>
      </c>
      <c r="AR113" s="213">
        <v>384615</v>
      </c>
      <c r="AS113" s="213">
        <v>384775</v>
      </c>
      <c r="AT113" s="213">
        <v>385180</v>
      </c>
      <c r="AU113" s="213">
        <v>385662</v>
      </c>
      <c r="AV113" s="213">
        <v>386260</v>
      </c>
      <c r="AW113" s="213">
        <v>386878</v>
      </c>
      <c r="AX113" s="213">
        <v>387596</v>
      </c>
      <c r="AY113" s="213">
        <v>388487</v>
      </c>
      <c r="AZ113" s="213">
        <v>389350</v>
      </c>
      <c r="BA113" s="213">
        <v>390164</v>
      </c>
      <c r="BB113" s="213">
        <v>390956</v>
      </c>
      <c r="BC113" s="213">
        <v>391695</v>
      </c>
      <c r="BD113" s="213">
        <v>392416</v>
      </c>
      <c r="BE113" s="213">
        <v>393104</v>
      </c>
      <c r="BF113" s="213">
        <v>393703</v>
      </c>
      <c r="BG113" s="213">
        <v>394232</v>
      </c>
      <c r="BH113" s="213">
        <v>394674</v>
      </c>
      <c r="BI113" s="213">
        <v>395009</v>
      </c>
      <c r="BJ113" s="213">
        <v>395231</v>
      </c>
      <c r="BK113" s="213">
        <v>395342</v>
      </c>
      <c r="BL113" s="213">
        <v>395336</v>
      </c>
      <c r="BM113" s="213">
        <v>395219</v>
      </c>
      <c r="BN113" s="213">
        <v>395013</v>
      </c>
      <c r="BO113" s="213">
        <v>394718</v>
      </c>
      <c r="BP113" s="213">
        <v>394354</v>
      </c>
      <c r="BQ113" s="213">
        <v>393954</v>
      </c>
      <c r="BR113" s="213">
        <v>393535</v>
      </c>
      <c r="BS113" s="213">
        <v>393126</v>
      </c>
      <c r="BT113" s="213">
        <v>392743</v>
      </c>
      <c r="BU113" s="213">
        <v>392410</v>
      </c>
      <c r="BV113" s="213">
        <v>392130</v>
      </c>
      <c r="BW113" s="213">
        <v>391934</v>
      </c>
      <c r="BX113" s="213">
        <v>391818</v>
      </c>
      <c r="BY113" s="213">
        <v>391790</v>
      </c>
      <c r="BZ113" s="213">
        <v>391853</v>
      </c>
      <c r="CA113" s="213">
        <v>391994</v>
      </c>
      <c r="CB113" s="213">
        <v>392213</v>
      </c>
      <c r="CC113" s="213">
        <v>392500</v>
      </c>
      <c r="CD113" s="213">
        <v>392844</v>
      </c>
      <c r="CE113" s="213">
        <v>393229</v>
      </c>
      <c r="CF113" s="213">
        <v>393648</v>
      </c>
      <c r="CG113" s="213">
        <v>394089</v>
      </c>
      <c r="CH113" s="213">
        <v>394535</v>
      </c>
      <c r="CI113" s="213">
        <v>394978</v>
      </c>
      <c r="CJ113" s="213">
        <v>395407</v>
      </c>
      <c r="CK113" s="213">
        <v>395814</v>
      </c>
      <c r="CL113" s="213">
        <v>396184</v>
      </c>
      <c r="CM113" s="213">
        <v>396520</v>
      </c>
      <c r="CN113" s="213">
        <v>396810</v>
      </c>
      <c r="CO113" s="213">
        <v>397054</v>
      </c>
      <c r="CP113" s="213">
        <v>397248</v>
      </c>
      <c r="CQ113" s="213">
        <v>397394</v>
      </c>
      <c r="CR113" s="213">
        <v>397494</v>
      </c>
      <c r="CS113" s="213">
        <v>397547</v>
      </c>
      <c r="CT113" s="213">
        <v>397556</v>
      </c>
      <c r="CU113" s="213">
        <v>397527</v>
      </c>
      <c r="CV113" s="213">
        <v>397475</v>
      </c>
      <c r="CW113" s="213">
        <v>397400</v>
      </c>
      <c r="CX113" s="213">
        <v>397309</v>
      </c>
      <c r="CY113" s="213">
        <v>397216</v>
      </c>
    </row>
    <row r="114" spans="1:103" x14ac:dyDescent="0.2">
      <c r="A114" s="213" t="s">
        <v>1292</v>
      </c>
      <c r="B114" s="211">
        <v>5</v>
      </c>
      <c r="C114" s="213"/>
      <c r="D114" s="213"/>
      <c r="E114" s="213">
        <v>381066</v>
      </c>
      <c r="F114" s="213">
        <v>378633</v>
      </c>
      <c r="G114" s="213">
        <v>373873</v>
      </c>
      <c r="H114" s="213">
        <v>363017</v>
      </c>
      <c r="I114" s="213">
        <v>370615</v>
      </c>
      <c r="J114" s="213">
        <v>354722</v>
      </c>
      <c r="K114" s="213">
        <v>377696</v>
      </c>
      <c r="L114" s="213">
        <v>381077</v>
      </c>
      <c r="M114" s="213">
        <v>382344</v>
      </c>
      <c r="N114" s="213">
        <v>383174</v>
      </c>
      <c r="O114" s="213">
        <v>383547</v>
      </c>
      <c r="P114" s="213">
        <v>383620</v>
      </c>
      <c r="Q114" s="213">
        <v>383702</v>
      </c>
      <c r="R114" s="213">
        <v>383841</v>
      </c>
      <c r="S114" s="213">
        <v>384123</v>
      </c>
      <c r="T114" s="213">
        <v>384379</v>
      </c>
      <c r="U114" s="213">
        <v>384656</v>
      </c>
      <c r="V114" s="213">
        <v>385099</v>
      </c>
      <c r="W114" s="213">
        <v>386268</v>
      </c>
      <c r="X114" s="213">
        <v>388234</v>
      </c>
      <c r="Y114" s="213">
        <v>390359</v>
      </c>
      <c r="Z114" s="213">
        <v>392490</v>
      </c>
      <c r="AA114" s="213">
        <v>394557</v>
      </c>
      <c r="AB114" s="213">
        <v>396151</v>
      </c>
      <c r="AC114" s="213">
        <v>397267</v>
      </c>
      <c r="AD114" s="213">
        <v>398208</v>
      </c>
      <c r="AE114" s="213">
        <v>398903</v>
      </c>
      <c r="AF114" s="213">
        <v>398786</v>
      </c>
      <c r="AG114" s="213">
        <v>397832</v>
      </c>
      <c r="AH114" s="213">
        <v>396697</v>
      </c>
      <c r="AI114" s="213">
        <v>395401</v>
      </c>
      <c r="AJ114" s="213">
        <v>393930</v>
      </c>
      <c r="AK114" s="213">
        <v>392421</v>
      </c>
      <c r="AL114" s="213">
        <v>390990</v>
      </c>
      <c r="AM114" s="213">
        <v>389678</v>
      </c>
      <c r="AN114" s="213">
        <v>388425</v>
      </c>
      <c r="AO114" s="213">
        <v>387342</v>
      </c>
      <c r="AP114" s="213">
        <v>386580</v>
      </c>
      <c r="AQ114" s="213">
        <v>386123</v>
      </c>
      <c r="AR114" s="213">
        <v>385951</v>
      </c>
      <c r="AS114" s="213">
        <v>385925</v>
      </c>
      <c r="AT114" s="213">
        <v>386086</v>
      </c>
      <c r="AU114" s="213">
        <v>386490</v>
      </c>
      <c r="AV114" s="213">
        <v>386972</v>
      </c>
      <c r="AW114" s="213">
        <v>387570</v>
      </c>
      <c r="AX114" s="213">
        <v>388188</v>
      </c>
      <c r="AY114" s="213">
        <v>388907</v>
      </c>
      <c r="AZ114" s="213">
        <v>389798</v>
      </c>
      <c r="BA114" s="213">
        <v>390660</v>
      </c>
      <c r="BB114" s="213">
        <v>391475</v>
      </c>
      <c r="BC114" s="213">
        <v>392267</v>
      </c>
      <c r="BD114" s="213">
        <v>393006</v>
      </c>
      <c r="BE114" s="213">
        <v>393726</v>
      </c>
      <c r="BF114" s="213">
        <v>394414</v>
      </c>
      <c r="BG114" s="213">
        <v>395016</v>
      </c>
      <c r="BH114" s="213">
        <v>395544</v>
      </c>
      <c r="BI114" s="213">
        <v>395986</v>
      </c>
      <c r="BJ114" s="213">
        <v>396322</v>
      </c>
      <c r="BK114" s="213">
        <v>396544</v>
      </c>
      <c r="BL114" s="213">
        <v>396654</v>
      </c>
      <c r="BM114" s="213">
        <v>396648</v>
      </c>
      <c r="BN114" s="213">
        <v>396532</v>
      </c>
      <c r="BO114" s="213">
        <v>396326</v>
      </c>
      <c r="BP114" s="213">
        <v>396030</v>
      </c>
      <c r="BQ114" s="213">
        <v>395668</v>
      </c>
      <c r="BR114" s="213">
        <v>395267</v>
      </c>
      <c r="BS114" s="213">
        <v>394848</v>
      </c>
      <c r="BT114" s="213">
        <v>394440</v>
      </c>
      <c r="BU114" s="213">
        <v>394056</v>
      </c>
      <c r="BV114" s="213">
        <v>393725</v>
      </c>
      <c r="BW114" s="213">
        <v>393445</v>
      </c>
      <c r="BX114" s="213">
        <v>393248</v>
      </c>
      <c r="BY114" s="213">
        <v>393133</v>
      </c>
      <c r="BZ114" s="213">
        <v>393106</v>
      </c>
      <c r="CA114" s="213">
        <v>393170</v>
      </c>
      <c r="CB114" s="213">
        <v>393310</v>
      </c>
      <c r="CC114" s="213">
        <v>393530</v>
      </c>
      <c r="CD114" s="213">
        <v>393816</v>
      </c>
      <c r="CE114" s="213">
        <v>394161</v>
      </c>
      <c r="CF114" s="213">
        <v>394545</v>
      </c>
      <c r="CG114" s="213">
        <v>394964</v>
      </c>
      <c r="CH114" s="213">
        <v>395405</v>
      </c>
      <c r="CI114" s="213">
        <v>395851</v>
      </c>
      <c r="CJ114" s="213">
        <v>396294</v>
      </c>
      <c r="CK114" s="213">
        <v>396723</v>
      </c>
      <c r="CL114" s="213">
        <v>397130</v>
      </c>
      <c r="CM114" s="213">
        <v>397501</v>
      </c>
      <c r="CN114" s="213">
        <v>397837</v>
      </c>
      <c r="CO114" s="213">
        <v>398127</v>
      </c>
      <c r="CP114" s="213">
        <v>398371</v>
      </c>
      <c r="CQ114" s="213">
        <v>398566</v>
      </c>
      <c r="CR114" s="213">
        <v>398710</v>
      </c>
      <c r="CS114" s="213">
        <v>398811</v>
      </c>
      <c r="CT114" s="213">
        <v>398865</v>
      </c>
      <c r="CU114" s="213">
        <v>398873</v>
      </c>
      <c r="CV114" s="213">
        <v>398845</v>
      </c>
      <c r="CW114" s="213">
        <v>398791</v>
      </c>
      <c r="CX114" s="213">
        <v>398716</v>
      </c>
      <c r="CY114" s="213">
        <v>398625</v>
      </c>
    </row>
    <row r="115" spans="1:103" x14ac:dyDescent="0.2">
      <c r="A115" s="213" t="s">
        <v>1292</v>
      </c>
      <c r="B115" s="211">
        <v>6</v>
      </c>
      <c r="C115" s="213"/>
      <c r="D115" s="213"/>
      <c r="E115" s="213">
        <v>390635</v>
      </c>
      <c r="F115" s="213">
        <v>383888</v>
      </c>
      <c r="G115" s="213">
        <v>381073</v>
      </c>
      <c r="H115" s="213">
        <v>375933</v>
      </c>
      <c r="I115" s="213">
        <v>364694</v>
      </c>
      <c r="J115" s="213">
        <v>371905</v>
      </c>
      <c r="K115" s="213">
        <v>356015</v>
      </c>
      <c r="L115" s="213">
        <v>378987</v>
      </c>
      <c r="M115" s="213">
        <v>382368</v>
      </c>
      <c r="N115" s="213">
        <v>383636</v>
      </c>
      <c r="O115" s="213">
        <v>384467</v>
      </c>
      <c r="P115" s="213">
        <v>384840</v>
      </c>
      <c r="Q115" s="213">
        <v>384912</v>
      </c>
      <c r="R115" s="213">
        <v>384996</v>
      </c>
      <c r="S115" s="213">
        <v>385134</v>
      </c>
      <c r="T115" s="213">
        <v>385416</v>
      </c>
      <c r="U115" s="213">
        <v>385674</v>
      </c>
      <c r="V115" s="213">
        <v>385950</v>
      </c>
      <c r="W115" s="213">
        <v>386393</v>
      </c>
      <c r="X115" s="213">
        <v>387564</v>
      </c>
      <c r="Y115" s="213">
        <v>389528</v>
      </c>
      <c r="Z115" s="213">
        <v>391654</v>
      </c>
      <c r="AA115" s="213">
        <v>393785</v>
      </c>
      <c r="AB115" s="213">
        <v>395852</v>
      </c>
      <c r="AC115" s="213">
        <v>397447</v>
      </c>
      <c r="AD115" s="213">
        <v>398562</v>
      </c>
      <c r="AE115" s="213">
        <v>399502</v>
      </c>
      <c r="AF115" s="213">
        <v>400199</v>
      </c>
      <c r="AG115" s="213">
        <v>400082</v>
      </c>
      <c r="AH115" s="213">
        <v>399128</v>
      </c>
      <c r="AI115" s="213">
        <v>397993</v>
      </c>
      <c r="AJ115" s="213">
        <v>396696</v>
      </c>
      <c r="AK115" s="213">
        <v>395226</v>
      </c>
      <c r="AL115" s="213">
        <v>393717</v>
      </c>
      <c r="AM115" s="213">
        <v>392287</v>
      </c>
      <c r="AN115" s="213">
        <v>390977</v>
      </c>
      <c r="AO115" s="213">
        <v>389723</v>
      </c>
      <c r="AP115" s="213">
        <v>388641</v>
      </c>
      <c r="AQ115" s="213">
        <v>387880</v>
      </c>
      <c r="AR115" s="213">
        <v>387422</v>
      </c>
      <c r="AS115" s="213">
        <v>387250</v>
      </c>
      <c r="AT115" s="213">
        <v>387225</v>
      </c>
      <c r="AU115" s="213">
        <v>387385</v>
      </c>
      <c r="AV115" s="213">
        <v>387789</v>
      </c>
      <c r="AW115" s="213">
        <v>388273</v>
      </c>
      <c r="AX115" s="213">
        <v>388871</v>
      </c>
      <c r="AY115" s="213">
        <v>389488</v>
      </c>
      <c r="AZ115" s="213">
        <v>390208</v>
      </c>
      <c r="BA115" s="213">
        <v>391098</v>
      </c>
      <c r="BB115" s="213">
        <v>391961</v>
      </c>
      <c r="BC115" s="213">
        <v>392775</v>
      </c>
      <c r="BD115" s="213">
        <v>393566</v>
      </c>
      <c r="BE115" s="213">
        <v>394306</v>
      </c>
      <c r="BF115" s="213">
        <v>395028</v>
      </c>
      <c r="BG115" s="213">
        <v>395717</v>
      </c>
      <c r="BH115" s="213">
        <v>396319</v>
      </c>
      <c r="BI115" s="213">
        <v>396846</v>
      </c>
      <c r="BJ115" s="213">
        <v>397288</v>
      </c>
      <c r="BK115" s="213">
        <v>397623</v>
      </c>
      <c r="BL115" s="213">
        <v>397845</v>
      </c>
      <c r="BM115" s="213">
        <v>397957</v>
      </c>
      <c r="BN115" s="213">
        <v>397950</v>
      </c>
      <c r="BO115" s="213">
        <v>397835</v>
      </c>
      <c r="BP115" s="213">
        <v>397629</v>
      </c>
      <c r="BQ115" s="213">
        <v>397333</v>
      </c>
      <c r="BR115" s="213">
        <v>396972</v>
      </c>
      <c r="BS115" s="213">
        <v>396570</v>
      </c>
      <c r="BT115" s="213">
        <v>396152</v>
      </c>
      <c r="BU115" s="213">
        <v>395744</v>
      </c>
      <c r="BV115" s="213">
        <v>395359</v>
      </c>
      <c r="BW115" s="213">
        <v>395030</v>
      </c>
      <c r="BX115" s="213">
        <v>394750</v>
      </c>
      <c r="BY115" s="213">
        <v>394554</v>
      </c>
      <c r="BZ115" s="213">
        <v>394438</v>
      </c>
      <c r="CA115" s="213">
        <v>394411</v>
      </c>
      <c r="CB115" s="213">
        <v>394475</v>
      </c>
      <c r="CC115" s="213">
        <v>394616</v>
      </c>
      <c r="CD115" s="213">
        <v>394835</v>
      </c>
      <c r="CE115" s="213">
        <v>395121</v>
      </c>
      <c r="CF115" s="213">
        <v>395467</v>
      </c>
      <c r="CG115" s="213">
        <v>395850</v>
      </c>
      <c r="CH115" s="213">
        <v>396269</v>
      </c>
      <c r="CI115" s="213">
        <v>396712</v>
      </c>
      <c r="CJ115" s="213">
        <v>397157</v>
      </c>
      <c r="CK115" s="213">
        <v>397601</v>
      </c>
      <c r="CL115" s="213">
        <v>398029</v>
      </c>
      <c r="CM115" s="213">
        <v>398437</v>
      </c>
      <c r="CN115" s="213">
        <v>398808</v>
      </c>
      <c r="CO115" s="213">
        <v>399144</v>
      </c>
      <c r="CP115" s="213">
        <v>399433</v>
      </c>
      <c r="CQ115" s="213">
        <v>399677</v>
      </c>
      <c r="CR115" s="213">
        <v>399872</v>
      </c>
      <c r="CS115" s="213">
        <v>400017</v>
      </c>
      <c r="CT115" s="213">
        <v>400116</v>
      </c>
      <c r="CU115" s="213">
        <v>400170</v>
      </c>
      <c r="CV115" s="213">
        <v>400180</v>
      </c>
      <c r="CW115" s="213">
        <v>400152</v>
      </c>
      <c r="CX115" s="213">
        <v>400099</v>
      </c>
      <c r="CY115" s="213">
        <v>400022</v>
      </c>
    </row>
    <row r="116" spans="1:103" x14ac:dyDescent="0.2">
      <c r="A116" s="213" t="s">
        <v>1292</v>
      </c>
      <c r="B116" s="211">
        <v>7</v>
      </c>
      <c r="C116" s="213"/>
      <c r="D116" s="213"/>
      <c r="E116" s="213">
        <v>402895</v>
      </c>
      <c r="F116" s="213">
        <v>393390</v>
      </c>
      <c r="G116" s="213">
        <v>386285</v>
      </c>
      <c r="H116" s="213">
        <v>383110</v>
      </c>
      <c r="I116" s="213">
        <v>377610</v>
      </c>
      <c r="J116" s="213">
        <v>366005</v>
      </c>
      <c r="K116" s="213">
        <v>373216</v>
      </c>
      <c r="L116" s="213">
        <v>357328</v>
      </c>
      <c r="M116" s="213">
        <v>380298</v>
      </c>
      <c r="N116" s="213">
        <v>383680</v>
      </c>
      <c r="O116" s="213">
        <v>384948</v>
      </c>
      <c r="P116" s="213">
        <v>385779</v>
      </c>
      <c r="Q116" s="213">
        <v>386152</v>
      </c>
      <c r="R116" s="213">
        <v>386225</v>
      </c>
      <c r="S116" s="213">
        <v>386309</v>
      </c>
      <c r="T116" s="213">
        <v>386446</v>
      </c>
      <c r="U116" s="213">
        <v>386729</v>
      </c>
      <c r="V116" s="213">
        <v>386988</v>
      </c>
      <c r="W116" s="213">
        <v>387264</v>
      </c>
      <c r="X116" s="213">
        <v>387707</v>
      </c>
      <c r="Y116" s="213">
        <v>388878</v>
      </c>
      <c r="Z116" s="213">
        <v>390842</v>
      </c>
      <c r="AA116" s="213">
        <v>392968</v>
      </c>
      <c r="AB116" s="213">
        <v>395101</v>
      </c>
      <c r="AC116" s="213">
        <v>397166</v>
      </c>
      <c r="AD116" s="213">
        <v>398762</v>
      </c>
      <c r="AE116" s="213">
        <v>399877</v>
      </c>
      <c r="AF116" s="213">
        <v>400816</v>
      </c>
      <c r="AG116" s="213">
        <v>401513</v>
      </c>
      <c r="AH116" s="213">
        <v>401397</v>
      </c>
      <c r="AI116" s="213">
        <v>400443</v>
      </c>
      <c r="AJ116" s="213">
        <v>399308</v>
      </c>
      <c r="AK116" s="213">
        <v>398012</v>
      </c>
      <c r="AL116" s="213">
        <v>396542</v>
      </c>
      <c r="AM116" s="213">
        <v>395034</v>
      </c>
      <c r="AN116" s="213">
        <v>393605</v>
      </c>
      <c r="AO116" s="213">
        <v>392295</v>
      </c>
      <c r="AP116" s="213">
        <v>391041</v>
      </c>
      <c r="AQ116" s="213">
        <v>389960</v>
      </c>
      <c r="AR116" s="213">
        <v>389198</v>
      </c>
      <c r="AS116" s="213">
        <v>388740</v>
      </c>
      <c r="AT116" s="213">
        <v>388568</v>
      </c>
      <c r="AU116" s="213">
        <v>388544</v>
      </c>
      <c r="AV116" s="213">
        <v>388704</v>
      </c>
      <c r="AW116" s="213">
        <v>389108</v>
      </c>
      <c r="AX116" s="213">
        <v>389592</v>
      </c>
      <c r="AY116" s="213">
        <v>390190</v>
      </c>
      <c r="AZ116" s="213">
        <v>390806</v>
      </c>
      <c r="BA116" s="213">
        <v>391526</v>
      </c>
      <c r="BB116" s="213">
        <v>392418</v>
      </c>
      <c r="BC116" s="213">
        <v>393281</v>
      </c>
      <c r="BD116" s="213">
        <v>394094</v>
      </c>
      <c r="BE116" s="213">
        <v>394885</v>
      </c>
      <c r="BF116" s="213">
        <v>395627</v>
      </c>
      <c r="BG116" s="213">
        <v>396348</v>
      </c>
      <c r="BH116" s="213">
        <v>397038</v>
      </c>
      <c r="BI116" s="213">
        <v>397640</v>
      </c>
      <c r="BJ116" s="213">
        <v>398166</v>
      </c>
      <c r="BK116" s="213">
        <v>398608</v>
      </c>
      <c r="BL116" s="213">
        <v>398946</v>
      </c>
      <c r="BM116" s="213">
        <v>399166</v>
      </c>
      <c r="BN116" s="213">
        <v>399280</v>
      </c>
      <c r="BO116" s="213">
        <v>399273</v>
      </c>
      <c r="BP116" s="213">
        <v>399157</v>
      </c>
      <c r="BQ116" s="213">
        <v>398952</v>
      </c>
      <c r="BR116" s="213">
        <v>398656</v>
      </c>
      <c r="BS116" s="213">
        <v>398296</v>
      </c>
      <c r="BT116" s="213">
        <v>397894</v>
      </c>
      <c r="BU116" s="213">
        <v>397476</v>
      </c>
      <c r="BV116" s="213">
        <v>397068</v>
      </c>
      <c r="BW116" s="213">
        <v>396682</v>
      </c>
      <c r="BX116" s="213">
        <v>396354</v>
      </c>
      <c r="BY116" s="213">
        <v>396073</v>
      </c>
      <c r="BZ116" s="213">
        <v>395877</v>
      </c>
      <c r="CA116" s="213">
        <v>395761</v>
      </c>
      <c r="CB116" s="213">
        <v>395734</v>
      </c>
      <c r="CC116" s="213">
        <v>395799</v>
      </c>
      <c r="CD116" s="213">
        <v>395939</v>
      </c>
      <c r="CE116" s="213">
        <v>396159</v>
      </c>
      <c r="CF116" s="213">
        <v>396445</v>
      </c>
      <c r="CG116" s="213">
        <v>396792</v>
      </c>
      <c r="CH116" s="213">
        <v>397175</v>
      </c>
      <c r="CI116" s="213">
        <v>397595</v>
      </c>
      <c r="CJ116" s="213">
        <v>398038</v>
      </c>
      <c r="CK116" s="213">
        <v>398482</v>
      </c>
      <c r="CL116" s="213">
        <v>398925</v>
      </c>
      <c r="CM116" s="213">
        <v>399353</v>
      </c>
      <c r="CN116" s="213">
        <v>399761</v>
      </c>
      <c r="CO116" s="213">
        <v>400133</v>
      </c>
      <c r="CP116" s="213">
        <v>400469</v>
      </c>
      <c r="CQ116" s="213">
        <v>400757</v>
      </c>
      <c r="CR116" s="213">
        <v>401002</v>
      </c>
      <c r="CS116" s="213">
        <v>401198</v>
      </c>
      <c r="CT116" s="213">
        <v>401343</v>
      </c>
      <c r="CU116" s="213">
        <v>401442</v>
      </c>
      <c r="CV116" s="213">
        <v>401497</v>
      </c>
      <c r="CW116" s="213">
        <v>401507</v>
      </c>
      <c r="CX116" s="213">
        <v>401478</v>
      </c>
      <c r="CY116" s="213">
        <v>401425</v>
      </c>
    </row>
    <row r="117" spans="1:103" x14ac:dyDescent="0.2">
      <c r="A117" s="213" t="s">
        <v>1292</v>
      </c>
      <c r="B117" s="211">
        <v>8</v>
      </c>
      <c r="C117" s="213"/>
      <c r="D117" s="213"/>
      <c r="E117" s="213">
        <v>399611</v>
      </c>
      <c r="F117" s="213">
        <v>405504</v>
      </c>
      <c r="G117" s="213">
        <v>395670</v>
      </c>
      <c r="H117" s="213">
        <v>388234</v>
      </c>
      <c r="I117" s="213">
        <v>384727</v>
      </c>
      <c r="J117" s="213">
        <v>378891</v>
      </c>
      <c r="K117" s="213">
        <v>367286</v>
      </c>
      <c r="L117" s="213">
        <v>374497</v>
      </c>
      <c r="M117" s="213">
        <v>358612</v>
      </c>
      <c r="N117" s="213">
        <v>381581</v>
      </c>
      <c r="O117" s="213">
        <v>384963</v>
      </c>
      <c r="P117" s="213">
        <v>386230</v>
      </c>
      <c r="Q117" s="213">
        <v>387064</v>
      </c>
      <c r="R117" s="213">
        <v>387436</v>
      </c>
      <c r="S117" s="213">
        <v>387509</v>
      </c>
      <c r="T117" s="213">
        <v>387593</v>
      </c>
      <c r="U117" s="213">
        <v>387731</v>
      </c>
      <c r="V117" s="213">
        <v>388014</v>
      </c>
      <c r="W117" s="213">
        <v>388272</v>
      </c>
      <c r="X117" s="213">
        <v>388548</v>
      </c>
      <c r="Y117" s="213">
        <v>388993</v>
      </c>
      <c r="Z117" s="213">
        <v>390162</v>
      </c>
      <c r="AA117" s="213">
        <v>392127</v>
      </c>
      <c r="AB117" s="213">
        <v>394255</v>
      </c>
      <c r="AC117" s="213">
        <v>396388</v>
      </c>
      <c r="AD117" s="213">
        <v>398453</v>
      </c>
      <c r="AE117" s="213">
        <v>400049</v>
      </c>
      <c r="AF117" s="213">
        <v>401165</v>
      </c>
      <c r="AG117" s="213">
        <v>402102</v>
      </c>
      <c r="AH117" s="213">
        <v>402800</v>
      </c>
      <c r="AI117" s="213">
        <v>402683</v>
      </c>
      <c r="AJ117" s="213">
        <v>401730</v>
      </c>
      <c r="AK117" s="213">
        <v>400596</v>
      </c>
      <c r="AL117" s="213">
        <v>399300</v>
      </c>
      <c r="AM117" s="213">
        <v>397829</v>
      </c>
      <c r="AN117" s="213">
        <v>396322</v>
      </c>
      <c r="AO117" s="213">
        <v>394894</v>
      </c>
      <c r="AP117" s="213">
        <v>393584</v>
      </c>
      <c r="AQ117" s="213">
        <v>392330</v>
      </c>
      <c r="AR117" s="213">
        <v>391249</v>
      </c>
      <c r="AS117" s="213">
        <v>390488</v>
      </c>
      <c r="AT117" s="213">
        <v>390030</v>
      </c>
      <c r="AU117" s="213">
        <v>389857</v>
      </c>
      <c r="AV117" s="213">
        <v>389834</v>
      </c>
      <c r="AW117" s="213">
        <v>389993</v>
      </c>
      <c r="AX117" s="213">
        <v>390398</v>
      </c>
      <c r="AY117" s="213">
        <v>390883</v>
      </c>
      <c r="AZ117" s="213">
        <v>391481</v>
      </c>
      <c r="BA117" s="213">
        <v>392096</v>
      </c>
      <c r="BB117" s="213">
        <v>392816</v>
      </c>
      <c r="BC117" s="213">
        <v>393708</v>
      </c>
      <c r="BD117" s="213">
        <v>394573</v>
      </c>
      <c r="BE117" s="213">
        <v>395385</v>
      </c>
      <c r="BF117" s="213">
        <v>396178</v>
      </c>
      <c r="BG117" s="213">
        <v>396919</v>
      </c>
      <c r="BH117" s="213">
        <v>397639</v>
      </c>
      <c r="BI117" s="213">
        <v>398330</v>
      </c>
      <c r="BJ117" s="213">
        <v>398932</v>
      </c>
      <c r="BK117" s="213">
        <v>399458</v>
      </c>
      <c r="BL117" s="213">
        <v>399900</v>
      </c>
      <c r="BM117" s="213">
        <v>400239</v>
      </c>
      <c r="BN117" s="213">
        <v>400459</v>
      </c>
      <c r="BO117" s="213">
        <v>400573</v>
      </c>
      <c r="BP117" s="213">
        <v>400566</v>
      </c>
      <c r="BQ117" s="213">
        <v>400451</v>
      </c>
      <c r="BR117" s="213">
        <v>400244</v>
      </c>
      <c r="BS117" s="213">
        <v>399950</v>
      </c>
      <c r="BT117" s="213">
        <v>399590</v>
      </c>
      <c r="BU117" s="213">
        <v>399188</v>
      </c>
      <c r="BV117" s="213">
        <v>398770</v>
      </c>
      <c r="BW117" s="213">
        <v>398362</v>
      </c>
      <c r="BX117" s="213">
        <v>397976</v>
      </c>
      <c r="BY117" s="213">
        <v>397648</v>
      </c>
      <c r="BZ117" s="213">
        <v>397366</v>
      </c>
      <c r="CA117" s="213">
        <v>397172</v>
      </c>
      <c r="CB117" s="213">
        <v>397056</v>
      </c>
      <c r="CC117" s="213">
        <v>397029</v>
      </c>
      <c r="CD117" s="213">
        <v>397094</v>
      </c>
      <c r="CE117" s="213">
        <v>397234</v>
      </c>
      <c r="CF117" s="213">
        <v>397455</v>
      </c>
      <c r="CG117" s="213">
        <v>397740</v>
      </c>
      <c r="CH117" s="213">
        <v>398088</v>
      </c>
      <c r="CI117" s="213">
        <v>398470</v>
      </c>
      <c r="CJ117" s="213">
        <v>398890</v>
      </c>
      <c r="CK117" s="213">
        <v>399334</v>
      </c>
      <c r="CL117" s="213">
        <v>399777</v>
      </c>
      <c r="CM117" s="213">
        <v>400221</v>
      </c>
      <c r="CN117" s="213">
        <v>400649</v>
      </c>
      <c r="CO117" s="213">
        <v>401058</v>
      </c>
      <c r="CP117" s="213">
        <v>401430</v>
      </c>
      <c r="CQ117" s="213">
        <v>401766</v>
      </c>
      <c r="CR117" s="213">
        <v>402054</v>
      </c>
      <c r="CS117" s="213">
        <v>402299</v>
      </c>
      <c r="CT117" s="213">
        <v>402495</v>
      </c>
      <c r="CU117" s="213">
        <v>402640</v>
      </c>
      <c r="CV117" s="213">
        <v>402740</v>
      </c>
      <c r="CW117" s="213">
        <v>402794</v>
      </c>
      <c r="CX117" s="213">
        <v>402803</v>
      </c>
      <c r="CY117" s="213">
        <v>402775</v>
      </c>
    </row>
    <row r="118" spans="1:103" x14ac:dyDescent="0.2">
      <c r="A118" s="213" t="s">
        <v>1292</v>
      </c>
      <c r="B118" s="211">
        <v>9</v>
      </c>
      <c r="C118" s="213"/>
      <c r="D118" s="213"/>
      <c r="E118" s="213">
        <v>401967</v>
      </c>
      <c r="F118" s="213">
        <v>402085</v>
      </c>
      <c r="G118" s="213">
        <v>407670</v>
      </c>
      <c r="H118" s="213">
        <v>397527</v>
      </c>
      <c r="I118" s="213">
        <v>389783</v>
      </c>
      <c r="J118" s="213">
        <v>385966</v>
      </c>
      <c r="K118" s="213">
        <v>380131</v>
      </c>
      <c r="L118" s="213">
        <v>368526</v>
      </c>
      <c r="M118" s="213">
        <v>375737</v>
      </c>
      <c r="N118" s="213">
        <v>359854</v>
      </c>
      <c r="O118" s="213">
        <v>382821</v>
      </c>
      <c r="P118" s="213">
        <v>386203</v>
      </c>
      <c r="Q118" s="213">
        <v>387472</v>
      </c>
      <c r="R118" s="213">
        <v>388305</v>
      </c>
      <c r="S118" s="213">
        <v>388677</v>
      </c>
      <c r="T118" s="213">
        <v>388751</v>
      </c>
      <c r="U118" s="213">
        <v>388834</v>
      </c>
      <c r="V118" s="213">
        <v>388975</v>
      </c>
      <c r="W118" s="213">
        <v>389257</v>
      </c>
      <c r="X118" s="213">
        <v>389515</v>
      </c>
      <c r="Y118" s="213">
        <v>389791</v>
      </c>
      <c r="Z118" s="213">
        <v>390235</v>
      </c>
      <c r="AA118" s="213">
        <v>391405</v>
      </c>
      <c r="AB118" s="213">
        <v>393370</v>
      </c>
      <c r="AC118" s="213">
        <v>395498</v>
      </c>
      <c r="AD118" s="213">
        <v>397634</v>
      </c>
      <c r="AE118" s="213">
        <v>399697</v>
      </c>
      <c r="AF118" s="213">
        <v>401293</v>
      </c>
      <c r="AG118" s="213">
        <v>402408</v>
      </c>
      <c r="AH118" s="213">
        <v>403347</v>
      </c>
      <c r="AI118" s="213">
        <v>404044</v>
      </c>
      <c r="AJ118" s="213">
        <v>403928</v>
      </c>
      <c r="AK118" s="213">
        <v>402974</v>
      </c>
      <c r="AL118" s="213">
        <v>401842</v>
      </c>
      <c r="AM118" s="213">
        <v>400546</v>
      </c>
      <c r="AN118" s="213">
        <v>399073</v>
      </c>
      <c r="AO118" s="213">
        <v>397568</v>
      </c>
      <c r="AP118" s="213">
        <v>396138</v>
      </c>
      <c r="AQ118" s="213">
        <v>394828</v>
      </c>
      <c r="AR118" s="213">
        <v>393576</v>
      </c>
      <c r="AS118" s="213">
        <v>392496</v>
      </c>
      <c r="AT118" s="213">
        <v>391734</v>
      </c>
      <c r="AU118" s="213">
        <v>391277</v>
      </c>
      <c r="AV118" s="213">
        <v>391103</v>
      </c>
      <c r="AW118" s="213">
        <v>391081</v>
      </c>
      <c r="AX118" s="213">
        <v>391239</v>
      </c>
      <c r="AY118" s="213">
        <v>391645</v>
      </c>
      <c r="AZ118" s="213">
        <v>392131</v>
      </c>
      <c r="BA118" s="213">
        <v>392729</v>
      </c>
      <c r="BB118" s="213">
        <v>393343</v>
      </c>
      <c r="BC118" s="213">
        <v>394063</v>
      </c>
      <c r="BD118" s="213">
        <v>394957</v>
      </c>
      <c r="BE118" s="213">
        <v>395822</v>
      </c>
      <c r="BF118" s="213">
        <v>396634</v>
      </c>
      <c r="BG118" s="213">
        <v>397428</v>
      </c>
      <c r="BH118" s="213">
        <v>398169</v>
      </c>
      <c r="BI118" s="213">
        <v>398889</v>
      </c>
      <c r="BJ118" s="213">
        <v>399579</v>
      </c>
      <c r="BK118" s="213">
        <v>400183</v>
      </c>
      <c r="BL118" s="213">
        <v>400709</v>
      </c>
      <c r="BM118" s="213">
        <v>401150</v>
      </c>
      <c r="BN118" s="213">
        <v>401489</v>
      </c>
      <c r="BO118" s="213">
        <v>401709</v>
      </c>
      <c r="BP118" s="213">
        <v>401823</v>
      </c>
      <c r="BQ118" s="213">
        <v>401816</v>
      </c>
      <c r="BR118" s="213">
        <v>401701</v>
      </c>
      <c r="BS118" s="213">
        <v>401495</v>
      </c>
      <c r="BT118" s="213">
        <v>401201</v>
      </c>
      <c r="BU118" s="213">
        <v>400841</v>
      </c>
      <c r="BV118" s="213">
        <v>400441</v>
      </c>
      <c r="BW118" s="213">
        <v>400022</v>
      </c>
      <c r="BX118" s="213">
        <v>399615</v>
      </c>
      <c r="BY118" s="213">
        <v>399227</v>
      </c>
      <c r="BZ118" s="213">
        <v>398900</v>
      </c>
      <c r="CA118" s="213">
        <v>398618</v>
      </c>
      <c r="CB118" s="213">
        <v>398425</v>
      </c>
      <c r="CC118" s="213">
        <v>398309</v>
      </c>
      <c r="CD118" s="213">
        <v>398281</v>
      </c>
      <c r="CE118" s="213">
        <v>398346</v>
      </c>
      <c r="CF118" s="213">
        <v>398486</v>
      </c>
      <c r="CG118" s="213">
        <v>398706</v>
      </c>
      <c r="CH118" s="213">
        <v>398993</v>
      </c>
      <c r="CI118" s="213">
        <v>399341</v>
      </c>
      <c r="CJ118" s="213">
        <v>399723</v>
      </c>
      <c r="CK118" s="213">
        <v>400143</v>
      </c>
      <c r="CL118" s="213">
        <v>400587</v>
      </c>
      <c r="CM118" s="213">
        <v>401029</v>
      </c>
      <c r="CN118" s="213">
        <v>401473</v>
      </c>
      <c r="CO118" s="213">
        <v>401900</v>
      </c>
      <c r="CP118" s="213">
        <v>402309</v>
      </c>
      <c r="CQ118" s="213">
        <v>402681</v>
      </c>
      <c r="CR118" s="213">
        <v>403017</v>
      </c>
      <c r="CS118" s="213">
        <v>403305</v>
      </c>
      <c r="CT118" s="213">
        <v>403550</v>
      </c>
      <c r="CU118" s="213">
        <v>403746</v>
      </c>
      <c r="CV118" s="213">
        <v>403892</v>
      </c>
      <c r="CW118" s="213">
        <v>403992</v>
      </c>
      <c r="CX118" s="213">
        <v>404047</v>
      </c>
      <c r="CY118" s="213">
        <v>404055</v>
      </c>
    </row>
    <row r="119" spans="1:103" x14ac:dyDescent="0.2">
      <c r="A119" s="213" t="s">
        <v>1292</v>
      </c>
      <c r="B119" s="211">
        <v>10</v>
      </c>
      <c r="C119" s="213"/>
      <c r="D119" s="213"/>
      <c r="E119" s="213">
        <v>412610</v>
      </c>
      <c r="F119" s="213">
        <v>404403</v>
      </c>
      <c r="G119" s="213">
        <v>404233</v>
      </c>
      <c r="H119" s="213">
        <v>409524</v>
      </c>
      <c r="I119" s="213">
        <v>399091</v>
      </c>
      <c r="J119" s="213">
        <v>391052</v>
      </c>
      <c r="K119" s="213">
        <v>387236</v>
      </c>
      <c r="L119" s="213">
        <v>381400</v>
      </c>
      <c r="M119" s="213">
        <v>369796</v>
      </c>
      <c r="N119" s="213">
        <v>377008</v>
      </c>
      <c r="O119" s="213">
        <v>361126</v>
      </c>
      <c r="P119" s="213">
        <v>384093</v>
      </c>
      <c r="Q119" s="213">
        <v>387474</v>
      </c>
      <c r="R119" s="213">
        <v>388745</v>
      </c>
      <c r="S119" s="213">
        <v>389578</v>
      </c>
      <c r="T119" s="213">
        <v>389949</v>
      </c>
      <c r="U119" s="213">
        <v>390023</v>
      </c>
      <c r="V119" s="213">
        <v>390108</v>
      </c>
      <c r="W119" s="213">
        <v>390249</v>
      </c>
      <c r="X119" s="213">
        <v>390531</v>
      </c>
      <c r="Y119" s="213">
        <v>390788</v>
      </c>
      <c r="Z119" s="213">
        <v>391065</v>
      </c>
      <c r="AA119" s="213">
        <v>391509</v>
      </c>
      <c r="AB119" s="213">
        <v>392680</v>
      </c>
      <c r="AC119" s="213">
        <v>394646</v>
      </c>
      <c r="AD119" s="213">
        <v>396773</v>
      </c>
      <c r="AE119" s="213">
        <v>398908</v>
      </c>
      <c r="AF119" s="213">
        <v>400971</v>
      </c>
      <c r="AG119" s="213">
        <v>402569</v>
      </c>
      <c r="AH119" s="213">
        <v>403682</v>
      </c>
      <c r="AI119" s="213">
        <v>404622</v>
      </c>
      <c r="AJ119" s="213">
        <v>405319</v>
      </c>
      <c r="AK119" s="213">
        <v>405204</v>
      </c>
      <c r="AL119" s="213">
        <v>404250</v>
      </c>
      <c r="AM119" s="213">
        <v>403118</v>
      </c>
      <c r="AN119" s="213">
        <v>401821</v>
      </c>
      <c r="AO119" s="213">
        <v>400348</v>
      </c>
      <c r="AP119" s="213">
        <v>398846</v>
      </c>
      <c r="AQ119" s="213">
        <v>397414</v>
      </c>
      <c r="AR119" s="213">
        <v>396106</v>
      </c>
      <c r="AS119" s="213">
        <v>394853</v>
      </c>
      <c r="AT119" s="213">
        <v>393773</v>
      </c>
      <c r="AU119" s="213">
        <v>393010</v>
      </c>
      <c r="AV119" s="213">
        <v>392555</v>
      </c>
      <c r="AW119" s="213">
        <v>392379</v>
      </c>
      <c r="AX119" s="213">
        <v>392358</v>
      </c>
      <c r="AY119" s="213">
        <v>392517</v>
      </c>
      <c r="AZ119" s="213">
        <v>392923</v>
      </c>
      <c r="BA119" s="213">
        <v>393409</v>
      </c>
      <c r="BB119" s="213">
        <v>394006</v>
      </c>
      <c r="BC119" s="213">
        <v>394620</v>
      </c>
      <c r="BD119" s="213">
        <v>395341</v>
      </c>
      <c r="BE119" s="213">
        <v>396235</v>
      </c>
      <c r="BF119" s="213">
        <v>397099</v>
      </c>
      <c r="BG119" s="213">
        <v>397912</v>
      </c>
      <c r="BH119" s="213">
        <v>398707</v>
      </c>
      <c r="BI119" s="213">
        <v>399449</v>
      </c>
      <c r="BJ119" s="213">
        <v>400170</v>
      </c>
      <c r="BK119" s="213">
        <v>400861</v>
      </c>
      <c r="BL119" s="213">
        <v>401465</v>
      </c>
      <c r="BM119" s="213">
        <v>401991</v>
      </c>
      <c r="BN119" s="213">
        <v>402431</v>
      </c>
      <c r="BO119" s="213">
        <v>402771</v>
      </c>
      <c r="BP119" s="213">
        <v>402991</v>
      </c>
      <c r="BQ119" s="213">
        <v>403106</v>
      </c>
      <c r="BR119" s="213">
        <v>403098</v>
      </c>
      <c r="BS119" s="213">
        <v>402982</v>
      </c>
      <c r="BT119" s="213">
        <v>402776</v>
      </c>
      <c r="BU119" s="213">
        <v>402482</v>
      </c>
      <c r="BV119" s="213">
        <v>402123</v>
      </c>
      <c r="BW119" s="213">
        <v>401724</v>
      </c>
      <c r="BX119" s="213">
        <v>401303</v>
      </c>
      <c r="BY119" s="213">
        <v>400897</v>
      </c>
      <c r="BZ119" s="213">
        <v>400510</v>
      </c>
      <c r="CA119" s="213">
        <v>400182</v>
      </c>
      <c r="CB119" s="213">
        <v>399899</v>
      </c>
      <c r="CC119" s="213">
        <v>399706</v>
      </c>
      <c r="CD119" s="213">
        <v>399591</v>
      </c>
      <c r="CE119" s="213">
        <v>399564</v>
      </c>
      <c r="CF119" s="213">
        <v>399629</v>
      </c>
      <c r="CG119" s="213">
        <v>399768</v>
      </c>
      <c r="CH119" s="213">
        <v>399988</v>
      </c>
      <c r="CI119" s="213">
        <v>400276</v>
      </c>
      <c r="CJ119" s="213">
        <v>400624</v>
      </c>
      <c r="CK119" s="213">
        <v>401006</v>
      </c>
      <c r="CL119" s="213">
        <v>401426</v>
      </c>
      <c r="CM119" s="213">
        <v>401870</v>
      </c>
      <c r="CN119" s="213">
        <v>402312</v>
      </c>
      <c r="CO119" s="213">
        <v>402756</v>
      </c>
      <c r="CP119" s="213">
        <v>403182</v>
      </c>
      <c r="CQ119" s="213">
        <v>403591</v>
      </c>
      <c r="CR119" s="213">
        <v>403963</v>
      </c>
      <c r="CS119" s="213">
        <v>404299</v>
      </c>
      <c r="CT119" s="213">
        <v>404587</v>
      </c>
      <c r="CU119" s="213">
        <v>404832</v>
      </c>
      <c r="CV119" s="213">
        <v>405029</v>
      </c>
      <c r="CW119" s="213">
        <v>405175</v>
      </c>
      <c r="CX119" s="213">
        <v>405275</v>
      </c>
      <c r="CY119" s="213">
        <v>405330</v>
      </c>
    </row>
    <row r="120" spans="1:103" x14ac:dyDescent="0.2">
      <c r="A120" s="213" t="s">
        <v>1292</v>
      </c>
      <c r="B120" s="211">
        <v>11</v>
      </c>
      <c r="C120" s="213"/>
      <c r="D120" s="213"/>
      <c r="E120" s="213">
        <v>423794</v>
      </c>
      <c r="F120" s="213">
        <v>415050</v>
      </c>
      <c r="G120" s="213">
        <v>406568</v>
      </c>
      <c r="H120" s="213">
        <v>406121</v>
      </c>
      <c r="I120" s="213">
        <v>411135</v>
      </c>
      <c r="J120" s="213">
        <v>400422</v>
      </c>
      <c r="K120" s="213">
        <v>392385</v>
      </c>
      <c r="L120" s="213">
        <v>388569</v>
      </c>
      <c r="M120" s="213">
        <v>382734</v>
      </c>
      <c r="N120" s="213">
        <v>371131</v>
      </c>
      <c r="O120" s="213">
        <v>378344</v>
      </c>
      <c r="P120" s="213">
        <v>362462</v>
      </c>
      <c r="Q120" s="213">
        <v>385427</v>
      </c>
      <c r="R120" s="213">
        <v>388809</v>
      </c>
      <c r="S120" s="213">
        <v>390079</v>
      </c>
      <c r="T120" s="213">
        <v>390912</v>
      </c>
      <c r="U120" s="213">
        <v>391285</v>
      </c>
      <c r="V120" s="213">
        <v>391359</v>
      </c>
      <c r="W120" s="213">
        <v>391444</v>
      </c>
      <c r="X120" s="213">
        <v>391585</v>
      </c>
      <c r="Y120" s="213">
        <v>391868</v>
      </c>
      <c r="Z120" s="213">
        <v>392126</v>
      </c>
      <c r="AA120" s="213">
        <v>392403</v>
      </c>
      <c r="AB120" s="213">
        <v>392847</v>
      </c>
      <c r="AC120" s="213">
        <v>394019</v>
      </c>
      <c r="AD120" s="213">
        <v>395984</v>
      </c>
      <c r="AE120" s="213">
        <v>398111</v>
      </c>
      <c r="AF120" s="213">
        <v>400246</v>
      </c>
      <c r="AG120" s="213">
        <v>402309</v>
      </c>
      <c r="AH120" s="213">
        <v>403907</v>
      </c>
      <c r="AI120" s="213">
        <v>405021</v>
      </c>
      <c r="AJ120" s="213">
        <v>405961</v>
      </c>
      <c r="AK120" s="213">
        <v>406659</v>
      </c>
      <c r="AL120" s="213">
        <v>406543</v>
      </c>
      <c r="AM120" s="213">
        <v>405589</v>
      </c>
      <c r="AN120" s="213">
        <v>404458</v>
      </c>
      <c r="AO120" s="213">
        <v>403162</v>
      </c>
      <c r="AP120" s="213">
        <v>401688</v>
      </c>
      <c r="AQ120" s="213">
        <v>400185</v>
      </c>
      <c r="AR120" s="213">
        <v>398753</v>
      </c>
      <c r="AS120" s="213">
        <v>397447</v>
      </c>
      <c r="AT120" s="213">
        <v>396192</v>
      </c>
      <c r="AU120" s="213">
        <v>395114</v>
      </c>
      <c r="AV120" s="213">
        <v>394351</v>
      </c>
      <c r="AW120" s="213">
        <v>393896</v>
      </c>
      <c r="AX120" s="213">
        <v>393721</v>
      </c>
      <c r="AY120" s="213">
        <v>393699</v>
      </c>
      <c r="AZ120" s="213">
        <v>393859</v>
      </c>
      <c r="BA120" s="213">
        <v>394264</v>
      </c>
      <c r="BB120" s="213">
        <v>394750</v>
      </c>
      <c r="BC120" s="213">
        <v>395346</v>
      </c>
      <c r="BD120" s="213">
        <v>395960</v>
      </c>
      <c r="BE120" s="213">
        <v>396682</v>
      </c>
      <c r="BF120" s="213">
        <v>397576</v>
      </c>
      <c r="BG120" s="213">
        <v>398441</v>
      </c>
      <c r="BH120" s="213">
        <v>399255</v>
      </c>
      <c r="BI120" s="213">
        <v>400049</v>
      </c>
      <c r="BJ120" s="213">
        <v>400791</v>
      </c>
      <c r="BK120" s="213">
        <v>401511</v>
      </c>
      <c r="BL120" s="213">
        <v>402202</v>
      </c>
      <c r="BM120" s="213">
        <v>402806</v>
      </c>
      <c r="BN120" s="213">
        <v>403332</v>
      </c>
      <c r="BO120" s="213">
        <v>403772</v>
      </c>
      <c r="BP120" s="213">
        <v>404113</v>
      </c>
      <c r="BQ120" s="213">
        <v>404334</v>
      </c>
      <c r="BR120" s="213">
        <v>404450</v>
      </c>
      <c r="BS120" s="213">
        <v>404443</v>
      </c>
      <c r="BT120" s="213">
        <v>404328</v>
      </c>
      <c r="BU120" s="213">
        <v>404121</v>
      </c>
      <c r="BV120" s="213">
        <v>403827</v>
      </c>
      <c r="BW120" s="213">
        <v>403469</v>
      </c>
      <c r="BX120" s="213">
        <v>403070</v>
      </c>
      <c r="BY120" s="213">
        <v>402648</v>
      </c>
      <c r="BZ120" s="213">
        <v>402243</v>
      </c>
      <c r="CA120" s="213">
        <v>401856</v>
      </c>
      <c r="CB120" s="213">
        <v>401527</v>
      </c>
      <c r="CC120" s="213">
        <v>401245</v>
      </c>
      <c r="CD120" s="213">
        <v>401052</v>
      </c>
      <c r="CE120" s="213">
        <v>400937</v>
      </c>
      <c r="CF120" s="213">
        <v>400909</v>
      </c>
      <c r="CG120" s="213">
        <v>400975</v>
      </c>
      <c r="CH120" s="213">
        <v>401113</v>
      </c>
      <c r="CI120" s="213">
        <v>401334</v>
      </c>
      <c r="CJ120" s="213">
        <v>401621</v>
      </c>
      <c r="CK120" s="213">
        <v>401970</v>
      </c>
      <c r="CL120" s="213">
        <v>402353</v>
      </c>
      <c r="CM120" s="213">
        <v>402773</v>
      </c>
      <c r="CN120" s="213">
        <v>403218</v>
      </c>
      <c r="CO120" s="213">
        <v>403660</v>
      </c>
      <c r="CP120" s="213">
        <v>404104</v>
      </c>
      <c r="CQ120" s="213">
        <v>404530</v>
      </c>
      <c r="CR120" s="213">
        <v>404939</v>
      </c>
      <c r="CS120" s="213">
        <v>405311</v>
      </c>
      <c r="CT120" s="213">
        <v>405647</v>
      </c>
      <c r="CU120" s="213">
        <v>405935</v>
      </c>
      <c r="CV120" s="213">
        <v>406179</v>
      </c>
      <c r="CW120" s="213">
        <v>406376</v>
      </c>
      <c r="CX120" s="213">
        <v>406521</v>
      </c>
      <c r="CY120" s="213">
        <v>406622</v>
      </c>
    </row>
    <row r="121" spans="1:103" x14ac:dyDescent="0.2">
      <c r="A121" s="213" t="s">
        <v>1292</v>
      </c>
      <c r="B121" s="211">
        <v>12</v>
      </c>
      <c r="C121" s="213"/>
      <c r="D121" s="213"/>
      <c r="E121" s="213">
        <v>426585</v>
      </c>
      <c r="F121" s="213">
        <v>426144</v>
      </c>
      <c r="G121" s="213">
        <v>417139</v>
      </c>
      <c r="H121" s="213">
        <v>408396</v>
      </c>
      <c r="I121" s="213">
        <v>407687</v>
      </c>
      <c r="J121" s="213">
        <v>412435</v>
      </c>
      <c r="K121" s="213">
        <v>401724</v>
      </c>
      <c r="L121" s="213">
        <v>393686</v>
      </c>
      <c r="M121" s="213">
        <v>389873</v>
      </c>
      <c r="N121" s="213">
        <v>384038</v>
      </c>
      <c r="O121" s="213">
        <v>372437</v>
      </c>
      <c r="P121" s="213">
        <v>379649</v>
      </c>
      <c r="Q121" s="213">
        <v>363769</v>
      </c>
      <c r="R121" s="213">
        <v>386732</v>
      </c>
      <c r="S121" s="213">
        <v>390114</v>
      </c>
      <c r="T121" s="213">
        <v>391385</v>
      </c>
      <c r="U121" s="213">
        <v>392218</v>
      </c>
      <c r="V121" s="213">
        <v>392591</v>
      </c>
      <c r="W121" s="213">
        <v>392665</v>
      </c>
      <c r="X121" s="213">
        <v>392750</v>
      </c>
      <c r="Y121" s="213">
        <v>392892</v>
      </c>
      <c r="Z121" s="213">
        <v>393176</v>
      </c>
      <c r="AA121" s="213">
        <v>393433</v>
      </c>
      <c r="AB121" s="213">
        <v>393710</v>
      </c>
      <c r="AC121" s="213">
        <v>394155</v>
      </c>
      <c r="AD121" s="213">
        <v>395327</v>
      </c>
      <c r="AE121" s="213">
        <v>397293</v>
      </c>
      <c r="AF121" s="213">
        <v>399420</v>
      </c>
      <c r="AG121" s="213">
        <v>401556</v>
      </c>
      <c r="AH121" s="213">
        <v>403618</v>
      </c>
      <c r="AI121" s="213">
        <v>405216</v>
      </c>
      <c r="AJ121" s="213">
        <v>406331</v>
      </c>
      <c r="AK121" s="213">
        <v>407271</v>
      </c>
      <c r="AL121" s="213">
        <v>407969</v>
      </c>
      <c r="AM121" s="213">
        <v>407853</v>
      </c>
      <c r="AN121" s="213">
        <v>406900</v>
      </c>
      <c r="AO121" s="213">
        <v>405769</v>
      </c>
      <c r="AP121" s="213">
        <v>404473</v>
      </c>
      <c r="AQ121" s="213">
        <v>402998</v>
      </c>
      <c r="AR121" s="213">
        <v>401496</v>
      </c>
      <c r="AS121" s="213">
        <v>400063</v>
      </c>
      <c r="AT121" s="213">
        <v>398758</v>
      </c>
      <c r="AU121" s="213">
        <v>397503</v>
      </c>
      <c r="AV121" s="213">
        <v>396426</v>
      </c>
      <c r="AW121" s="213">
        <v>395664</v>
      </c>
      <c r="AX121" s="213">
        <v>395208</v>
      </c>
      <c r="AY121" s="213">
        <v>395033</v>
      </c>
      <c r="AZ121" s="213">
        <v>395010</v>
      </c>
      <c r="BA121" s="213">
        <v>395170</v>
      </c>
      <c r="BB121" s="213">
        <v>395577</v>
      </c>
      <c r="BC121" s="213">
        <v>396062</v>
      </c>
      <c r="BD121" s="213">
        <v>396658</v>
      </c>
      <c r="BE121" s="213">
        <v>397272</v>
      </c>
      <c r="BF121" s="213">
        <v>397995</v>
      </c>
      <c r="BG121" s="213">
        <v>398889</v>
      </c>
      <c r="BH121" s="213">
        <v>399753</v>
      </c>
      <c r="BI121" s="213">
        <v>400567</v>
      </c>
      <c r="BJ121" s="213">
        <v>401362</v>
      </c>
      <c r="BK121" s="213">
        <v>402103</v>
      </c>
      <c r="BL121" s="213">
        <v>402823</v>
      </c>
      <c r="BM121" s="213">
        <v>403514</v>
      </c>
      <c r="BN121" s="213">
        <v>404118</v>
      </c>
      <c r="BO121" s="213">
        <v>404644</v>
      </c>
      <c r="BP121" s="213">
        <v>405085</v>
      </c>
      <c r="BQ121" s="213">
        <v>405426</v>
      </c>
      <c r="BR121" s="213">
        <v>405648</v>
      </c>
      <c r="BS121" s="213">
        <v>405763</v>
      </c>
      <c r="BT121" s="213">
        <v>405756</v>
      </c>
      <c r="BU121" s="213">
        <v>405642</v>
      </c>
      <c r="BV121" s="213">
        <v>405435</v>
      </c>
      <c r="BW121" s="213">
        <v>405140</v>
      </c>
      <c r="BX121" s="213">
        <v>404782</v>
      </c>
      <c r="BY121" s="213">
        <v>404386</v>
      </c>
      <c r="BZ121" s="213">
        <v>403964</v>
      </c>
      <c r="CA121" s="213">
        <v>403558</v>
      </c>
      <c r="CB121" s="213">
        <v>403171</v>
      </c>
      <c r="CC121" s="213">
        <v>402844</v>
      </c>
      <c r="CD121" s="213">
        <v>402561</v>
      </c>
      <c r="CE121" s="213">
        <v>402367</v>
      </c>
      <c r="CF121" s="213">
        <v>402254</v>
      </c>
      <c r="CG121" s="213">
        <v>402224</v>
      </c>
      <c r="CH121" s="213">
        <v>402291</v>
      </c>
      <c r="CI121" s="213">
        <v>402432</v>
      </c>
      <c r="CJ121" s="213">
        <v>402652</v>
      </c>
      <c r="CK121" s="213">
        <v>402938</v>
      </c>
      <c r="CL121" s="213">
        <v>403288</v>
      </c>
      <c r="CM121" s="213">
        <v>403670</v>
      </c>
      <c r="CN121" s="213">
        <v>404091</v>
      </c>
      <c r="CO121" s="213">
        <v>404536</v>
      </c>
      <c r="CP121" s="213">
        <v>404978</v>
      </c>
      <c r="CQ121" s="213">
        <v>405422</v>
      </c>
      <c r="CR121" s="213">
        <v>405848</v>
      </c>
      <c r="CS121" s="213">
        <v>406257</v>
      </c>
      <c r="CT121" s="213">
        <v>406629</v>
      </c>
      <c r="CU121" s="213">
        <v>406965</v>
      </c>
      <c r="CV121" s="213">
        <v>407253</v>
      </c>
      <c r="CW121" s="213">
        <v>407498</v>
      </c>
      <c r="CX121" s="213">
        <v>407694</v>
      </c>
      <c r="CY121" s="213">
        <v>407838</v>
      </c>
    </row>
    <row r="122" spans="1:103" x14ac:dyDescent="0.2">
      <c r="A122" s="213" t="s">
        <v>1292</v>
      </c>
      <c r="B122" s="211">
        <v>13</v>
      </c>
      <c r="C122" s="213"/>
      <c r="D122" s="213"/>
      <c r="E122" s="213">
        <v>419577</v>
      </c>
      <c r="F122" s="213">
        <v>428950</v>
      </c>
      <c r="G122" s="213">
        <v>428262</v>
      </c>
      <c r="H122" s="213">
        <v>419006</v>
      </c>
      <c r="I122" s="213">
        <v>410016</v>
      </c>
      <c r="J122" s="213">
        <v>409053</v>
      </c>
      <c r="K122" s="213">
        <v>413802</v>
      </c>
      <c r="L122" s="213">
        <v>403092</v>
      </c>
      <c r="M122" s="213">
        <v>395054</v>
      </c>
      <c r="N122" s="213">
        <v>391242</v>
      </c>
      <c r="O122" s="213">
        <v>385411</v>
      </c>
      <c r="P122" s="213">
        <v>373810</v>
      </c>
      <c r="Q122" s="213">
        <v>381021</v>
      </c>
      <c r="R122" s="213">
        <v>365143</v>
      </c>
      <c r="S122" s="213">
        <v>388105</v>
      </c>
      <c r="T122" s="213">
        <v>391487</v>
      </c>
      <c r="U122" s="213">
        <v>392757</v>
      </c>
      <c r="V122" s="213">
        <v>393591</v>
      </c>
      <c r="W122" s="213">
        <v>393965</v>
      </c>
      <c r="X122" s="213">
        <v>394038</v>
      </c>
      <c r="Y122" s="213">
        <v>394124</v>
      </c>
      <c r="Z122" s="213">
        <v>394266</v>
      </c>
      <c r="AA122" s="213">
        <v>394551</v>
      </c>
      <c r="AB122" s="213">
        <v>394808</v>
      </c>
      <c r="AC122" s="213">
        <v>395085</v>
      </c>
      <c r="AD122" s="213">
        <v>395531</v>
      </c>
      <c r="AE122" s="213">
        <v>396702</v>
      </c>
      <c r="AF122" s="213">
        <v>398668</v>
      </c>
      <c r="AG122" s="213">
        <v>400796</v>
      </c>
      <c r="AH122" s="213">
        <v>402933</v>
      </c>
      <c r="AI122" s="213">
        <v>404995</v>
      </c>
      <c r="AJ122" s="213">
        <v>406592</v>
      </c>
      <c r="AK122" s="213">
        <v>407707</v>
      </c>
      <c r="AL122" s="213">
        <v>408647</v>
      </c>
      <c r="AM122" s="213">
        <v>409347</v>
      </c>
      <c r="AN122" s="213">
        <v>409231</v>
      </c>
      <c r="AO122" s="213">
        <v>408278</v>
      </c>
      <c r="AP122" s="213">
        <v>407146</v>
      </c>
      <c r="AQ122" s="213">
        <v>405852</v>
      </c>
      <c r="AR122" s="213">
        <v>404376</v>
      </c>
      <c r="AS122" s="213">
        <v>402876</v>
      </c>
      <c r="AT122" s="213">
        <v>401443</v>
      </c>
      <c r="AU122" s="213">
        <v>400138</v>
      </c>
      <c r="AV122" s="213">
        <v>398883</v>
      </c>
      <c r="AW122" s="213">
        <v>397805</v>
      </c>
      <c r="AX122" s="213">
        <v>397044</v>
      </c>
      <c r="AY122" s="213">
        <v>396589</v>
      </c>
      <c r="AZ122" s="213">
        <v>396414</v>
      </c>
      <c r="BA122" s="213">
        <v>396389</v>
      </c>
      <c r="BB122" s="213">
        <v>396551</v>
      </c>
      <c r="BC122" s="213">
        <v>396957</v>
      </c>
      <c r="BD122" s="213">
        <v>397443</v>
      </c>
      <c r="BE122" s="213">
        <v>398039</v>
      </c>
      <c r="BF122" s="213">
        <v>398654</v>
      </c>
      <c r="BG122" s="213">
        <v>399377</v>
      </c>
      <c r="BH122" s="213">
        <v>400272</v>
      </c>
      <c r="BI122" s="213">
        <v>401135</v>
      </c>
      <c r="BJ122" s="213">
        <v>401949</v>
      </c>
      <c r="BK122" s="213">
        <v>402745</v>
      </c>
      <c r="BL122" s="213">
        <v>403485</v>
      </c>
      <c r="BM122" s="213">
        <v>404206</v>
      </c>
      <c r="BN122" s="213">
        <v>404898</v>
      </c>
      <c r="BO122" s="213">
        <v>405501</v>
      </c>
      <c r="BP122" s="213">
        <v>406027</v>
      </c>
      <c r="BQ122" s="213">
        <v>406467</v>
      </c>
      <c r="BR122" s="213">
        <v>406808</v>
      </c>
      <c r="BS122" s="213">
        <v>407030</v>
      </c>
      <c r="BT122" s="213">
        <v>407146</v>
      </c>
      <c r="BU122" s="213">
        <v>407139</v>
      </c>
      <c r="BV122" s="213">
        <v>407024</v>
      </c>
      <c r="BW122" s="213">
        <v>406818</v>
      </c>
      <c r="BX122" s="213">
        <v>406523</v>
      </c>
      <c r="BY122" s="213">
        <v>406167</v>
      </c>
      <c r="BZ122" s="213">
        <v>405769</v>
      </c>
      <c r="CA122" s="213">
        <v>405347</v>
      </c>
      <c r="CB122" s="213">
        <v>404941</v>
      </c>
      <c r="CC122" s="213">
        <v>404555</v>
      </c>
      <c r="CD122" s="213">
        <v>404228</v>
      </c>
      <c r="CE122" s="213">
        <v>403945</v>
      </c>
      <c r="CF122" s="213">
        <v>403751</v>
      </c>
      <c r="CG122" s="213">
        <v>403638</v>
      </c>
      <c r="CH122" s="213">
        <v>403609</v>
      </c>
      <c r="CI122" s="213">
        <v>403677</v>
      </c>
      <c r="CJ122" s="213">
        <v>403818</v>
      </c>
      <c r="CK122" s="213">
        <v>404036</v>
      </c>
      <c r="CL122" s="213">
        <v>404324</v>
      </c>
      <c r="CM122" s="213">
        <v>404674</v>
      </c>
      <c r="CN122" s="213">
        <v>405056</v>
      </c>
      <c r="CO122" s="213">
        <v>405478</v>
      </c>
      <c r="CP122" s="213">
        <v>405923</v>
      </c>
      <c r="CQ122" s="213">
        <v>406364</v>
      </c>
      <c r="CR122" s="213">
        <v>406809</v>
      </c>
      <c r="CS122" s="213">
        <v>407235</v>
      </c>
      <c r="CT122" s="213">
        <v>407644</v>
      </c>
      <c r="CU122" s="213">
        <v>408016</v>
      </c>
      <c r="CV122" s="213">
        <v>408352</v>
      </c>
      <c r="CW122" s="213">
        <v>408640</v>
      </c>
      <c r="CX122" s="213">
        <v>408886</v>
      </c>
      <c r="CY122" s="213">
        <v>409082</v>
      </c>
    </row>
    <row r="123" spans="1:103" x14ac:dyDescent="0.2">
      <c r="A123" s="213" t="s">
        <v>1292</v>
      </c>
      <c r="B123" s="211">
        <v>14</v>
      </c>
      <c r="C123" s="213"/>
      <c r="D123" s="213"/>
      <c r="E123" s="213">
        <v>418498</v>
      </c>
      <c r="F123" s="213">
        <v>422340</v>
      </c>
      <c r="G123" s="213">
        <v>431456</v>
      </c>
      <c r="H123" s="213">
        <v>430507</v>
      </c>
      <c r="I123" s="213">
        <v>420996</v>
      </c>
      <c r="J123" s="213">
        <v>411746</v>
      </c>
      <c r="K123" s="213">
        <v>410783</v>
      </c>
      <c r="L123" s="213">
        <v>415532</v>
      </c>
      <c r="M123" s="213">
        <v>404824</v>
      </c>
      <c r="N123" s="213">
        <v>396787</v>
      </c>
      <c r="O123" s="213">
        <v>392976</v>
      </c>
      <c r="P123" s="213">
        <v>387145</v>
      </c>
      <c r="Q123" s="213">
        <v>375548</v>
      </c>
      <c r="R123" s="213">
        <v>382758</v>
      </c>
      <c r="S123" s="213">
        <v>366882</v>
      </c>
      <c r="T123" s="213">
        <v>389843</v>
      </c>
      <c r="U123" s="213">
        <v>393225</v>
      </c>
      <c r="V123" s="213">
        <v>394495</v>
      </c>
      <c r="W123" s="213">
        <v>395331</v>
      </c>
      <c r="X123" s="213">
        <v>395704</v>
      </c>
      <c r="Y123" s="213">
        <v>395777</v>
      </c>
      <c r="Z123" s="213">
        <v>395865</v>
      </c>
      <c r="AA123" s="213">
        <v>396006</v>
      </c>
      <c r="AB123" s="213">
        <v>396292</v>
      </c>
      <c r="AC123" s="213">
        <v>396547</v>
      </c>
      <c r="AD123" s="213">
        <v>396825</v>
      </c>
      <c r="AE123" s="213">
        <v>397271</v>
      </c>
      <c r="AF123" s="213">
        <v>398442</v>
      </c>
      <c r="AG123" s="213">
        <v>400409</v>
      </c>
      <c r="AH123" s="213">
        <v>402536</v>
      </c>
      <c r="AI123" s="213">
        <v>404675</v>
      </c>
      <c r="AJ123" s="213">
        <v>406736</v>
      </c>
      <c r="AK123" s="213">
        <v>408334</v>
      </c>
      <c r="AL123" s="213">
        <v>409448</v>
      </c>
      <c r="AM123" s="213">
        <v>410388</v>
      </c>
      <c r="AN123" s="213">
        <v>411089</v>
      </c>
      <c r="AO123" s="213">
        <v>410973</v>
      </c>
      <c r="AP123" s="213">
        <v>410021</v>
      </c>
      <c r="AQ123" s="213">
        <v>408890</v>
      </c>
      <c r="AR123" s="213">
        <v>407595</v>
      </c>
      <c r="AS123" s="213">
        <v>406119</v>
      </c>
      <c r="AT123" s="213">
        <v>404620</v>
      </c>
      <c r="AU123" s="213">
        <v>403187</v>
      </c>
      <c r="AV123" s="213">
        <v>401882</v>
      </c>
      <c r="AW123" s="213">
        <v>400627</v>
      </c>
      <c r="AX123" s="213">
        <v>399550</v>
      </c>
      <c r="AY123" s="213">
        <v>398791</v>
      </c>
      <c r="AZ123" s="213">
        <v>398336</v>
      </c>
      <c r="BA123" s="213">
        <v>398160</v>
      </c>
      <c r="BB123" s="213">
        <v>398136</v>
      </c>
      <c r="BC123" s="213">
        <v>398299</v>
      </c>
      <c r="BD123" s="213">
        <v>398705</v>
      </c>
      <c r="BE123" s="213">
        <v>399191</v>
      </c>
      <c r="BF123" s="213">
        <v>399787</v>
      </c>
      <c r="BG123" s="213">
        <v>400402</v>
      </c>
      <c r="BH123" s="213">
        <v>401125</v>
      </c>
      <c r="BI123" s="213">
        <v>402021</v>
      </c>
      <c r="BJ123" s="213">
        <v>402883</v>
      </c>
      <c r="BK123" s="213">
        <v>403699</v>
      </c>
      <c r="BL123" s="213">
        <v>404495</v>
      </c>
      <c r="BM123" s="213">
        <v>405234</v>
      </c>
      <c r="BN123" s="213">
        <v>405955</v>
      </c>
      <c r="BO123" s="213">
        <v>406647</v>
      </c>
      <c r="BP123" s="213">
        <v>407250</v>
      </c>
      <c r="BQ123" s="213">
        <v>407777</v>
      </c>
      <c r="BR123" s="213">
        <v>408217</v>
      </c>
      <c r="BS123" s="213">
        <v>408558</v>
      </c>
      <c r="BT123" s="213">
        <v>408780</v>
      </c>
      <c r="BU123" s="213">
        <v>408897</v>
      </c>
      <c r="BV123" s="213">
        <v>408889</v>
      </c>
      <c r="BW123" s="213">
        <v>408774</v>
      </c>
      <c r="BX123" s="213">
        <v>408569</v>
      </c>
      <c r="BY123" s="213">
        <v>408273</v>
      </c>
      <c r="BZ123" s="213">
        <v>407919</v>
      </c>
      <c r="CA123" s="213">
        <v>407519</v>
      </c>
      <c r="CB123" s="213">
        <v>407098</v>
      </c>
      <c r="CC123" s="213">
        <v>406692</v>
      </c>
      <c r="CD123" s="213">
        <v>406306</v>
      </c>
      <c r="CE123" s="213">
        <v>405980</v>
      </c>
      <c r="CF123" s="213">
        <v>405696</v>
      </c>
      <c r="CG123" s="213">
        <v>405504</v>
      </c>
      <c r="CH123" s="213">
        <v>405389</v>
      </c>
      <c r="CI123" s="213">
        <v>405362</v>
      </c>
      <c r="CJ123" s="213">
        <v>405429</v>
      </c>
      <c r="CK123" s="213">
        <v>405572</v>
      </c>
      <c r="CL123" s="213">
        <v>405790</v>
      </c>
      <c r="CM123" s="213">
        <v>406077</v>
      </c>
      <c r="CN123" s="213">
        <v>406427</v>
      </c>
      <c r="CO123" s="213">
        <v>406809</v>
      </c>
      <c r="CP123" s="213">
        <v>407231</v>
      </c>
      <c r="CQ123" s="213">
        <v>407676</v>
      </c>
      <c r="CR123" s="213">
        <v>408119</v>
      </c>
      <c r="CS123" s="213">
        <v>408564</v>
      </c>
      <c r="CT123" s="213">
        <v>408990</v>
      </c>
      <c r="CU123" s="213">
        <v>409398</v>
      </c>
      <c r="CV123" s="213">
        <v>409771</v>
      </c>
      <c r="CW123" s="213">
        <v>410107</v>
      </c>
      <c r="CX123" s="213">
        <v>410395</v>
      </c>
      <c r="CY123" s="213">
        <v>410641</v>
      </c>
    </row>
    <row r="124" spans="1:103" x14ac:dyDescent="0.2">
      <c r="A124" s="213" t="s">
        <v>1292</v>
      </c>
      <c r="B124" s="211">
        <v>15</v>
      </c>
      <c r="C124" s="213"/>
      <c r="D124" s="213"/>
      <c r="E124" s="213">
        <v>422485</v>
      </c>
      <c r="F124" s="213">
        <v>421697</v>
      </c>
      <c r="G124" s="213">
        <v>425266</v>
      </c>
      <c r="H124" s="213">
        <v>434103</v>
      </c>
      <c r="I124" s="213">
        <v>432880</v>
      </c>
      <c r="J124" s="213">
        <v>423092</v>
      </c>
      <c r="K124" s="213">
        <v>413845</v>
      </c>
      <c r="L124" s="213">
        <v>412883</v>
      </c>
      <c r="M124" s="213">
        <v>417634</v>
      </c>
      <c r="N124" s="213">
        <v>406926</v>
      </c>
      <c r="O124" s="213">
        <v>398891</v>
      </c>
      <c r="P124" s="213">
        <v>395082</v>
      </c>
      <c r="Q124" s="213">
        <v>389252</v>
      </c>
      <c r="R124" s="213">
        <v>377656</v>
      </c>
      <c r="S124" s="213">
        <v>384866</v>
      </c>
      <c r="T124" s="213">
        <v>368991</v>
      </c>
      <c r="U124" s="213">
        <v>391951</v>
      </c>
      <c r="V124" s="213">
        <v>395334</v>
      </c>
      <c r="W124" s="213">
        <v>396606</v>
      </c>
      <c r="X124" s="213">
        <v>397440</v>
      </c>
      <c r="Y124" s="213">
        <v>397814</v>
      </c>
      <c r="Z124" s="213">
        <v>397887</v>
      </c>
      <c r="AA124" s="213">
        <v>397975</v>
      </c>
      <c r="AB124" s="213">
        <v>398118</v>
      </c>
      <c r="AC124" s="213">
        <v>398404</v>
      </c>
      <c r="AD124" s="213">
        <v>398660</v>
      </c>
      <c r="AE124" s="213">
        <v>398939</v>
      </c>
      <c r="AF124" s="213">
        <v>399384</v>
      </c>
      <c r="AG124" s="213">
        <v>400555</v>
      </c>
      <c r="AH124" s="213">
        <v>402523</v>
      </c>
      <c r="AI124" s="213">
        <v>404649</v>
      </c>
      <c r="AJ124" s="213">
        <v>406789</v>
      </c>
      <c r="AK124" s="213">
        <v>408850</v>
      </c>
      <c r="AL124" s="213">
        <v>410449</v>
      </c>
      <c r="AM124" s="213">
        <v>411562</v>
      </c>
      <c r="AN124" s="213">
        <v>412502</v>
      </c>
      <c r="AO124" s="213">
        <v>413204</v>
      </c>
      <c r="AP124" s="213">
        <v>413089</v>
      </c>
      <c r="AQ124" s="213">
        <v>412137</v>
      </c>
      <c r="AR124" s="213">
        <v>411008</v>
      </c>
      <c r="AS124" s="213">
        <v>409713</v>
      </c>
      <c r="AT124" s="213">
        <v>408236</v>
      </c>
      <c r="AU124" s="213">
        <v>406737</v>
      </c>
      <c r="AV124" s="213">
        <v>405304</v>
      </c>
      <c r="AW124" s="213">
        <v>404000</v>
      </c>
      <c r="AX124" s="213">
        <v>402745</v>
      </c>
      <c r="AY124" s="213">
        <v>401669</v>
      </c>
      <c r="AZ124" s="213">
        <v>400909</v>
      </c>
      <c r="BA124" s="213">
        <v>400454</v>
      </c>
      <c r="BB124" s="213">
        <v>400279</v>
      </c>
      <c r="BC124" s="213">
        <v>400256</v>
      </c>
      <c r="BD124" s="213">
        <v>400419</v>
      </c>
      <c r="BE124" s="213">
        <v>400825</v>
      </c>
      <c r="BF124" s="213">
        <v>401310</v>
      </c>
      <c r="BG124" s="213">
        <v>401907</v>
      </c>
      <c r="BH124" s="213">
        <v>402522</v>
      </c>
      <c r="BI124" s="213">
        <v>403244</v>
      </c>
      <c r="BJ124" s="213">
        <v>404143</v>
      </c>
      <c r="BK124" s="213">
        <v>405005</v>
      </c>
      <c r="BL124" s="213">
        <v>405822</v>
      </c>
      <c r="BM124" s="213">
        <v>406618</v>
      </c>
      <c r="BN124" s="213">
        <v>407357</v>
      </c>
      <c r="BO124" s="213">
        <v>408078</v>
      </c>
      <c r="BP124" s="213">
        <v>408770</v>
      </c>
      <c r="BQ124" s="213">
        <v>409374</v>
      </c>
      <c r="BR124" s="213">
        <v>409900</v>
      </c>
      <c r="BS124" s="213">
        <v>410340</v>
      </c>
      <c r="BT124" s="213">
        <v>410682</v>
      </c>
      <c r="BU124" s="213">
        <v>410904</v>
      </c>
      <c r="BV124" s="213">
        <v>411021</v>
      </c>
      <c r="BW124" s="213">
        <v>411013</v>
      </c>
      <c r="BX124" s="213">
        <v>410900</v>
      </c>
      <c r="BY124" s="213">
        <v>410695</v>
      </c>
      <c r="BZ124" s="213">
        <v>410399</v>
      </c>
      <c r="CA124" s="213">
        <v>410046</v>
      </c>
      <c r="CB124" s="213">
        <v>409646</v>
      </c>
      <c r="CC124" s="213">
        <v>409224</v>
      </c>
      <c r="CD124" s="213">
        <v>408819</v>
      </c>
      <c r="CE124" s="213">
        <v>408433</v>
      </c>
      <c r="CF124" s="213">
        <v>408108</v>
      </c>
      <c r="CG124" s="213">
        <v>407822</v>
      </c>
      <c r="CH124" s="213">
        <v>407631</v>
      </c>
      <c r="CI124" s="213">
        <v>407516</v>
      </c>
      <c r="CJ124" s="213">
        <v>407490</v>
      </c>
      <c r="CK124" s="213">
        <v>407556</v>
      </c>
      <c r="CL124" s="213">
        <v>407700</v>
      </c>
      <c r="CM124" s="213">
        <v>407917</v>
      </c>
      <c r="CN124" s="213">
        <v>408206</v>
      </c>
      <c r="CO124" s="213">
        <v>408556</v>
      </c>
      <c r="CP124" s="213">
        <v>408938</v>
      </c>
      <c r="CQ124" s="213">
        <v>409360</v>
      </c>
      <c r="CR124" s="213">
        <v>409806</v>
      </c>
      <c r="CS124" s="213">
        <v>410248</v>
      </c>
      <c r="CT124" s="213">
        <v>410694</v>
      </c>
      <c r="CU124" s="213">
        <v>411120</v>
      </c>
      <c r="CV124" s="213">
        <v>411527</v>
      </c>
      <c r="CW124" s="213">
        <v>411901</v>
      </c>
      <c r="CX124" s="213">
        <v>412238</v>
      </c>
      <c r="CY124" s="213">
        <v>412526</v>
      </c>
    </row>
    <row r="125" spans="1:103" x14ac:dyDescent="0.2">
      <c r="A125" s="213" t="s">
        <v>1292</v>
      </c>
      <c r="B125" s="211">
        <v>16</v>
      </c>
      <c r="C125" s="213"/>
      <c r="D125" s="213"/>
      <c r="E125" s="213">
        <v>407810</v>
      </c>
      <c r="F125" s="213">
        <v>425991</v>
      </c>
      <c r="G125" s="213">
        <v>424917</v>
      </c>
      <c r="H125" s="213">
        <v>428196</v>
      </c>
      <c r="I125" s="213">
        <v>436745</v>
      </c>
      <c r="J125" s="213">
        <v>435232</v>
      </c>
      <c r="K125" s="213">
        <v>425447</v>
      </c>
      <c r="L125" s="213">
        <v>416203</v>
      </c>
      <c r="M125" s="213">
        <v>415243</v>
      </c>
      <c r="N125" s="213">
        <v>419994</v>
      </c>
      <c r="O125" s="213">
        <v>409288</v>
      </c>
      <c r="P125" s="213">
        <v>401256</v>
      </c>
      <c r="Q125" s="213">
        <v>397448</v>
      </c>
      <c r="R125" s="213">
        <v>391619</v>
      </c>
      <c r="S125" s="213">
        <v>380026</v>
      </c>
      <c r="T125" s="213">
        <v>387237</v>
      </c>
      <c r="U125" s="213">
        <v>371365</v>
      </c>
      <c r="V125" s="213">
        <v>394322</v>
      </c>
      <c r="W125" s="213">
        <v>397705</v>
      </c>
      <c r="X125" s="213">
        <v>398978</v>
      </c>
      <c r="Y125" s="213">
        <v>399812</v>
      </c>
      <c r="Z125" s="213">
        <v>400187</v>
      </c>
      <c r="AA125" s="213">
        <v>400260</v>
      </c>
      <c r="AB125" s="213">
        <v>400347</v>
      </c>
      <c r="AC125" s="213">
        <v>400493</v>
      </c>
      <c r="AD125" s="213">
        <v>400777</v>
      </c>
      <c r="AE125" s="213">
        <v>401035</v>
      </c>
      <c r="AF125" s="213">
        <v>401314</v>
      </c>
      <c r="AG125" s="213">
        <v>401759</v>
      </c>
      <c r="AH125" s="213">
        <v>402931</v>
      </c>
      <c r="AI125" s="213">
        <v>404899</v>
      </c>
      <c r="AJ125" s="213">
        <v>407025</v>
      </c>
      <c r="AK125" s="213">
        <v>409164</v>
      </c>
      <c r="AL125" s="213">
        <v>411227</v>
      </c>
      <c r="AM125" s="213">
        <v>412828</v>
      </c>
      <c r="AN125" s="213">
        <v>413941</v>
      </c>
      <c r="AO125" s="213">
        <v>414881</v>
      </c>
      <c r="AP125" s="213">
        <v>415583</v>
      </c>
      <c r="AQ125" s="213">
        <v>415469</v>
      </c>
      <c r="AR125" s="213">
        <v>414517</v>
      </c>
      <c r="AS125" s="213">
        <v>413390</v>
      </c>
      <c r="AT125" s="213">
        <v>412094</v>
      </c>
      <c r="AU125" s="213">
        <v>410618</v>
      </c>
      <c r="AV125" s="213">
        <v>409119</v>
      </c>
      <c r="AW125" s="213">
        <v>407686</v>
      </c>
      <c r="AX125" s="213">
        <v>406383</v>
      </c>
      <c r="AY125" s="213">
        <v>405129</v>
      </c>
      <c r="AZ125" s="213">
        <v>404052</v>
      </c>
      <c r="BA125" s="213">
        <v>403293</v>
      </c>
      <c r="BB125" s="213">
        <v>402838</v>
      </c>
      <c r="BC125" s="213">
        <v>402663</v>
      </c>
      <c r="BD125" s="213">
        <v>402640</v>
      </c>
      <c r="BE125" s="213">
        <v>402805</v>
      </c>
      <c r="BF125" s="213">
        <v>403210</v>
      </c>
      <c r="BG125" s="213">
        <v>403696</v>
      </c>
      <c r="BH125" s="213">
        <v>404294</v>
      </c>
      <c r="BI125" s="213">
        <v>404910</v>
      </c>
      <c r="BJ125" s="213">
        <v>405631</v>
      </c>
      <c r="BK125" s="213">
        <v>406530</v>
      </c>
      <c r="BL125" s="213">
        <v>407394</v>
      </c>
      <c r="BM125" s="213">
        <v>408210</v>
      </c>
      <c r="BN125" s="213">
        <v>409006</v>
      </c>
      <c r="BO125" s="213">
        <v>409745</v>
      </c>
      <c r="BP125" s="213">
        <v>410466</v>
      </c>
      <c r="BQ125" s="213">
        <v>411160</v>
      </c>
      <c r="BR125" s="213">
        <v>411764</v>
      </c>
      <c r="BS125" s="213">
        <v>412289</v>
      </c>
      <c r="BT125" s="213">
        <v>412728</v>
      </c>
      <c r="BU125" s="213">
        <v>413072</v>
      </c>
      <c r="BV125" s="213">
        <v>413295</v>
      </c>
      <c r="BW125" s="213">
        <v>413412</v>
      </c>
      <c r="BX125" s="213">
        <v>413403</v>
      </c>
      <c r="BY125" s="213">
        <v>413290</v>
      </c>
      <c r="BZ125" s="213">
        <v>413086</v>
      </c>
      <c r="CA125" s="213">
        <v>412790</v>
      </c>
      <c r="CB125" s="213">
        <v>412437</v>
      </c>
      <c r="CC125" s="213">
        <v>412038</v>
      </c>
      <c r="CD125" s="213">
        <v>411617</v>
      </c>
      <c r="CE125" s="213">
        <v>411213</v>
      </c>
      <c r="CF125" s="213">
        <v>410826</v>
      </c>
      <c r="CG125" s="213">
        <v>410502</v>
      </c>
      <c r="CH125" s="213">
        <v>410216</v>
      </c>
      <c r="CI125" s="213">
        <v>410024</v>
      </c>
      <c r="CJ125" s="213">
        <v>409908</v>
      </c>
      <c r="CK125" s="213">
        <v>409884</v>
      </c>
      <c r="CL125" s="213">
        <v>409950</v>
      </c>
      <c r="CM125" s="213">
        <v>410095</v>
      </c>
      <c r="CN125" s="213">
        <v>410312</v>
      </c>
      <c r="CO125" s="213">
        <v>410602</v>
      </c>
      <c r="CP125" s="213">
        <v>410952</v>
      </c>
      <c r="CQ125" s="213">
        <v>411334</v>
      </c>
      <c r="CR125" s="213">
        <v>411756</v>
      </c>
      <c r="CS125" s="213">
        <v>412203</v>
      </c>
      <c r="CT125" s="213">
        <v>412645</v>
      </c>
      <c r="CU125" s="213">
        <v>413091</v>
      </c>
      <c r="CV125" s="213">
        <v>413516</v>
      </c>
      <c r="CW125" s="213">
        <v>413924</v>
      </c>
      <c r="CX125" s="213">
        <v>414298</v>
      </c>
      <c r="CY125" s="213">
        <v>414635</v>
      </c>
    </row>
    <row r="126" spans="1:103" x14ac:dyDescent="0.2">
      <c r="A126" s="213" t="s">
        <v>1292</v>
      </c>
      <c r="B126" s="211">
        <v>17</v>
      </c>
      <c r="C126" s="213"/>
      <c r="D126" s="213"/>
      <c r="E126" s="213">
        <v>400762</v>
      </c>
      <c r="F126" s="213">
        <v>412196</v>
      </c>
      <c r="G126" s="213">
        <v>430023</v>
      </c>
      <c r="H126" s="213">
        <v>428597</v>
      </c>
      <c r="I126" s="213">
        <v>431528</v>
      </c>
      <c r="J126" s="213">
        <v>439721</v>
      </c>
      <c r="K126" s="213">
        <v>438209</v>
      </c>
      <c r="L126" s="213">
        <v>428428</v>
      </c>
      <c r="M126" s="213">
        <v>419189</v>
      </c>
      <c r="N126" s="213">
        <v>418232</v>
      </c>
      <c r="O126" s="213">
        <v>422981</v>
      </c>
      <c r="P126" s="213">
        <v>412280</v>
      </c>
      <c r="Q126" s="213">
        <v>404250</v>
      </c>
      <c r="R126" s="213">
        <v>400443</v>
      </c>
      <c r="S126" s="213">
        <v>394616</v>
      </c>
      <c r="T126" s="213">
        <v>383027</v>
      </c>
      <c r="U126" s="213">
        <v>390237</v>
      </c>
      <c r="V126" s="213">
        <v>374368</v>
      </c>
      <c r="W126" s="213">
        <v>397324</v>
      </c>
      <c r="X126" s="213">
        <v>400706</v>
      </c>
      <c r="Y126" s="213">
        <v>401980</v>
      </c>
      <c r="Z126" s="213">
        <v>402814</v>
      </c>
      <c r="AA126" s="213">
        <v>403190</v>
      </c>
      <c r="AB126" s="213">
        <v>403264</v>
      </c>
      <c r="AC126" s="213">
        <v>403351</v>
      </c>
      <c r="AD126" s="213">
        <v>403499</v>
      </c>
      <c r="AE126" s="213">
        <v>403783</v>
      </c>
      <c r="AF126" s="213">
        <v>404042</v>
      </c>
      <c r="AG126" s="213">
        <v>404321</v>
      </c>
      <c r="AH126" s="213">
        <v>404767</v>
      </c>
      <c r="AI126" s="213">
        <v>405937</v>
      </c>
      <c r="AJ126" s="213">
        <v>407907</v>
      </c>
      <c r="AK126" s="213">
        <v>410033</v>
      </c>
      <c r="AL126" s="213">
        <v>412173</v>
      </c>
      <c r="AM126" s="213">
        <v>414236</v>
      </c>
      <c r="AN126" s="213">
        <v>415838</v>
      </c>
      <c r="AO126" s="213">
        <v>416951</v>
      </c>
      <c r="AP126" s="213">
        <v>417891</v>
      </c>
      <c r="AQ126" s="213">
        <v>418594</v>
      </c>
      <c r="AR126" s="213">
        <v>418480</v>
      </c>
      <c r="AS126" s="213">
        <v>417530</v>
      </c>
      <c r="AT126" s="213">
        <v>416402</v>
      </c>
      <c r="AU126" s="213">
        <v>415107</v>
      </c>
      <c r="AV126" s="213">
        <v>413631</v>
      </c>
      <c r="AW126" s="213">
        <v>412133</v>
      </c>
      <c r="AX126" s="213">
        <v>410700</v>
      </c>
      <c r="AY126" s="213">
        <v>409398</v>
      </c>
      <c r="AZ126" s="213">
        <v>408144</v>
      </c>
      <c r="BA126" s="213">
        <v>407069</v>
      </c>
      <c r="BB126" s="213">
        <v>406311</v>
      </c>
      <c r="BC126" s="213">
        <v>405857</v>
      </c>
      <c r="BD126" s="213">
        <v>405681</v>
      </c>
      <c r="BE126" s="213">
        <v>405660</v>
      </c>
      <c r="BF126" s="213">
        <v>405826</v>
      </c>
      <c r="BG126" s="213">
        <v>406230</v>
      </c>
      <c r="BH126" s="213">
        <v>406717</v>
      </c>
      <c r="BI126" s="213">
        <v>407316</v>
      </c>
      <c r="BJ126" s="213">
        <v>407932</v>
      </c>
      <c r="BK126" s="213">
        <v>408652</v>
      </c>
      <c r="BL126" s="213">
        <v>409551</v>
      </c>
      <c r="BM126" s="213">
        <v>410416</v>
      </c>
      <c r="BN126" s="213">
        <v>411232</v>
      </c>
      <c r="BO126" s="213">
        <v>412027</v>
      </c>
      <c r="BP126" s="213">
        <v>412768</v>
      </c>
      <c r="BQ126" s="213">
        <v>413489</v>
      </c>
      <c r="BR126" s="213">
        <v>414183</v>
      </c>
      <c r="BS126" s="213">
        <v>414787</v>
      </c>
      <c r="BT126" s="213">
        <v>415314</v>
      </c>
      <c r="BU126" s="213">
        <v>415752</v>
      </c>
      <c r="BV126" s="213">
        <v>416095</v>
      </c>
      <c r="BW126" s="213">
        <v>416320</v>
      </c>
      <c r="BX126" s="213">
        <v>416438</v>
      </c>
      <c r="BY126" s="213">
        <v>416429</v>
      </c>
      <c r="BZ126" s="213">
        <v>416316</v>
      </c>
      <c r="CA126" s="213">
        <v>416113</v>
      </c>
      <c r="CB126" s="213">
        <v>415816</v>
      </c>
      <c r="CC126" s="213">
        <v>415463</v>
      </c>
      <c r="CD126" s="213">
        <v>415066</v>
      </c>
      <c r="CE126" s="213">
        <v>414645</v>
      </c>
      <c r="CF126" s="213">
        <v>414241</v>
      </c>
      <c r="CG126" s="213">
        <v>413853</v>
      </c>
      <c r="CH126" s="213">
        <v>413532</v>
      </c>
      <c r="CI126" s="213">
        <v>413245</v>
      </c>
      <c r="CJ126" s="213">
        <v>413052</v>
      </c>
      <c r="CK126" s="213">
        <v>412938</v>
      </c>
      <c r="CL126" s="213">
        <v>412913</v>
      </c>
      <c r="CM126" s="213">
        <v>412980</v>
      </c>
      <c r="CN126" s="213">
        <v>413124</v>
      </c>
      <c r="CO126" s="213">
        <v>413344</v>
      </c>
      <c r="CP126" s="213">
        <v>413634</v>
      </c>
      <c r="CQ126" s="213">
        <v>413983</v>
      </c>
      <c r="CR126" s="213">
        <v>414364</v>
      </c>
      <c r="CS126" s="213">
        <v>414786</v>
      </c>
      <c r="CT126" s="213">
        <v>415234</v>
      </c>
      <c r="CU126" s="213">
        <v>415677</v>
      </c>
      <c r="CV126" s="213">
        <v>416123</v>
      </c>
      <c r="CW126" s="213">
        <v>416548</v>
      </c>
      <c r="CX126" s="213">
        <v>416956</v>
      </c>
      <c r="CY126" s="213">
        <v>417330</v>
      </c>
    </row>
    <row r="127" spans="1:103" x14ac:dyDescent="0.2">
      <c r="A127" s="213" t="s">
        <v>1292</v>
      </c>
      <c r="B127" s="211">
        <v>18</v>
      </c>
      <c r="C127" s="213"/>
      <c r="D127" s="213"/>
      <c r="E127" s="213">
        <v>405842</v>
      </c>
      <c r="F127" s="213">
        <v>408548</v>
      </c>
      <c r="G127" s="213">
        <v>419386</v>
      </c>
      <c r="H127" s="213">
        <v>436610</v>
      </c>
      <c r="I127" s="213">
        <v>434592</v>
      </c>
      <c r="J127" s="213">
        <v>436923</v>
      </c>
      <c r="K127" s="213">
        <v>445118</v>
      </c>
      <c r="L127" s="213">
        <v>443608</v>
      </c>
      <c r="M127" s="213">
        <v>433831</v>
      </c>
      <c r="N127" s="213">
        <v>424596</v>
      </c>
      <c r="O127" s="213">
        <v>423641</v>
      </c>
      <c r="P127" s="213">
        <v>428390</v>
      </c>
      <c r="Q127" s="213">
        <v>417693</v>
      </c>
      <c r="R127" s="213">
        <v>409666</v>
      </c>
      <c r="S127" s="213">
        <v>405860</v>
      </c>
      <c r="T127" s="213">
        <v>400038</v>
      </c>
      <c r="U127" s="213">
        <v>388452</v>
      </c>
      <c r="V127" s="213">
        <v>395663</v>
      </c>
      <c r="W127" s="213">
        <v>379797</v>
      </c>
      <c r="X127" s="213">
        <v>402749</v>
      </c>
      <c r="Y127" s="213">
        <v>406130</v>
      </c>
      <c r="Z127" s="213">
        <v>407406</v>
      </c>
      <c r="AA127" s="213">
        <v>408241</v>
      </c>
      <c r="AB127" s="213">
        <v>408618</v>
      </c>
      <c r="AC127" s="213">
        <v>408693</v>
      </c>
      <c r="AD127" s="213">
        <v>408780</v>
      </c>
      <c r="AE127" s="213">
        <v>408928</v>
      </c>
      <c r="AF127" s="213">
        <v>409212</v>
      </c>
      <c r="AG127" s="213">
        <v>409473</v>
      </c>
      <c r="AH127" s="213">
        <v>409753</v>
      </c>
      <c r="AI127" s="213">
        <v>410199</v>
      </c>
      <c r="AJ127" s="213">
        <v>411369</v>
      </c>
      <c r="AK127" s="213">
        <v>413340</v>
      </c>
      <c r="AL127" s="213">
        <v>415466</v>
      </c>
      <c r="AM127" s="213">
        <v>417608</v>
      </c>
      <c r="AN127" s="213">
        <v>419672</v>
      </c>
      <c r="AO127" s="213">
        <v>421274</v>
      </c>
      <c r="AP127" s="213">
        <v>422388</v>
      </c>
      <c r="AQ127" s="213">
        <v>423328</v>
      </c>
      <c r="AR127" s="213">
        <v>424031</v>
      </c>
      <c r="AS127" s="213">
        <v>423918</v>
      </c>
      <c r="AT127" s="213">
        <v>422970</v>
      </c>
      <c r="AU127" s="213">
        <v>421840</v>
      </c>
      <c r="AV127" s="213">
        <v>420546</v>
      </c>
      <c r="AW127" s="213">
        <v>419070</v>
      </c>
      <c r="AX127" s="213">
        <v>417574</v>
      </c>
      <c r="AY127" s="213">
        <v>416142</v>
      </c>
      <c r="AZ127" s="213">
        <v>414842</v>
      </c>
      <c r="BA127" s="213">
        <v>413589</v>
      </c>
      <c r="BB127" s="213">
        <v>412515</v>
      </c>
      <c r="BC127" s="213">
        <v>411756</v>
      </c>
      <c r="BD127" s="213">
        <v>411303</v>
      </c>
      <c r="BE127" s="213">
        <v>411127</v>
      </c>
      <c r="BF127" s="213">
        <v>411108</v>
      </c>
      <c r="BG127" s="213">
        <v>411273</v>
      </c>
      <c r="BH127" s="213">
        <v>411678</v>
      </c>
      <c r="BI127" s="213">
        <v>412166</v>
      </c>
      <c r="BJ127" s="213">
        <v>412764</v>
      </c>
      <c r="BK127" s="213">
        <v>413382</v>
      </c>
      <c r="BL127" s="213">
        <v>414102</v>
      </c>
      <c r="BM127" s="213">
        <v>415000</v>
      </c>
      <c r="BN127" s="213">
        <v>415867</v>
      </c>
      <c r="BO127" s="213">
        <v>416682</v>
      </c>
      <c r="BP127" s="213">
        <v>417478</v>
      </c>
      <c r="BQ127" s="213">
        <v>418219</v>
      </c>
      <c r="BR127" s="213">
        <v>418941</v>
      </c>
      <c r="BS127" s="213">
        <v>419635</v>
      </c>
      <c r="BT127" s="213">
        <v>420243</v>
      </c>
      <c r="BU127" s="213">
        <v>420769</v>
      </c>
      <c r="BV127" s="213">
        <v>421207</v>
      </c>
      <c r="BW127" s="213">
        <v>421550</v>
      </c>
      <c r="BX127" s="213">
        <v>421776</v>
      </c>
      <c r="BY127" s="213">
        <v>421894</v>
      </c>
      <c r="BZ127" s="213">
        <v>421885</v>
      </c>
      <c r="CA127" s="213">
        <v>421771</v>
      </c>
      <c r="CB127" s="213">
        <v>421571</v>
      </c>
      <c r="CC127" s="213">
        <v>421273</v>
      </c>
      <c r="CD127" s="213">
        <v>420921</v>
      </c>
      <c r="CE127" s="213">
        <v>420525</v>
      </c>
      <c r="CF127" s="213">
        <v>420103</v>
      </c>
      <c r="CG127" s="213">
        <v>419701</v>
      </c>
      <c r="CH127" s="213">
        <v>419313</v>
      </c>
      <c r="CI127" s="213">
        <v>418992</v>
      </c>
      <c r="CJ127" s="213">
        <v>418706</v>
      </c>
      <c r="CK127" s="213">
        <v>418513</v>
      </c>
      <c r="CL127" s="213">
        <v>418399</v>
      </c>
      <c r="CM127" s="213">
        <v>418374</v>
      </c>
      <c r="CN127" s="213">
        <v>418442</v>
      </c>
      <c r="CO127" s="213">
        <v>418585</v>
      </c>
      <c r="CP127" s="213">
        <v>418806</v>
      </c>
      <c r="CQ127" s="213">
        <v>419097</v>
      </c>
      <c r="CR127" s="213">
        <v>419446</v>
      </c>
      <c r="CS127" s="213">
        <v>419827</v>
      </c>
      <c r="CT127" s="213">
        <v>420251</v>
      </c>
      <c r="CU127" s="213">
        <v>420698</v>
      </c>
      <c r="CV127" s="213">
        <v>421142</v>
      </c>
      <c r="CW127" s="213">
        <v>421588</v>
      </c>
      <c r="CX127" s="213">
        <v>422013</v>
      </c>
      <c r="CY127" s="213">
        <v>422421</v>
      </c>
    </row>
    <row r="128" spans="1:103" x14ac:dyDescent="0.2">
      <c r="A128" s="213" t="s">
        <v>1292</v>
      </c>
      <c r="B128" s="211">
        <v>19</v>
      </c>
      <c r="C128" s="213"/>
      <c r="D128" s="213"/>
      <c r="E128" s="213">
        <v>414958</v>
      </c>
      <c r="F128" s="213">
        <v>420742</v>
      </c>
      <c r="G128" s="213">
        <v>422369</v>
      </c>
      <c r="H128" s="213">
        <v>432120</v>
      </c>
      <c r="I128" s="213">
        <v>448261</v>
      </c>
      <c r="J128" s="213">
        <v>445156</v>
      </c>
      <c r="K128" s="213">
        <v>447488</v>
      </c>
      <c r="L128" s="213">
        <v>455684</v>
      </c>
      <c r="M128" s="213">
        <v>454178</v>
      </c>
      <c r="N128" s="213">
        <v>444405</v>
      </c>
      <c r="O128" s="213">
        <v>435173</v>
      </c>
      <c r="P128" s="213">
        <v>434222</v>
      </c>
      <c r="Q128" s="213">
        <v>438973</v>
      </c>
      <c r="R128" s="213">
        <v>428279</v>
      </c>
      <c r="S128" s="213">
        <v>420257</v>
      </c>
      <c r="T128" s="213">
        <v>416453</v>
      </c>
      <c r="U128" s="213">
        <v>410633</v>
      </c>
      <c r="V128" s="213">
        <v>399051</v>
      </c>
      <c r="W128" s="213">
        <v>406261</v>
      </c>
      <c r="X128" s="213">
        <v>390401</v>
      </c>
      <c r="Y128" s="213">
        <v>413348</v>
      </c>
      <c r="Z128" s="213">
        <v>416731</v>
      </c>
      <c r="AA128" s="213">
        <v>418006</v>
      </c>
      <c r="AB128" s="213">
        <v>418843</v>
      </c>
      <c r="AC128" s="213">
        <v>419222</v>
      </c>
      <c r="AD128" s="213">
        <v>419298</v>
      </c>
      <c r="AE128" s="213">
        <v>419385</v>
      </c>
      <c r="AF128" s="213">
        <v>419535</v>
      </c>
      <c r="AG128" s="213">
        <v>419820</v>
      </c>
      <c r="AH128" s="213">
        <v>420081</v>
      </c>
      <c r="AI128" s="213">
        <v>420361</v>
      </c>
      <c r="AJ128" s="213">
        <v>420809</v>
      </c>
      <c r="AK128" s="213">
        <v>421979</v>
      </c>
      <c r="AL128" s="213">
        <v>423951</v>
      </c>
      <c r="AM128" s="213">
        <v>426078</v>
      </c>
      <c r="AN128" s="213">
        <v>428219</v>
      </c>
      <c r="AO128" s="213">
        <v>430284</v>
      </c>
      <c r="AP128" s="213">
        <v>431887</v>
      </c>
      <c r="AQ128" s="213">
        <v>433001</v>
      </c>
      <c r="AR128" s="213">
        <v>433942</v>
      </c>
      <c r="AS128" s="213">
        <v>434645</v>
      </c>
      <c r="AT128" s="213">
        <v>434533</v>
      </c>
      <c r="AU128" s="213">
        <v>433586</v>
      </c>
      <c r="AV128" s="213">
        <v>432456</v>
      </c>
      <c r="AW128" s="213">
        <v>431164</v>
      </c>
      <c r="AX128" s="213">
        <v>429689</v>
      </c>
      <c r="AY128" s="213">
        <v>428193</v>
      </c>
      <c r="AZ128" s="213">
        <v>426764</v>
      </c>
      <c r="BA128" s="213">
        <v>425465</v>
      </c>
      <c r="BB128" s="213">
        <v>424212</v>
      </c>
      <c r="BC128" s="213">
        <v>423139</v>
      </c>
      <c r="BD128" s="213">
        <v>422380</v>
      </c>
      <c r="BE128" s="213">
        <v>421928</v>
      </c>
      <c r="BF128" s="213">
        <v>421752</v>
      </c>
      <c r="BG128" s="213">
        <v>421734</v>
      </c>
      <c r="BH128" s="213">
        <v>421901</v>
      </c>
      <c r="BI128" s="213">
        <v>422304</v>
      </c>
      <c r="BJ128" s="213">
        <v>422793</v>
      </c>
      <c r="BK128" s="213">
        <v>423393</v>
      </c>
      <c r="BL128" s="213">
        <v>424011</v>
      </c>
      <c r="BM128" s="213">
        <v>424734</v>
      </c>
      <c r="BN128" s="213">
        <v>425632</v>
      </c>
      <c r="BO128" s="213">
        <v>426500</v>
      </c>
      <c r="BP128" s="213">
        <v>427313</v>
      </c>
      <c r="BQ128" s="213">
        <v>428111</v>
      </c>
      <c r="BR128" s="213">
        <v>428852</v>
      </c>
      <c r="BS128" s="213">
        <v>429574</v>
      </c>
      <c r="BT128" s="213">
        <v>430270</v>
      </c>
      <c r="BU128" s="213">
        <v>430878</v>
      </c>
      <c r="BV128" s="213">
        <v>431405</v>
      </c>
      <c r="BW128" s="213">
        <v>431843</v>
      </c>
      <c r="BX128" s="213">
        <v>432187</v>
      </c>
      <c r="BY128" s="213">
        <v>432413</v>
      </c>
      <c r="BZ128" s="213">
        <v>432530</v>
      </c>
      <c r="CA128" s="213">
        <v>432521</v>
      </c>
      <c r="CB128" s="213">
        <v>432408</v>
      </c>
      <c r="CC128" s="213">
        <v>432211</v>
      </c>
      <c r="CD128" s="213">
        <v>431911</v>
      </c>
      <c r="CE128" s="213">
        <v>431560</v>
      </c>
      <c r="CF128" s="213">
        <v>431166</v>
      </c>
      <c r="CG128" s="213">
        <v>430745</v>
      </c>
      <c r="CH128" s="213">
        <v>430343</v>
      </c>
      <c r="CI128" s="213">
        <v>429956</v>
      </c>
      <c r="CJ128" s="213">
        <v>429635</v>
      </c>
      <c r="CK128" s="213">
        <v>429349</v>
      </c>
      <c r="CL128" s="213">
        <v>429157</v>
      </c>
      <c r="CM128" s="213">
        <v>429043</v>
      </c>
      <c r="CN128" s="213">
        <v>429019</v>
      </c>
      <c r="CO128" s="213">
        <v>429087</v>
      </c>
      <c r="CP128" s="213">
        <v>429230</v>
      </c>
      <c r="CQ128" s="213">
        <v>429451</v>
      </c>
      <c r="CR128" s="213">
        <v>429743</v>
      </c>
      <c r="CS128" s="213">
        <v>430092</v>
      </c>
      <c r="CT128" s="213">
        <v>430473</v>
      </c>
      <c r="CU128" s="213">
        <v>430899</v>
      </c>
      <c r="CV128" s="213">
        <v>431345</v>
      </c>
      <c r="CW128" s="213">
        <v>431790</v>
      </c>
      <c r="CX128" s="213">
        <v>432236</v>
      </c>
      <c r="CY128" s="213">
        <v>432662</v>
      </c>
    </row>
    <row r="129" spans="1:103" x14ac:dyDescent="0.2">
      <c r="A129" s="213" t="s">
        <v>1292</v>
      </c>
      <c r="B129" s="211">
        <v>20</v>
      </c>
      <c r="C129" s="213"/>
      <c r="D129" s="213"/>
      <c r="E129" s="213">
        <v>419469</v>
      </c>
      <c r="F129" s="213">
        <v>432281</v>
      </c>
      <c r="G129" s="213">
        <v>436758</v>
      </c>
      <c r="H129" s="213">
        <v>437072</v>
      </c>
      <c r="I129" s="213">
        <v>445515</v>
      </c>
      <c r="J129" s="213">
        <v>460329</v>
      </c>
      <c r="K129" s="213">
        <v>457228</v>
      </c>
      <c r="L129" s="213">
        <v>459563</v>
      </c>
      <c r="M129" s="213">
        <v>467758</v>
      </c>
      <c r="N129" s="213">
        <v>466258</v>
      </c>
      <c r="O129" s="213">
        <v>456491</v>
      </c>
      <c r="P129" s="213">
        <v>447264</v>
      </c>
      <c r="Q129" s="213">
        <v>446315</v>
      </c>
      <c r="R129" s="213">
        <v>451066</v>
      </c>
      <c r="S129" s="213">
        <v>440378</v>
      </c>
      <c r="T129" s="213">
        <v>432361</v>
      </c>
      <c r="U129" s="213">
        <v>428558</v>
      </c>
      <c r="V129" s="213">
        <v>422741</v>
      </c>
      <c r="W129" s="213">
        <v>411167</v>
      </c>
      <c r="X129" s="213">
        <v>418376</v>
      </c>
      <c r="Y129" s="213">
        <v>402520</v>
      </c>
      <c r="Z129" s="213">
        <v>425464</v>
      </c>
      <c r="AA129" s="213">
        <v>428846</v>
      </c>
      <c r="AB129" s="213">
        <v>430122</v>
      </c>
      <c r="AC129" s="213">
        <v>430960</v>
      </c>
      <c r="AD129" s="213">
        <v>431342</v>
      </c>
      <c r="AE129" s="213">
        <v>431418</v>
      </c>
      <c r="AF129" s="213">
        <v>431505</v>
      </c>
      <c r="AG129" s="213">
        <v>431657</v>
      </c>
      <c r="AH129" s="213">
        <v>431944</v>
      </c>
      <c r="AI129" s="213">
        <v>432203</v>
      </c>
      <c r="AJ129" s="213">
        <v>432484</v>
      </c>
      <c r="AK129" s="213">
        <v>432933</v>
      </c>
      <c r="AL129" s="213">
        <v>434106</v>
      </c>
      <c r="AM129" s="213">
        <v>436078</v>
      </c>
      <c r="AN129" s="213">
        <v>438206</v>
      </c>
      <c r="AO129" s="213">
        <v>440347</v>
      </c>
      <c r="AP129" s="213">
        <v>442412</v>
      </c>
      <c r="AQ129" s="213">
        <v>444015</v>
      </c>
      <c r="AR129" s="213">
        <v>445129</v>
      </c>
      <c r="AS129" s="213">
        <v>446072</v>
      </c>
      <c r="AT129" s="213">
        <v>446777</v>
      </c>
      <c r="AU129" s="213">
        <v>446667</v>
      </c>
      <c r="AV129" s="213">
        <v>445720</v>
      </c>
      <c r="AW129" s="213">
        <v>444592</v>
      </c>
      <c r="AX129" s="213">
        <v>443301</v>
      </c>
      <c r="AY129" s="213">
        <v>441828</v>
      </c>
      <c r="AZ129" s="213">
        <v>440332</v>
      </c>
      <c r="BA129" s="213">
        <v>438905</v>
      </c>
      <c r="BB129" s="213">
        <v>437607</v>
      </c>
      <c r="BC129" s="213">
        <v>436354</v>
      </c>
      <c r="BD129" s="213">
        <v>435282</v>
      </c>
      <c r="BE129" s="213">
        <v>434525</v>
      </c>
      <c r="BF129" s="213">
        <v>434072</v>
      </c>
      <c r="BG129" s="213">
        <v>433896</v>
      </c>
      <c r="BH129" s="213">
        <v>433880</v>
      </c>
      <c r="BI129" s="213">
        <v>434048</v>
      </c>
      <c r="BJ129" s="213">
        <v>434451</v>
      </c>
      <c r="BK129" s="213">
        <v>434943</v>
      </c>
      <c r="BL129" s="213">
        <v>435543</v>
      </c>
      <c r="BM129" s="213">
        <v>436160</v>
      </c>
      <c r="BN129" s="213">
        <v>436883</v>
      </c>
      <c r="BO129" s="213">
        <v>437783</v>
      </c>
      <c r="BP129" s="213">
        <v>438650</v>
      </c>
      <c r="BQ129" s="213">
        <v>439466</v>
      </c>
      <c r="BR129" s="213">
        <v>440264</v>
      </c>
      <c r="BS129" s="213">
        <v>441007</v>
      </c>
      <c r="BT129" s="213">
        <v>441729</v>
      </c>
      <c r="BU129" s="213">
        <v>442425</v>
      </c>
      <c r="BV129" s="213">
        <v>443034</v>
      </c>
      <c r="BW129" s="213">
        <v>443560</v>
      </c>
      <c r="BX129" s="213">
        <v>444000</v>
      </c>
      <c r="BY129" s="213">
        <v>444344</v>
      </c>
      <c r="BZ129" s="213">
        <v>444572</v>
      </c>
      <c r="CA129" s="213">
        <v>444689</v>
      </c>
      <c r="CB129" s="213">
        <v>444682</v>
      </c>
      <c r="CC129" s="213">
        <v>444569</v>
      </c>
      <c r="CD129" s="213">
        <v>444373</v>
      </c>
      <c r="CE129" s="213">
        <v>444073</v>
      </c>
      <c r="CF129" s="213">
        <v>443723</v>
      </c>
      <c r="CG129" s="213">
        <v>443328</v>
      </c>
      <c r="CH129" s="213">
        <v>442910</v>
      </c>
      <c r="CI129" s="213">
        <v>442507</v>
      </c>
      <c r="CJ129" s="213">
        <v>442121</v>
      </c>
      <c r="CK129" s="213">
        <v>441801</v>
      </c>
      <c r="CL129" s="213">
        <v>441514</v>
      </c>
      <c r="CM129" s="213">
        <v>441322</v>
      </c>
      <c r="CN129" s="213">
        <v>441210</v>
      </c>
      <c r="CO129" s="213">
        <v>441185</v>
      </c>
      <c r="CP129" s="213">
        <v>441256</v>
      </c>
      <c r="CQ129" s="213">
        <v>441399</v>
      </c>
      <c r="CR129" s="213">
        <v>441620</v>
      </c>
      <c r="CS129" s="213">
        <v>441913</v>
      </c>
      <c r="CT129" s="213">
        <v>442263</v>
      </c>
      <c r="CU129" s="213">
        <v>442644</v>
      </c>
      <c r="CV129" s="213">
        <v>443070</v>
      </c>
      <c r="CW129" s="213">
        <v>443517</v>
      </c>
      <c r="CX129" s="213">
        <v>443961</v>
      </c>
      <c r="CY129" s="213">
        <v>444407</v>
      </c>
    </row>
    <row r="130" spans="1:103" x14ac:dyDescent="0.2">
      <c r="A130" s="213" t="s">
        <v>1292</v>
      </c>
      <c r="B130" s="211">
        <v>21</v>
      </c>
      <c r="C130" s="213"/>
      <c r="D130" s="213"/>
      <c r="E130" s="213">
        <v>418211</v>
      </c>
      <c r="F130" s="213">
        <v>433140</v>
      </c>
      <c r="G130" s="213">
        <v>444709</v>
      </c>
      <c r="H130" s="213">
        <v>447938</v>
      </c>
      <c r="I130" s="213">
        <v>447011</v>
      </c>
      <c r="J130" s="213">
        <v>454198</v>
      </c>
      <c r="K130" s="213">
        <v>469010</v>
      </c>
      <c r="L130" s="213">
        <v>465913</v>
      </c>
      <c r="M130" s="213">
        <v>468252</v>
      </c>
      <c r="N130" s="213">
        <v>476449</v>
      </c>
      <c r="O130" s="213">
        <v>474951</v>
      </c>
      <c r="P130" s="213">
        <v>465192</v>
      </c>
      <c r="Q130" s="213">
        <v>455968</v>
      </c>
      <c r="R130" s="213">
        <v>455023</v>
      </c>
      <c r="S130" s="213">
        <v>459776</v>
      </c>
      <c r="T130" s="213">
        <v>449092</v>
      </c>
      <c r="U130" s="213">
        <v>441081</v>
      </c>
      <c r="V130" s="213">
        <v>437279</v>
      </c>
      <c r="W130" s="213">
        <v>431467</v>
      </c>
      <c r="X130" s="213">
        <v>419898</v>
      </c>
      <c r="Y130" s="213">
        <v>427107</v>
      </c>
      <c r="Z130" s="213">
        <v>411256</v>
      </c>
      <c r="AA130" s="213">
        <v>434195</v>
      </c>
      <c r="AB130" s="213">
        <v>437577</v>
      </c>
      <c r="AC130" s="213">
        <v>438854</v>
      </c>
      <c r="AD130" s="213">
        <v>439693</v>
      </c>
      <c r="AE130" s="213">
        <v>440077</v>
      </c>
      <c r="AF130" s="213">
        <v>440153</v>
      </c>
      <c r="AG130" s="213">
        <v>440242</v>
      </c>
      <c r="AH130" s="213">
        <v>440395</v>
      </c>
      <c r="AI130" s="213">
        <v>440683</v>
      </c>
      <c r="AJ130" s="213">
        <v>440945</v>
      </c>
      <c r="AK130" s="213">
        <v>441228</v>
      </c>
      <c r="AL130" s="213">
        <v>441678</v>
      </c>
      <c r="AM130" s="213">
        <v>442851</v>
      </c>
      <c r="AN130" s="213">
        <v>444822</v>
      </c>
      <c r="AO130" s="213">
        <v>446952</v>
      </c>
      <c r="AP130" s="213">
        <v>449094</v>
      </c>
      <c r="AQ130" s="213">
        <v>451158</v>
      </c>
      <c r="AR130" s="213">
        <v>452762</v>
      </c>
      <c r="AS130" s="213">
        <v>453878</v>
      </c>
      <c r="AT130" s="213">
        <v>454822</v>
      </c>
      <c r="AU130" s="213">
        <v>455528</v>
      </c>
      <c r="AV130" s="213">
        <v>455418</v>
      </c>
      <c r="AW130" s="213">
        <v>454472</v>
      </c>
      <c r="AX130" s="213">
        <v>453346</v>
      </c>
      <c r="AY130" s="213">
        <v>452055</v>
      </c>
      <c r="AZ130" s="213">
        <v>450583</v>
      </c>
      <c r="BA130" s="213">
        <v>449089</v>
      </c>
      <c r="BB130" s="213">
        <v>447664</v>
      </c>
      <c r="BC130" s="213">
        <v>446367</v>
      </c>
      <c r="BD130" s="213">
        <v>445116</v>
      </c>
      <c r="BE130" s="213">
        <v>444045</v>
      </c>
      <c r="BF130" s="213">
        <v>443289</v>
      </c>
      <c r="BG130" s="213">
        <v>442837</v>
      </c>
      <c r="BH130" s="213">
        <v>442662</v>
      </c>
      <c r="BI130" s="213">
        <v>442647</v>
      </c>
      <c r="BJ130" s="213">
        <v>442817</v>
      </c>
      <c r="BK130" s="213">
        <v>443219</v>
      </c>
      <c r="BL130" s="213">
        <v>443713</v>
      </c>
      <c r="BM130" s="213">
        <v>444314</v>
      </c>
      <c r="BN130" s="213">
        <v>444930</v>
      </c>
      <c r="BO130" s="213">
        <v>445654</v>
      </c>
      <c r="BP130" s="213">
        <v>446556</v>
      </c>
      <c r="BQ130" s="213">
        <v>447422</v>
      </c>
      <c r="BR130" s="213">
        <v>448240</v>
      </c>
      <c r="BS130" s="213">
        <v>449038</v>
      </c>
      <c r="BT130" s="213">
        <v>449782</v>
      </c>
      <c r="BU130" s="213">
        <v>450504</v>
      </c>
      <c r="BV130" s="213">
        <v>451200</v>
      </c>
      <c r="BW130" s="213">
        <v>451810</v>
      </c>
      <c r="BX130" s="213">
        <v>452337</v>
      </c>
      <c r="BY130" s="213">
        <v>452778</v>
      </c>
      <c r="BZ130" s="213">
        <v>453123</v>
      </c>
      <c r="CA130" s="213">
        <v>453352</v>
      </c>
      <c r="CB130" s="213">
        <v>453470</v>
      </c>
      <c r="CC130" s="213">
        <v>453463</v>
      </c>
      <c r="CD130" s="213">
        <v>453353</v>
      </c>
      <c r="CE130" s="213">
        <v>453155</v>
      </c>
      <c r="CF130" s="213">
        <v>452858</v>
      </c>
      <c r="CG130" s="213">
        <v>452508</v>
      </c>
      <c r="CH130" s="213">
        <v>452112</v>
      </c>
      <c r="CI130" s="213">
        <v>451696</v>
      </c>
      <c r="CJ130" s="213">
        <v>451293</v>
      </c>
      <c r="CK130" s="213">
        <v>450908</v>
      </c>
      <c r="CL130" s="213">
        <v>450591</v>
      </c>
      <c r="CM130" s="213">
        <v>450303</v>
      </c>
      <c r="CN130" s="213">
        <v>450112</v>
      </c>
      <c r="CO130" s="213">
        <v>450002</v>
      </c>
      <c r="CP130" s="213">
        <v>449977</v>
      </c>
      <c r="CQ130" s="213">
        <v>450048</v>
      </c>
      <c r="CR130" s="213">
        <v>450191</v>
      </c>
      <c r="CS130" s="213">
        <v>450413</v>
      </c>
      <c r="CT130" s="213">
        <v>450707</v>
      </c>
      <c r="CU130" s="213">
        <v>451057</v>
      </c>
      <c r="CV130" s="213">
        <v>451439</v>
      </c>
      <c r="CW130" s="213">
        <v>451865</v>
      </c>
      <c r="CX130" s="213">
        <v>452312</v>
      </c>
      <c r="CY130" s="213">
        <v>452756</v>
      </c>
    </row>
    <row r="131" spans="1:103" x14ac:dyDescent="0.2">
      <c r="A131" s="213" t="s">
        <v>1292</v>
      </c>
      <c r="B131" s="211">
        <v>22</v>
      </c>
      <c r="C131" s="213"/>
      <c r="D131" s="213"/>
      <c r="E131" s="213">
        <v>418151</v>
      </c>
      <c r="F131" s="213">
        <v>430102</v>
      </c>
      <c r="G131" s="213">
        <v>443680</v>
      </c>
      <c r="H131" s="213">
        <v>453890</v>
      </c>
      <c r="I131" s="213">
        <v>455765</v>
      </c>
      <c r="J131" s="213">
        <v>453475</v>
      </c>
      <c r="K131" s="213">
        <v>460664</v>
      </c>
      <c r="L131" s="213">
        <v>475473</v>
      </c>
      <c r="M131" s="213">
        <v>472380</v>
      </c>
      <c r="N131" s="213">
        <v>474724</v>
      </c>
      <c r="O131" s="213">
        <v>482922</v>
      </c>
      <c r="P131" s="213">
        <v>481426</v>
      </c>
      <c r="Q131" s="213">
        <v>471673</v>
      </c>
      <c r="R131" s="213">
        <v>462456</v>
      </c>
      <c r="S131" s="213">
        <v>461513</v>
      </c>
      <c r="T131" s="213">
        <v>466266</v>
      </c>
      <c r="U131" s="213">
        <v>455588</v>
      </c>
      <c r="V131" s="213">
        <v>447582</v>
      </c>
      <c r="W131" s="213">
        <v>443784</v>
      </c>
      <c r="X131" s="213">
        <v>437975</v>
      </c>
      <c r="Y131" s="213">
        <v>426410</v>
      </c>
      <c r="Z131" s="213">
        <v>433618</v>
      </c>
      <c r="AA131" s="213">
        <v>417775</v>
      </c>
      <c r="AB131" s="213">
        <v>440708</v>
      </c>
      <c r="AC131" s="213">
        <v>444092</v>
      </c>
      <c r="AD131" s="213">
        <v>445370</v>
      </c>
      <c r="AE131" s="213">
        <v>446209</v>
      </c>
      <c r="AF131" s="213">
        <v>446596</v>
      </c>
      <c r="AG131" s="213">
        <v>446673</v>
      </c>
      <c r="AH131" s="213">
        <v>446762</v>
      </c>
      <c r="AI131" s="213">
        <v>446916</v>
      </c>
      <c r="AJ131" s="213">
        <v>447206</v>
      </c>
      <c r="AK131" s="213">
        <v>447470</v>
      </c>
      <c r="AL131" s="213">
        <v>447753</v>
      </c>
      <c r="AM131" s="213">
        <v>448205</v>
      </c>
      <c r="AN131" s="213">
        <v>449378</v>
      </c>
      <c r="AO131" s="213">
        <v>451350</v>
      </c>
      <c r="AP131" s="213">
        <v>453480</v>
      </c>
      <c r="AQ131" s="213">
        <v>455624</v>
      </c>
      <c r="AR131" s="213">
        <v>457688</v>
      </c>
      <c r="AS131" s="213">
        <v>459293</v>
      </c>
      <c r="AT131" s="213">
        <v>460411</v>
      </c>
      <c r="AU131" s="213">
        <v>461357</v>
      </c>
      <c r="AV131" s="213">
        <v>462064</v>
      </c>
      <c r="AW131" s="213">
        <v>461955</v>
      </c>
      <c r="AX131" s="213">
        <v>461011</v>
      </c>
      <c r="AY131" s="213">
        <v>459886</v>
      </c>
      <c r="AZ131" s="213">
        <v>458595</v>
      </c>
      <c r="BA131" s="213">
        <v>457124</v>
      </c>
      <c r="BB131" s="213">
        <v>455632</v>
      </c>
      <c r="BC131" s="213">
        <v>454209</v>
      </c>
      <c r="BD131" s="213">
        <v>452912</v>
      </c>
      <c r="BE131" s="213">
        <v>451662</v>
      </c>
      <c r="BF131" s="213">
        <v>450592</v>
      </c>
      <c r="BG131" s="213">
        <v>449837</v>
      </c>
      <c r="BH131" s="213">
        <v>449386</v>
      </c>
      <c r="BI131" s="213">
        <v>449214</v>
      </c>
      <c r="BJ131" s="213">
        <v>449200</v>
      </c>
      <c r="BK131" s="213">
        <v>449370</v>
      </c>
      <c r="BL131" s="213">
        <v>449774</v>
      </c>
      <c r="BM131" s="213">
        <v>450270</v>
      </c>
      <c r="BN131" s="213">
        <v>450871</v>
      </c>
      <c r="BO131" s="213">
        <v>451489</v>
      </c>
      <c r="BP131" s="213">
        <v>452213</v>
      </c>
      <c r="BQ131" s="213">
        <v>453114</v>
      </c>
      <c r="BR131" s="213">
        <v>453981</v>
      </c>
      <c r="BS131" s="213">
        <v>454799</v>
      </c>
      <c r="BT131" s="213">
        <v>455599</v>
      </c>
      <c r="BU131" s="213">
        <v>456345</v>
      </c>
      <c r="BV131" s="213">
        <v>457068</v>
      </c>
      <c r="BW131" s="213">
        <v>457763</v>
      </c>
      <c r="BX131" s="213">
        <v>458376</v>
      </c>
      <c r="BY131" s="213">
        <v>458902</v>
      </c>
      <c r="BZ131" s="213">
        <v>459344</v>
      </c>
      <c r="CA131" s="213">
        <v>459690</v>
      </c>
      <c r="CB131" s="213">
        <v>459918</v>
      </c>
      <c r="CC131" s="213">
        <v>460037</v>
      </c>
      <c r="CD131" s="213">
        <v>460031</v>
      </c>
      <c r="CE131" s="213">
        <v>459922</v>
      </c>
      <c r="CF131" s="213">
        <v>459724</v>
      </c>
      <c r="CG131" s="213">
        <v>459430</v>
      </c>
      <c r="CH131" s="213">
        <v>459080</v>
      </c>
      <c r="CI131" s="213">
        <v>458684</v>
      </c>
      <c r="CJ131" s="213">
        <v>458270</v>
      </c>
      <c r="CK131" s="213">
        <v>457867</v>
      </c>
      <c r="CL131" s="213">
        <v>457483</v>
      </c>
      <c r="CM131" s="213">
        <v>457167</v>
      </c>
      <c r="CN131" s="213">
        <v>456880</v>
      </c>
      <c r="CO131" s="213">
        <v>456689</v>
      </c>
      <c r="CP131" s="213">
        <v>456579</v>
      </c>
      <c r="CQ131" s="213">
        <v>456554</v>
      </c>
      <c r="CR131" s="213">
        <v>456626</v>
      </c>
      <c r="CS131" s="213">
        <v>456770</v>
      </c>
      <c r="CT131" s="213">
        <v>456992</v>
      </c>
      <c r="CU131" s="213">
        <v>457289</v>
      </c>
      <c r="CV131" s="213">
        <v>457641</v>
      </c>
      <c r="CW131" s="213">
        <v>458022</v>
      </c>
      <c r="CX131" s="213">
        <v>458448</v>
      </c>
      <c r="CY131" s="213">
        <v>458897</v>
      </c>
    </row>
    <row r="132" spans="1:103" x14ac:dyDescent="0.2">
      <c r="A132" s="213" t="s">
        <v>1292</v>
      </c>
      <c r="B132" s="211">
        <v>23</v>
      </c>
      <c r="C132" s="213"/>
      <c r="D132" s="213"/>
      <c r="E132" s="213">
        <v>425052</v>
      </c>
      <c r="F132" s="213">
        <v>431576</v>
      </c>
      <c r="G132" s="213">
        <v>441834</v>
      </c>
      <c r="H132" s="213">
        <v>453705</v>
      </c>
      <c r="I132" s="213">
        <v>462212</v>
      </c>
      <c r="J132" s="213">
        <v>462377</v>
      </c>
      <c r="K132" s="213">
        <v>460091</v>
      </c>
      <c r="L132" s="213">
        <v>467281</v>
      </c>
      <c r="M132" s="213">
        <v>482090</v>
      </c>
      <c r="N132" s="213">
        <v>479000</v>
      </c>
      <c r="O132" s="213">
        <v>481347</v>
      </c>
      <c r="P132" s="213">
        <v>489546</v>
      </c>
      <c r="Q132" s="213">
        <v>488052</v>
      </c>
      <c r="R132" s="213">
        <v>478306</v>
      </c>
      <c r="S132" s="213">
        <v>469094</v>
      </c>
      <c r="T132" s="213">
        <v>468154</v>
      </c>
      <c r="U132" s="213">
        <v>472908</v>
      </c>
      <c r="V132" s="213">
        <v>462235</v>
      </c>
      <c r="W132" s="213">
        <v>454234</v>
      </c>
      <c r="X132" s="213">
        <v>450440</v>
      </c>
      <c r="Y132" s="213">
        <v>444634</v>
      </c>
      <c r="Z132" s="213">
        <v>433074</v>
      </c>
      <c r="AA132" s="213">
        <v>440283</v>
      </c>
      <c r="AB132" s="213">
        <v>424443</v>
      </c>
      <c r="AC132" s="213">
        <v>447372</v>
      </c>
      <c r="AD132" s="213">
        <v>450756</v>
      </c>
      <c r="AE132" s="213">
        <v>452036</v>
      </c>
      <c r="AF132" s="213">
        <v>452878</v>
      </c>
      <c r="AG132" s="213">
        <v>453265</v>
      </c>
      <c r="AH132" s="213">
        <v>453345</v>
      </c>
      <c r="AI132" s="213">
        <v>453436</v>
      </c>
      <c r="AJ132" s="213">
        <v>453590</v>
      </c>
      <c r="AK132" s="213">
        <v>453881</v>
      </c>
      <c r="AL132" s="213">
        <v>454146</v>
      </c>
      <c r="AM132" s="213">
        <v>454431</v>
      </c>
      <c r="AN132" s="213">
        <v>454884</v>
      </c>
      <c r="AO132" s="213">
        <v>456057</v>
      </c>
      <c r="AP132" s="213">
        <v>458031</v>
      </c>
      <c r="AQ132" s="213">
        <v>460161</v>
      </c>
      <c r="AR132" s="213">
        <v>462306</v>
      </c>
      <c r="AS132" s="213">
        <v>464370</v>
      </c>
      <c r="AT132" s="213">
        <v>465977</v>
      </c>
      <c r="AU132" s="213">
        <v>467096</v>
      </c>
      <c r="AV132" s="213">
        <v>468042</v>
      </c>
      <c r="AW132" s="213">
        <v>468751</v>
      </c>
      <c r="AX132" s="213">
        <v>468643</v>
      </c>
      <c r="AY132" s="213">
        <v>467701</v>
      </c>
      <c r="AZ132" s="213">
        <v>466576</v>
      </c>
      <c r="BA132" s="213">
        <v>465289</v>
      </c>
      <c r="BB132" s="213">
        <v>463819</v>
      </c>
      <c r="BC132" s="213">
        <v>462330</v>
      </c>
      <c r="BD132" s="213">
        <v>460907</v>
      </c>
      <c r="BE132" s="213">
        <v>459612</v>
      </c>
      <c r="BF132" s="213">
        <v>458362</v>
      </c>
      <c r="BG132" s="213">
        <v>457294</v>
      </c>
      <c r="BH132" s="213">
        <v>456539</v>
      </c>
      <c r="BI132" s="213">
        <v>456091</v>
      </c>
      <c r="BJ132" s="213">
        <v>455919</v>
      </c>
      <c r="BK132" s="213">
        <v>455906</v>
      </c>
      <c r="BL132" s="213">
        <v>456076</v>
      </c>
      <c r="BM132" s="213">
        <v>456482</v>
      </c>
      <c r="BN132" s="213">
        <v>456980</v>
      </c>
      <c r="BO132" s="213">
        <v>457582</v>
      </c>
      <c r="BP132" s="213">
        <v>458198</v>
      </c>
      <c r="BQ132" s="213">
        <v>458925</v>
      </c>
      <c r="BR132" s="213">
        <v>459828</v>
      </c>
      <c r="BS132" s="213">
        <v>460695</v>
      </c>
      <c r="BT132" s="213">
        <v>461513</v>
      </c>
      <c r="BU132" s="213">
        <v>462315</v>
      </c>
      <c r="BV132" s="213">
        <v>463060</v>
      </c>
      <c r="BW132" s="213">
        <v>463784</v>
      </c>
      <c r="BX132" s="213">
        <v>464480</v>
      </c>
      <c r="BY132" s="213">
        <v>465094</v>
      </c>
      <c r="BZ132" s="213">
        <v>465621</v>
      </c>
      <c r="CA132" s="213">
        <v>466063</v>
      </c>
      <c r="CB132" s="213">
        <v>466409</v>
      </c>
      <c r="CC132" s="213">
        <v>466640</v>
      </c>
      <c r="CD132" s="213">
        <v>466758</v>
      </c>
      <c r="CE132" s="213">
        <v>466754</v>
      </c>
      <c r="CF132" s="213">
        <v>466645</v>
      </c>
      <c r="CG132" s="213">
        <v>466448</v>
      </c>
      <c r="CH132" s="213">
        <v>466155</v>
      </c>
      <c r="CI132" s="213">
        <v>465804</v>
      </c>
      <c r="CJ132" s="213">
        <v>465410</v>
      </c>
      <c r="CK132" s="213">
        <v>464997</v>
      </c>
      <c r="CL132" s="213">
        <v>464596</v>
      </c>
      <c r="CM132" s="213">
        <v>464211</v>
      </c>
      <c r="CN132" s="213">
        <v>463896</v>
      </c>
      <c r="CO132" s="213">
        <v>463612</v>
      </c>
      <c r="CP132" s="213">
        <v>463421</v>
      </c>
      <c r="CQ132" s="213">
        <v>463311</v>
      </c>
      <c r="CR132" s="213">
        <v>463288</v>
      </c>
      <c r="CS132" s="213">
        <v>463361</v>
      </c>
      <c r="CT132" s="213">
        <v>463505</v>
      </c>
      <c r="CU132" s="213">
        <v>463727</v>
      </c>
      <c r="CV132" s="213">
        <v>464026</v>
      </c>
      <c r="CW132" s="213">
        <v>464376</v>
      </c>
      <c r="CX132" s="213">
        <v>464759</v>
      </c>
      <c r="CY132" s="213">
        <v>465184</v>
      </c>
    </row>
    <row r="133" spans="1:103" x14ac:dyDescent="0.2">
      <c r="A133" s="213" t="s">
        <v>1292</v>
      </c>
      <c r="B133" s="211">
        <v>24</v>
      </c>
      <c r="C133" s="213"/>
      <c r="D133" s="213"/>
      <c r="E133" s="213">
        <v>435888</v>
      </c>
      <c r="F133" s="213">
        <v>436442</v>
      </c>
      <c r="G133" s="213">
        <v>441145</v>
      </c>
      <c r="H133" s="213">
        <v>449565</v>
      </c>
      <c r="I133" s="213">
        <v>459598</v>
      </c>
      <c r="J133" s="213">
        <v>466256</v>
      </c>
      <c r="K133" s="213">
        <v>466427</v>
      </c>
      <c r="L133" s="213">
        <v>464143</v>
      </c>
      <c r="M133" s="213">
        <v>471335</v>
      </c>
      <c r="N133" s="213">
        <v>486141</v>
      </c>
      <c r="O133" s="213">
        <v>483057</v>
      </c>
      <c r="P133" s="213">
        <v>485406</v>
      </c>
      <c r="Q133" s="213">
        <v>493605</v>
      </c>
      <c r="R133" s="213">
        <v>492114</v>
      </c>
      <c r="S133" s="213">
        <v>482373</v>
      </c>
      <c r="T133" s="213">
        <v>473167</v>
      </c>
      <c r="U133" s="213">
        <v>472230</v>
      </c>
      <c r="V133" s="213">
        <v>476985</v>
      </c>
      <c r="W133" s="213">
        <v>466318</v>
      </c>
      <c r="X133" s="213">
        <v>458322</v>
      </c>
      <c r="Y133" s="213">
        <v>454530</v>
      </c>
      <c r="Z133" s="213">
        <v>448729</v>
      </c>
      <c r="AA133" s="213">
        <v>437174</v>
      </c>
      <c r="AB133" s="213">
        <v>444382</v>
      </c>
      <c r="AC133" s="213">
        <v>428550</v>
      </c>
      <c r="AD133" s="213">
        <v>451474</v>
      </c>
      <c r="AE133" s="213">
        <v>454857</v>
      </c>
      <c r="AF133" s="213">
        <v>456137</v>
      </c>
      <c r="AG133" s="213">
        <v>456981</v>
      </c>
      <c r="AH133" s="213">
        <v>457370</v>
      </c>
      <c r="AI133" s="213">
        <v>457451</v>
      </c>
      <c r="AJ133" s="213">
        <v>457544</v>
      </c>
      <c r="AK133" s="213">
        <v>457701</v>
      </c>
      <c r="AL133" s="213">
        <v>457993</v>
      </c>
      <c r="AM133" s="213">
        <v>458258</v>
      </c>
      <c r="AN133" s="213">
        <v>458546</v>
      </c>
      <c r="AO133" s="213">
        <v>458999</v>
      </c>
      <c r="AP133" s="213">
        <v>460174</v>
      </c>
      <c r="AQ133" s="213">
        <v>462149</v>
      </c>
      <c r="AR133" s="213">
        <v>464280</v>
      </c>
      <c r="AS133" s="213">
        <v>466426</v>
      </c>
      <c r="AT133" s="213">
        <v>468490</v>
      </c>
      <c r="AU133" s="213">
        <v>470097</v>
      </c>
      <c r="AV133" s="213">
        <v>471218</v>
      </c>
      <c r="AW133" s="213">
        <v>472165</v>
      </c>
      <c r="AX133" s="213">
        <v>472875</v>
      </c>
      <c r="AY133" s="213">
        <v>472768</v>
      </c>
      <c r="AZ133" s="213">
        <v>471827</v>
      </c>
      <c r="BA133" s="213">
        <v>470704</v>
      </c>
      <c r="BB133" s="213">
        <v>469418</v>
      </c>
      <c r="BC133" s="213">
        <v>467953</v>
      </c>
      <c r="BD133" s="213">
        <v>466463</v>
      </c>
      <c r="BE133" s="213">
        <v>465042</v>
      </c>
      <c r="BF133" s="213">
        <v>463749</v>
      </c>
      <c r="BG133" s="213">
        <v>462500</v>
      </c>
      <c r="BH133" s="213">
        <v>461433</v>
      </c>
      <c r="BI133" s="213">
        <v>460680</v>
      </c>
      <c r="BJ133" s="213">
        <v>460233</v>
      </c>
      <c r="BK133" s="213">
        <v>460062</v>
      </c>
      <c r="BL133" s="213">
        <v>460050</v>
      </c>
      <c r="BM133" s="213">
        <v>460220</v>
      </c>
      <c r="BN133" s="213">
        <v>460627</v>
      </c>
      <c r="BO133" s="213">
        <v>461126</v>
      </c>
      <c r="BP133" s="213">
        <v>461728</v>
      </c>
      <c r="BQ133" s="213">
        <v>462346</v>
      </c>
      <c r="BR133" s="213">
        <v>463074</v>
      </c>
      <c r="BS133" s="213">
        <v>463978</v>
      </c>
      <c r="BT133" s="213">
        <v>464847</v>
      </c>
      <c r="BU133" s="213">
        <v>465664</v>
      </c>
      <c r="BV133" s="213">
        <v>466467</v>
      </c>
      <c r="BW133" s="213">
        <v>467212</v>
      </c>
      <c r="BX133" s="213">
        <v>467938</v>
      </c>
      <c r="BY133" s="213">
        <v>468634</v>
      </c>
      <c r="BZ133" s="213">
        <v>469251</v>
      </c>
      <c r="CA133" s="213">
        <v>469779</v>
      </c>
      <c r="CB133" s="213">
        <v>470221</v>
      </c>
      <c r="CC133" s="213">
        <v>470568</v>
      </c>
      <c r="CD133" s="213">
        <v>470799</v>
      </c>
      <c r="CE133" s="213">
        <v>470917</v>
      </c>
      <c r="CF133" s="213">
        <v>470915</v>
      </c>
      <c r="CG133" s="213">
        <v>470808</v>
      </c>
      <c r="CH133" s="213">
        <v>470611</v>
      </c>
      <c r="CI133" s="213">
        <v>470319</v>
      </c>
      <c r="CJ133" s="213">
        <v>469969</v>
      </c>
      <c r="CK133" s="213">
        <v>469574</v>
      </c>
      <c r="CL133" s="213">
        <v>469163</v>
      </c>
      <c r="CM133" s="213">
        <v>468764</v>
      </c>
      <c r="CN133" s="213">
        <v>468380</v>
      </c>
      <c r="CO133" s="213">
        <v>468066</v>
      </c>
      <c r="CP133" s="213">
        <v>467782</v>
      </c>
      <c r="CQ133" s="213">
        <v>467591</v>
      </c>
      <c r="CR133" s="213">
        <v>467482</v>
      </c>
      <c r="CS133" s="213">
        <v>467460</v>
      </c>
      <c r="CT133" s="213">
        <v>467534</v>
      </c>
      <c r="CU133" s="213">
        <v>467678</v>
      </c>
      <c r="CV133" s="213">
        <v>467900</v>
      </c>
      <c r="CW133" s="213">
        <v>468203</v>
      </c>
      <c r="CX133" s="213">
        <v>468552</v>
      </c>
      <c r="CY133" s="213">
        <v>468935</v>
      </c>
    </row>
    <row r="134" spans="1:103" x14ac:dyDescent="0.2">
      <c r="A134" s="213" t="s">
        <v>1292</v>
      </c>
      <c r="B134" s="211">
        <v>25</v>
      </c>
      <c r="C134" s="213"/>
      <c r="D134" s="213"/>
      <c r="E134" s="213">
        <v>433498</v>
      </c>
      <c r="F134" s="213">
        <v>444039</v>
      </c>
      <c r="G134" s="213">
        <v>442958</v>
      </c>
      <c r="H134" s="213">
        <v>446012</v>
      </c>
      <c r="I134" s="213">
        <v>452777</v>
      </c>
      <c r="J134" s="213">
        <v>461145</v>
      </c>
      <c r="K134" s="213">
        <v>467807</v>
      </c>
      <c r="L134" s="213">
        <v>467982</v>
      </c>
      <c r="M134" s="213">
        <v>465703</v>
      </c>
      <c r="N134" s="213">
        <v>472894</v>
      </c>
      <c r="O134" s="213">
        <v>487699</v>
      </c>
      <c r="P134" s="213">
        <v>484619</v>
      </c>
      <c r="Q134" s="213">
        <v>486969</v>
      </c>
      <c r="R134" s="213">
        <v>495168</v>
      </c>
      <c r="S134" s="213">
        <v>493679</v>
      </c>
      <c r="T134" s="213">
        <v>483947</v>
      </c>
      <c r="U134" s="213">
        <v>474746</v>
      </c>
      <c r="V134" s="213">
        <v>473812</v>
      </c>
      <c r="W134" s="213">
        <v>478566</v>
      </c>
      <c r="X134" s="213">
        <v>467904</v>
      </c>
      <c r="Y134" s="213">
        <v>459913</v>
      </c>
      <c r="Z134" s="213">
        <v>456125</v>
      </c>
      <c r="AA134" s="213">
        <v>450329</v>
      </c>
      <c r="AB134" s="213">
        <v>438778</v>
      </c>
      <c r="AC134" s="213">
        <v>445985</v>
      </c>
      <c r="AD134" s="213">
        <v>430161</v>
      </c>
      <c r="AE134" s="213">
        <v>453080</v>
      </c>
      <c r="AF134" s="213">
        <v>456463</v>
      </c>
      <c r="AG134" s="213">
        <v>457746</v>
      </c>
      <c r="AH134" s="213">
        <v>458589</v>
      </c>
      <c r="AI134" s="213">
        <v>458981</v>
      </c>
      <c r="AJ134" s="213">
        <v>459064</v>
      </c>
      <c r="AK134" s="213">
        <v>459158</v>
      </c>
      <c r="AL134" s="213">
        <v>459315</v>
      </c>
      <c r="AM134" s="213">
        <v>459609</v>
      </c>
      <c r="AN134" s="213">
        <v>459874</v>
      </c>
      <c r="AO134" s="213">
        <v>460165</v>
      </c>
      <c r="AP134" s="213">
        <v>460621</v>
      </c>
      <c r="AQ134" s="213">
        <v>461797</v>
      </c>
      <c r="AR134" s="213">
        <v>463772</v>
      </c>
      <c r="AS134" s="213">
        <v>465904</v>
      </c>
      <c r="AT134" s="213">
        <v>468052</v>
      </c>
      <c r="AU134" s="213">
        <v>470115</v>
      </c>
      <c r="AV134" s="213">
        <v>471725</v>
      </c>
      <c r="AW134" s="213">
        <v>472846</v>
      </c>
      <c r="AX134" s="213">
        <v>473794</v>
      </c>
      <c r="AY134" s="213">
        <v>474505</v>
      </c>
      <c r="AZ134" s="213">
        <v>474399</v>
      </c>
      <c r="BA134" s="213">
        <v>473459</v>
      </c>
      <c r="BB134" s="213">
        <v>472339</v>
      </c>
      <c r="BC134" s="213">
        <v>471054</v>
      </c>
      <c r="BD134" s="213">
        <v>469591</v>
      </c>
      <c r="BE134" s="213">
        <v>468102</v>
      </c>
      <c r="BF134" s="213">
        <v>466683</v>
      </c>
      <c r="BG134" s="213">
        <v>465391</v>
      </c>
      <c r="BH134" s="213">
        <v>464144</v>
      </c>
      <c r="BI134" s="213">
        <v>463079</v>
      </c>
      <c r="BJ134" s="213">
        <v>462328</v>
      </c>
      <c r="BK134" s="213">
        <v>461882</v>
      </c>
      <c r="BL134" s="213">
        <v>461712</v>
      </c>
      <c r="BM134" s="213">
        <v>461701</v>
      </c>
      <c r="BN134" s="213">
        <v>461872</v>
      </c>
      <c r="BO134" s="213">
        <v>462280</v>
      </c>
      <c r="BP134" s="213">
        <v>462780</v>
      </c>
      <c r="BQ134" s="213">
        <v>463383</v>
      </c>
      <c r="BR134" s="213">
        <v>464002</v>
      </c>
      <c r="BS134" s="213">
        <v>464730</v>
      </c>
      <c r="BT134" s="213">
        <v>465635</v>
      </c>
      <c r="BU134" s="213">
        <v>466504</v>
      </c>
      <c r="BV134" s="213">
        <v>467322</v>
      </c>
      <c r="BW134" s="213">
        <v>468126</v>
      </c>
      <c r="BX134" s="213">
        <v>468873</v>
      </c>
      <c r="BY134" s="213">
        <v>469600</v>
      </c>
      <c r="BZ134" s="213">
        <v>470295</v>
      </c>
      <c r="CA134" s="213">
        <v>470914</v>
      </c>
      <c r="CB134" s="213">
        <v>471444</v>
      </c>
      <c r="CC134" s="213">
        <v>471885</v>
      </c>
      <c r="CD134" s="213">
        <v>472232</v>
      </c>
      <c r="CE134" s="213">
        <v>472465</v>
      </c>
      <c r="CF134" s="213">
        <v>472586</v>
      </c>
      <c r="CG134" s="213">
        <v>472584</v>
      </c>
      <c r="CH134" s="213">
        <v>472478</v>
      </c>
      <c r="CI134" s="213">
        <v>472282</v>
      </c>
      <c r="CJ134" s="213">
        <v>471990</v>
      </c>
      <c r="CK134" s="213">
        <v>471643</v>
      </c>
      <c r="CL134" s="213">
        <v>471248</v>
      </c>
      <c r="CM134" s="213">
        <v>470838</v>
      </c>
      <c r="CN134" s="213">
        <v>470439</v>
      </c>
      <c r="CO134" s="213">
        <v>470055</v>
      </c>
      <c r="CP134" s="213">
        <v>469742</v>
      </c>
      <c r="CQ134" s="213">
        <v>469457</v>
      </c>
      <c r="CR134" s="213">
        <v>469269</v>
      </c>
      <c r="CS134" s="213">
        <v>469162</v>
      </c>
      <c r="CT134" s="213">
        <v>469139</v>
      </c>
      <c r="CU134" s="213">
        <v>469214</v>
      </c>
      <c r="CV134" s="213">
        <v>469358</v>
      </c>
      <c r="CW134" s="213">
        <v>469584</v>
      </c>
      <c r="CX134" s="213">
        <v>469887</v>
      </c>
      <c r="CY134" s="213">
        <v>470233</v>
      </c>
    </row>
    <row r="135" spans="1:103" x14ac:dyDescent="0.2">
      <c r="A135" s="213" t="s">
        <v>1292</v>
      </c>
      <c r="B135" s="211">
        <v>26</v>
      </c>
      <c r="C135" s="213"/>
      <c r="D135" s="213"/>
      <c r="E135" s="213">
        <v>440139</v>
      </c>
      <c r="F135" s="213">
        <v>442898</v>
      </c>
      <c r="G135" s="213">
        <v>451943</v>
      </c>
      <c r="H135" s="213">
        <v>449363</v>
      </c>
      <c r="I135" s="213">
        <v>450911</v>
      </c>
      <c r="J135" s="213">
        <v>456159</v>
      </c>
      <c r="K135" s="213">
        <v>464528</v>
      </c>
      <c r="L135" s="213">
        <v>471193</v>
      </c>
      <c r="M135" s="213">
        <v>471369</v>
      </c>
      <c r="N135" s="213">
        <v>469096</v>
      </c>
      <c r="O135" s="213">
        <v>476287</v>
      </c>
      <c r="P135" s="213">
        <v>491090</v>
      </c>
      <c r="Q135" s="213">
        <v>488013</v>
      </c>
      <c r="R135" s="213">
        <v>490364</v>
      </c>
      <c r="S135" s="213">
        <v>498563</v>
      </c>
      <c r="T135" s="213">
        <v>497077</v>
      </c>
      <c r="U135" s="213">
        <v>487353</v>
      </c>
      <c r="V135" s="213">
        <v>478157</v>
      </c>
      <c r="W135" s="213">
        <v>477226</v>
      </c>
      <c r="X135" s="213">
        <v>481982</v>
      </c>
      <c r="Y135" s="213">
        <v>471323</v>
      </c>
      <c r="Z135" s="213">
        <v>463338</v>
      </c>
      <c r="AA135" s="213">
        <v>459553</v>
      </c>
      <c r="AB135" s="213">
        <v>453761</v>
      </c>
      <c r="AC135" s="213">
        <v>442216</v>
      </c>
      <c r="AD135" s="213">
        <v>449422</v>
      </c>
      <c r="AE135" s="213">
        <v>433604</v>
      </c>
      <c r="AF135" s="213">
        <v>456518</v>
      </c>
      <c r="AG135" s="213">
        <v>459902</v>
      </c>
      <c r="AH135" s="213">
        <v>461188</v>
      </c>
      <c r="AI135" s="213">
        <v>462031</v>
      </c>
      <c r="AJ135" s="213">
        <v>462424</v>
      </c>
      <c r="AK135" s="213">
        <v>462508</v>
      </c>
      <c r="AL135" s="213">
        <v>462604</v>
      </c>
      <c r="AM135" s="213">
        <v>462763</v>
      </c>
      <c r="AN135" s="213">
        <v>463060</v>
      </c>
      <c r="AO135" s="213">
        <v>463325</v>
      </c>
      <c r="AP135" s="213">
        <v>463619</v>
      </c>
      <c r="AQ135" s="213">
        <v>464078</v>
      </c>
      <c r="AR135" s="213">
        <v>465253</v>
      </c>
      <c r="AS135" s="213">
        <v>467228</v>
      </c>
      <c r="AT135" s="213">
        <v>469361</v>
      </c>
      <c r="AU135" s="213">
        <v>471512</v>
      </c>
      <c r="AV135" s="213">
        <v>473575</v>
      </c>
      <c r="AW135" s="213">
        <v>475186</v>
      </c>
      <c r="AX135" s="213">
        <v>476309</v>
      </c>
      <c r="AY135" s="213">
        <v>477257</v>
      </c>
      <c r="AZ135" s="213">
        <v>477970</v>
      </c>
      <c r="BA135" s="213">
        <v>477865</v>
      </c>
      <c r="BB135" s="213">
        <v>476927</v>
      </c>
      <c r="BC135" s="213">
        <v>475808</v>
      </c>
      <c r="BD135" s="213">
        <v>474524</v>
      </c>
      <c r="BE135" s="213">
        <v>473065</v>
      </c>
      <c r="BF135" s="213">
        <v>471576</v>
      </c>
      <c r="BG135" s="213">
        <v>470158</v>
      </c>
      <c r="BH135" s="213">
        <v>468870</v>
      </c>
      <c r="BI135" s="213">
        <v>467623</v>
      </c>
      <c r="BJ135" s="213">
        <v>466560</v>
      </c>
      <c r="BK135" s="213">
        <v>465809</v>
      </c>
      <c r="BL135" s="213">
        <v>465365</v>
      </c>
      <c r="BM135" s="213">
        <v>465196</v>
      </c>
      <c r="BN135" s="213">
        <v>465189</v>
      </c>
      <c r="BO135" s="213">
        <v>465361</v>
      </c>
      <c r="BP135" s="213">
        <v>465770</v>
      </c>
      <c r="BQ135" s="213">
        <v>466269</v>
      </c>
      <c r="BR135" s="213">
        <v>466873</v>
      </c>
      <c r="BS135" s="213">
        <v>467494</v>
      </c>
      <c r="BT135" s="213">
        <v>468222</v>
      </c>
      <c r="BU135" s="213">
        <v>469129</v>
      </c>
      <c r="BV135" s="213">
        <v>470000</v>
      </c>
      <c r="BW135" s="213">
        <v>470819</v>
      </c>
      <c r="BX135" s="213">
        <v>471623</v>
      </c>
      <c r="BY135" s="213">
        <v>472370</v>
      </c>
      <c r="BZ135" s="213">
        <v>473097</v>
      </c>
      <c r="CA135" s="213">
        <v>473793</v>
      </c>
      <c r="CB135" s="213">
        <v>474413</v>
      </c>
      <c r="CC135" s="213">
        <v>474944</v>
      </c>
      <c r="CD135" s="213">
        <v>475386</v>
      </c>
      <c r="CE135" s="213">
        <v>475734</v>
      </c>
      <c r="CF135" s="213">
        <v>475970</v>
      </c>
      <c r="CG135" s="213">
        <v>476088</v>
      </c>
      <c r="CH135" s="213">
        <v>476089</v>
      </c>
      <c r="CI135" s="213">
        <v>475985</v>
      </c>
      <c r="CJ135" s="213">
        <v>475791</v>
      </c>
      <c r="CK135" s="213">
        <v>475498</v>
      </c>
      <c r="CL135" s="213">
        <v>475153</v>
      </c>
      <c r="CM135" s="213">
        <v>474760</v>
      </c>
      <c r="CN135" s="213">
        <v>474350</v>
      </c>
      <c r="CO135" s="213">
        <v>473951</v>
      </c>
      <c r="CP135" s="213">
        <v>473570</v>
      </c>
      <c r="CQ135" s="213">
        <v>473256</v>
      </c>
      <c r="CR135" s="213">
        <v>472972</v>
      </c>
      <c r="CS135" s="213">
        <v>472785</v>
      </c>
      <c r="CT135" s="213">
        <v>472679</v>
      </c>
      <c r="CU135" s="213">
        <v>472656</v>
      </c>
      <c r="CV135" s="213">
        <v>472732</v>
      </c>
      <c r="CW135" s="213">
        <v>472877</v>
      </c>
      <c r="CX135" s="213">
        <v>473103</v>
      </c>
      <c r="CY135" s="213">
        <v>473406</v>
      </c>
    </row>
    <row r="136" spans="1:103" x14ac:dyDescent="0.2">
      <c r="A136" s="213" t="s">
        <v>1292</v>
      </c>
      <c r="B136" s="211">
        <v>27</v>
      </c>
      <c r="C136" s="213"/>
      <c r="D136" s="213"/>
      <c r="E136" s="213">
        <v>436287</v>
      </c>
      <c r="F136" s="213">
        <v>450679</v>
      </c>
      <c r="G136" s="213">
        <v>452044</v>
      </c>
      <c r="H136" s="213">
        <v>459682</v>
      </c>
      <c r="I136" s="213">
        <v>455699</v>
      </c>
      <c r="J136" s="213">
        <v>455832</v>
      </c>
      <c r="K136" s="213">
        <v>461081</v>
      </c>
      <c r="L136" s="213">
        <v>469450</v>
      </c>
      <c r="M136" s="213">
        <v>476114</v>
      </c>
      <c r="N136" s="213">
        <v>476294</v>
      </c>
      <c r="O136" s="213">
        <v>474027</v>
      </c>
      <c r="P136" s="213">
        <v>481218</v>
      </c>
      <c r="Q136" s="213">
        <v>496018</v>
      </c>
      <c r="R136" s="213">
        <v>492945</v>
      </c>
      <c r="S136" s="213">
        <v>495299</v>
      </c>
      <c r="T136" s="213">
        <v>503495</v>
      </c>
      <c r="U136" s="213">
        <v>502015</v>
      </c>
      <c r="V136" s="213">
        <v>492297</v>
      </c>
      <c r="W136" s="213">
        <v>483106</v>
      </c>
      <c r="X136" s="213">
        <v>482177</v>
      </c>
      <c r="Y136" s="213">
        <v>486933</v>
      </c>
      <c r="Z136" s="213">
        <v>476284</v>
      </c>
      <c r="AA136" s="213">
        <v>468303</v>
      </c>
      <c r="AB136" s="213">
        <v>464520</v>
      </c>
      <c r="AC136" s="213">
        <v>458732</v>
      </c>
      <c r="AD136" s="213">
        <v>447194</v>
      </c>
      <c r="AE136" s="213">
        <v>454400</v>
      </c>
      <c r="AF136" s="213">
        <v>438588</v>
      </c>
      <c r="AG136" s="213">
        <v>461497</v>
      </c>
      <c r="AH136" s="213">
        <v>464881</v>
      </c>
      <c r="AI136" s="213">
        <v>466168</v>
      </c>
      <c r="AJ136" s="213">
        <v>467012</v>
      </c>
      <c r="AK136" s="213">
        <v>467408</v>
      </c>
      <c r="AL136" s="213">
        <v>467494</v>
      </c>
      <c r="AM136" s="213">
        <v>467593</v>
      </c>
      <c r="AN136" s="213">
        <v>467754</v>
      </c>
      <c r="AO136" s="213">
        <v>468052</v>
      </c>
      <c r="AP136" s="213">
        <v>468319</v>
      </c>
      <c r="AQ136" s="213">
        <v>468614</v>
      </c>
      <c r="AR136" s="213">
        <v>469074</v>
      </c>
      <c r="AS136" s="213">
        <v>470251</v>
      </c>
      <c r="AT136" s="213">
        <v>472226</v>
      </c>
      <c r="AU136" s="213">
        <v>474361</v>
      </c>
      <c r="AV136" s="213">
        <v>476512</v>
      </c>
      <c r="AW136" s="213">
        <v>478575</v>
      </c>
      <c r="AX136" s="213">
        <v>480187</v>
      </c>
      <c r="AY136" s="213">
        <v>481312</v>
      </c>
      <c r="AZ136" s="213">
        <v>482263</v>
      </c>
      <c r="BA136" s="213">
        <v>482976</v>
      </c>
      <c r="BB136" s="213">
        <v>482874</v>
      </c>
      <c r="BC136" s="213">
        <v>481937</v>
      </c>
      <c r="BD136" s="213">
        <v>480819</v>
      </c>
      <c r="BE136" s="213">
        <v>479538</v>
      </c>
      <c r="BF136" s="213">
        <v>478080</v>
      </c>
      <c r="BG136" s="213">
        <v>476594</v>
      </c>
      <c r="BH136" s="213">
        <v>475177</v>
      </c>
      <c r="BI136" s="213">
        <v>473891</v>
      </c>
      <c r="BJ136" s="213">
        <v>472646</v>
      </c>
      <c r="BK136" s="213">
        <v>471585</v>
      </c>
      <c r="BL136" s="213">
        <v>470835</v>
      </c>
      <c r="BM136" s="213">
        <v>470391</v>
      </c>
      <c r="BN136" s="213">
        <v>470225</v>
      </c>
      <c r="BO136" s="213">
        <v>470220</v>
      </c>
      <c r="BP136" s="213">
        <v>470393</v>
      </c>
      <c r="BQ136" s="213">
        <v>470803</v>
      </c>
      <c r="BR136" s="213">
        <v>471304</v>
      </c>
      <c r="BS136" s="213">
        <v>471908</v>
      </c>
      <c r="BT136" s="213">
        <v>472532</v>
      </c>
      <c r="BU136" s="213">
        <v>473259</v>
      </c>
      <c r="BV136" s="213">
        <v>474167</v>
      </c>
      <c r="BW136" s="213">
        <v>475039</v>
      </c>
      <c r="BX136" s="213">
        <v>475859</v>
      </c>
      <c r="BY136" s="213">
        <v>476664</v>
      </c>
      <c r="BZ136" s="213">
        <v>477412</v>
      </c>
      <c r="CA136" s="213">
        <v>478141</v>
      </c>
      <c r="CB136" s="213">
        <v>478836</v>
      </c>
      <c r="CC136" s="213">
        <v>479459</v>
      </c>
      <c r="CD136" s="213">
        <v>479990</v>
      </c>
      <c r="CE136" s="213">
        <v>480433</v>
      </c>
      <c r="CF136" s="213">
        <v>480782</v>
      </c>
      <c r="CG136" s="213">
        <v>481020</v>
      </c>
      <c r="CH136" s="213">
        <v>481138</v>
      </c>
      <c r="CI136" s="213">
        <v>481140</v>
      </c>
      <c r="CJ136" s="213">
        <v>481036</v>
      </c>
      <c r="CK136" s="213">
        <v>480845</v>
      </c>
      <c r="CL136" s="213">
        <v>480552</v>
      </c>
      <c r="CM136" s="213">
        <v>480209</v>
      </c>
      <c r="CN136" s="213">
        <v>479817</v>
      </c>
      <c r="CO136" s="213">
        <v>479406</v>
      </c>
      <c r="CP136" s="213">
        <v>479009</v>
      </c>
      <c r="CQ136" s="213">
        <v>478628</v>
      </c>
      <c r="CR136" s="213">
        <v>478317</v>
      </c>
      <c r="CS136" s="213">
        <v>478032</v>
      </c>
      <c r="CT136" s="213">
        <v>477849</v>
      </c>
      <c r="CU136" s="213">
        <v>477744</v>
      </c>
      <c r="CV136" s="213">
        <v>477722</v>
      </c>
      <c r="CW136" s="213">
        <v>477796</v>
      </c>
      <c r="CX136" s="213">
        <v>477944</v>
      </c>
      <c r="CY136" s="213">
        <v>478170</v>
      </c>
    </row>
    <row r="137" spans="1:103" x14ac:dyDescent="0.2">
      <c r="A137" s="213" t="s">
        <v>1292</v>
      </c>
      <c r="B137" s="211">
        <v>28</v>
      </c>
      <c r="C137" s="213"/>
      <c r="D137" s="213"/>
      <c r="E137" s="213">
        <v>442380</v>
      </c>
      <c r="F137" s="213">
        <v>447181</v>
      </c>
      <c r="G137" s="213">
        <v>460238</v>
      </c>
      <c r="H137" s="213">
        <v>460267</v>
      </c>
      <c r="I137" s="213">
        <v>466563</v>
      </c>
      <c r="J137" s="213">
        <v>461235</v>
      </c>
      <c r="K137" s="213">
        <v>461372</v>
      </c>
      <c r="L137" s="213">
        <v>466621</v>
      </c>
      <c r="M137" s="213">
        <v>474992</v>
      </c>
      <c r="N137" s="213">
        <v>481655</v>
      </c>
      <c r="O137" s="213">
        <v>481840</v>
      </c>
      <c r="P137" s="213">
        <v>479576</v>
      </c>
      <c r="Q137" s="213">
        <v>486768</v>
      </c>
      <c r="R137" s="213">
        <v>501565</v>
      </c>
      <c r="S137" s="213">
        <v>498494</v>
      </c>
      <c r="T137" s="213">
        <v>500852</v>
      </c>
      <c r="U137" s="213">
        <v>509048</v>
      </c>
      <c r="V137" s="213">
        <v>507568</v>
      </c>
      <c r="W137" s="213">
        <v>497859</v>
      </c>
      <c r="X137" s="213">
        <v>488676</v>
      </c>
      <c r="Y137" s="213">
        <v>487748</v>
      </c>
      <c r="Z137" s="213">
        <v>492506</v>
      </c>
      <c r="AA137" s="213">
        <v>481864</v>
      </c>
      <c r="AB137" s="213">
        <v>473887</v>
      </c>
      <c r="AC137" s="213">
        <v>470109</v>
      </c>
      <c r="AD137" s="213">
        <v>464325</v>
      </c>
      <c r="AE137" s="213">
        <v>452794</v>
      </c>
      <c r="AF137" s="213">
        <v>460000</v>
      </c>
      <c r="AG137" s="213">
        <v>444195</v>
      </c>
      <c r="AH137" s="213">
        <v>467098</v>
      </c>
      <c r="AI137" s="213">
        <v>470484</v>
      </c>
      <c r="AJ137" s="213">
        <v>471771</v>
      </c>
      <c r="AK137" s="213">
        <v>472617</v>
      </c>
      <c r="AL137" s="213">
        <v>473016</v>
      </c>
      <c r="AM137" s="213">
        <v>473105</v>
      </c>
      <c r="AN137" s="213">
        <v>473204</v>
      </c>
      <c r="AO137" s="213">
        <v>473367</v>
      </c>
      <c r="AP137" s="213">
        <v>473667</v>
      </c>
      <c r="AQ137" s="213">
        <v>473936</v>
      </c>
      <c r="AR137" s="213">
        <v>474233</v>
      </c>
      <c r="AS137" s="213">
        <v>474695</v>
      </c>
      <c r="AT137" s="213">
        <v>475873</v>
      </c>
      <c r="AU137" s="213">
        <v>477848</v>
      </c>
      <c r="AV137" s="213">
        <v>479984</v>
      </c>
      <c r="AW137" s="213">
        <v>482137</v>
      </c>
      <c r="AX137" s="213">
        <v>484201</v>
      </c>
      <c r="AY137" s="213">
        <v>485814</v>
      </c>
      <c r="AZ137" s="213">
        <v>486941</v>
      </c>
      <c r="BA137" s="213">
        <v>487894</v>
      </c>
      <c r="BB137" s="213">
        <v>488608</v>
      </c>
      <c r="BC137" s="213">
        <v>488508</v>
      </c>
      <c r="BD137" s="213">
        <v>487571</v>
      </c>
      <c r="BE137" s="213">
        <v>486456</v>
      </c>
      <c r="BF137" s="213">
        <v>485178</v>
      </c>
      <c r="BG137" s="213">
        <v>483722</v>
      </c>
      <c r="BH137" s="213">
        <v>482236</v>
      </c>
      <c r="BI137" s="213">
        <v>480824</v>
      </c>
      <c r="BJ137" s="213">
        <v>479539</v>
      </c>
      <c r="BK137" s="213">
        <v>478296</v>
      </c>
      <c r="BL137" s="213">
        <v>477236</v>
      </c>
      <c r="BM137" s="213">
        <v>476486</v>
      </c>
      <c r="BN137" s="213">
        <v>476043</v>
      </c>
      <c r="BO137" s="213">
        <v>475882</v>
      </c>
      <c r="BP137" s="213">
        <v>475877</v>
      </c>
      <c r="BQ137" s="213">
        <v>476052</v>
      </c>
      <c r="BR137" s="213">
        <v>476462</v>
      </c>
      <c r="BS137" s="213">
        <v>476965</v>
      </c>
      <c r="BT137" s="213">
        <v>477568</v>
      </c>
      <c r="BU137" s="213">
        <v>478194</v>
      </c>
      <c r="BV137" s="213">
        <v>478924</v>
      </c>
      <c r="BW137" s="213">
        <v>479832</v>
      </c>
      <c r="BX137" s="213">
        <v>480706</v>
      </c>
      <c r="BY137" s="213">
        <v>481527</v>
      </c>
      <c r="BZ137" s="213">
        <v>482332</v>
      </c>
      <c r="CA137" s="213">
        <v>483082</v>
      </c>
      <c r="CB137" s="213">
        <v>483811</v>
      </c>
      <c r="CC137" s="213">
        <v>484507</v>
      </c>
      <c r="CD137" s="213">
        <v>485132</v>
      </c>
      <c r="CE137" s="213">
        <v>485663</v>
      </c>
      <c r="CF137" s="213">
        <v>486107</v>
      </c>
      <c r="CG137" s="213">
        <v>486458</v>
      </c>
      <c r="CH137" s="213">
        <v>486697</v>
      </c>
      <c r="CI137" s="213">
        <v>486815</v>
      </c>
      <c r="CJ137" s="213">
        <v>486819</v>
      </c>
      <c r="CK137" s="213">
        <v>486716</v>
      </c>
      <c r="CL137" s="213">
        <v>486527</v>
      </c>
      <c r="CM137" s="213">
        <v>486236</v>
      </c>
      <c r="CN137" s="213">
        <v>485893</v>
      </c>
      <c r="CO137" s="213">
        <v>485503</v>
      </c>
      <c r="CP137" s="213">
        <v>485092</v>
      </c>
      <c r="CQ137" s="213">
        <v>484698</v>
      </c>
      <c r="CR137" s="213">
        <v>484316</v>
      </c>
      <c r="CS137" s="213">
        <v>484006</v>
      </c>
      <c r="CT137" s="213">
        <v>483722</v>
      </c>
      <c r="CU137" s="213">
        <v>483541</v>
      </c>
      <c r="CV137" s="213">
        <v>483436</v>
      </c>
      <c r="CW137" s="213">
        <v>483416</v>
      </c>
      <c r="CX137" s="213">
        <v>483490</v>
      </c>
      <c r="CY137" s="213">
        <v>483638</v>
      </c>
    </row>
    <row r="138" spans="1:103" x14ac:dyDescent="0.2">
      <c r="A138" s="213" t="s">
        <v>1292</v>
      </c>
      <c r="B138" s="211">
        <v>29</v>
      </c>
      <c r="C138" s="213"/>
      <c r="D138" s="213"/>
      <c r="E138" s="213">
        <v>453561</v>
      </c>
      <c r="F138" s="213">
        <v>453123</v>
      </c>
      <c r="G138" s="213">
        <v>456651</v>
      </c>
      <c r="H138" s="213">
        <v>468419</v>
      </c>
      <c r="I138" s="213">
        <v>467167</v>
      </c>
      <c r="J138" s="213">
        <v>472166</v>
      </c>
      <c r="K138" s="213">
        <v>466846</v>
      </c>
      <c r="L138" s="213">
        <v>466988</v>
      </c>
      <c r="M138" s="213">
        <v>472239</v>
      </c>
      <c r="N138" s="213">
        <v>480610</v>
      </c>
      <c r="O138" s="213">
        <v>487274</v>
      </c>
      <c r="P138" s="213">
        <v>487461</v>
      </c>
      <c r="Q138" s="213">
        <v>485203</v>
      </c>
      <c r="R138" s="213">
        <v>492395</v>
      </c>
      <c r="S138" s="213">
        <v>507185</v>
      </c>
      <c r="T138" s="213">
        <v>504120</v>
      </c>
      <c r="U138" s="213">
        <v>506481</v>
      </c>
      <c r="V138" s="213">
        <v>514675</v>
      </c>
      <c r="W138" s="213">
        <v>513201</v>
      </c>
      <c r="X138" s="213">
        <v>503497</v>
      </c>
      <c r="Y138" s="213">
        <v>494320</v>
      </c>
      <c r="Z138" s="213">
        <v>493395</v>
      </c>
      <c r="AA138" s="213">
        <v>498156</v>
      </c>
      <c r="AB138" s="213">
        <v>487521</v>
      </c>
      <c r="AC138" s="213">
        <v>479551</v>
      </c>
      <c r="AD138" s="213">
        <v>475777</v>
      </c>
      <c r="AE138" s="213">
        <v>469995</v>
      </c>
      <c r="AF138" s="213">
        <v>458474</v>
      </c>
      <c r="AG138" s="213">
        <v>465678</v>
      </c>
      <c r="AH138" s="213">
        <v>449882</v>
      </c>
      <c r="AI138" s="213">
        <v>472777</v>
      </c>
      <c r="AJ138" s="213">
        <v>476166</v>
      </c>
      <c r="AK138" s="213">
        <v>477452</v>
      </c>
      <c r="AL138" s="213">
        <v>478302</v>
      </c>
      <c r="AM138" s="213">
        <v>478704</v>
      </c>
      <c r="AN138" s="213">
        <v>478794</v>
      </c>
      <c r="AO138" s="213">
        <v>478896</v>
      </c>
      <c r="AP138" s="213">
        <v>479060</v>
      </c>
      <c r="AQ138" s="213">
        <v>479363</v>
      </c>
      <c r="AR138" s="213">
        <v>479634</v>
      </c>
      <c r="AS138" s="213">
        <v>479932</v>
      </c>
      <c r="AT138" s="213">
        <v>480396</v>
      </c>
      <c r="AU138" s="213">
        <v>481576</v>
      </c>
      <c r="AV138" s="213">
        <v>483551</v>
      </c>
      <c r="AW138" s="213">
        <v>485689</v>
      </c>
      <c r="AX138" s="213">
        <v>487842</v>
      </c>
      <c r="AY138" s="213">
        <v>489910</v>
      </c>
      <c r="AZ138" s="213">
        <v>491524</v>
      </c>
      <c r="BA138" s="213">
        <v>492653</v>
      </c>
      <c r="BB138" s="213">
        <v>493608</v>
      </c>
      <c r="BC138" s="213">
        <v>494324</v>
      </c>
      <c r="BD138" s="213">
        <v>494224</v>
      </c>
      <c r="BE138" s="213">
        <v>493289</v>
      </c>
      <c r="BF138" s="213">
        <v>492176</v>
      </c>
      <c r="BG138" s="213">
        <v>490899</v>
      </c>
      <c r="BH138" s="213">
        <v>489448</v>
      </c>
      <c r="BI138" s="213">
        <v>487962</v>
      </c>
      <c r="BJ138" s="213">
        <v>486553</v>
      </c>
      <c r="BK138" s="213">
        <v>485270</v>
      </c>
      <c r="BL138" s="213">
        <v>484029</v>
      </c>
      <c r="BM138" s="213">
        <v>482972</v>
      </c>
      <c r="BN138" s="213">
        <v>482223</v>
      </c>
      <c r="BO138" s="213">
        <v>481783</v>
      </c>
      <c r="BP138" s="213">
        <v>481622</v>
      </c>
      <c r="BQ138" s="213">
        <v>481620</v>
      </c>
      <c r="BR138" s="213">
        <v>481797</v>
      </c>
      <c r="BS138" s="213">
        <v>482207</v>
      </c>
      <c r="BT138" s="213">
        <v>482711</v>
      </c>
      <c r="BU138" s="213">
        <v>483314</v>
      </c>
      <c r="BV138" s="213">
        <v>483943</v>
      </c>
      <c r="BW138" s="213">
        <v>484675</v>
      </c>
      <c r="BX138" s="213">
        <v>485584</v>
      </c>
      <c r="BY138" s="213">
        <v>486458</v>
      </c>
      <c r="BZ138" s="213">
        <v>487281</v>
      </c>
      <c r="CA138" s="213">
        <v>488087</v>
      </c>
      <c r="CB138" s="213">
        <v>488838</v>
      </c>
      <c r="CC138" s="213">
        <v>489569</v>
      </c>
      <c r="CD138" s="213">
        <v>490265</v>
      </c>
      <c r="CE138" s="213">
        <v>490891</v>
      </c>
      <c r="CF138" s="213">
        <v>491423</v>
      </c>
      <c r="CG138" s="213">
        <v>491868</v>
      </c>
      <c r="CH138" s="213">
        <v>492221</v>
      </c>
      <c r="CI138" s="213">
        <v>492461</v>
      </c>
      <c r="CJ138" s="213">
        <v>492579</v>
      </c>
      <c r="CK138" s="213">
        <v>492586</v>
      </c>
      <c r="CL138" s="213">
        <v>492484</v>
      </c>
      <c r="CM138" s="213">
        <v>492297</v>
      </c>
      <c r="CN138" s="213">
        <v>492006</v>
      </c>
      <c r="CO138" s="213">
        <v>491664</v>
      </c>
      <c r="CP138" s="213">
        <v>491275</v>
      </c>
      <c r="CQ138" s="213">
        <v>490864</v>
      </c>
      <c r="CR138" s="213">
        <v>490473</v>
      </c>
      <c r="CS138" s="213">
        <v>490092</v>
      </c>
      <c r="CT138" s="213">
        <v>489783</v>
      </c>
      <c r="CU138" s="213">
        <v>489502</v>
      </c>
      <c r="CV138" s="213">
        <v>489322</v>
      </c>
      <c r="CW138" s="213">
        <v>489216</v>
      </c>
      <c r="CX138" s="213">
        <v>489197</v>
      </c>
      <c r="CY138" s="213">
        <v>489271</v>
      </c>
    </row>
    <row r="139" spans="1:103" x14ac:dyDescent="0.2">
      <c r="A139" s="213" t="s">
        <v>1292</v>
      </c>
      <c r="B139" s="211">
        <v>30</v>
      </c>
      <c r="C139" s="213"/>
      <c r="D139" s="213"/>
      <c r="E139" s="213">
        <v>454755</v>
      </c>
      <c r="F139" s="213">
        <v>463836</v>
      </c>
      <c r="G139" s="213">
        <v>462190</v>
      </c>
      <c r="H139" s="213">
        <v>464498</v>
      </c>
      <c r="I139" s="213">
        <v>475043</v>
      </c>
      <c r="J139" s="213">
        <v>472568</v>
      </c>
      <c r="K139" s="213">
        <v>477568</v>
      </c>
      <c r="L139" s="213">
        <v>472258</v>
      </c>
      <c r="M139" s="213">
        <v>472401</v>
      </c>
      <c r="N139" s="213">
        <v>477655</v>
      </c>
      <c r="O139" s="213">
        <v>486024</v>
      </c>
      <c r="P139" s="213">
        <v>492690</v>
      </c>
      <c r="Q139" s="213">
        <v>492880</v>
      </c>
      <c r="R139" s="213">
        <v>490627</v>
      </c>
      <c r="S139" s="213">
        <v>497818</v>
      </c>
      <c r="T139" s="213">
        <v>512605</v>
      </c>
      <c r="U139" s="213">
        <v>509546</v>
      </c>
      <c r="V139" s="213">
        <v>511908</v>
      </c>
      <c r="W139" s="213">
        <v>520101</v>
      </c>
      <c r="X139" s="213">
        <v>518631</v>
      </c>
      <c r="Y139" s="213">
        <v>508937</v>
      </c>
      <c r="Z139" s="213">
        <v>499766</v>
      </c>
      <c r="AA139" s="213">
        <v>498844</v>
      </c>
      <c r="AB139" s="213">
        <v>503605</v>
      </c>
      <c r="AC139" s="213">
        <v>492979</v>
      </c>
      <c r="AD139" s="213">
        <v>485016</v>
      </c>
      <c r="AE139" s="213">
        <v>481246</v>
      </c>
      <c r="AF139" s="213">
        <v>475469</v>
      </c>
      <c r="AG139" s="213">
        <v>463956</v>
      </c>
      <c r="AH139" s="213">
        <v>471160</v>
      </c>
      <c r="AI139" s="213">
        <v>455373</v>
      </c>
      <c r="AJ139" s="213">
        <v>478261</v>
      </c>
      <c r="AK139" s="213">
        <v>481651</v>
      </c>
      <c r="AL139" s="213">
        <v>482937</v>
      </c>
      <c r="AM139" s="213">
        <v>483790</v>
      </c>
      <c r="AN139" s="213">
        <v>484195</v>
      </c>
      <c r="AO139" s="213">
        <v>484286</v>
      </c>
      <c r="AP139" s="213">
        <v>484392</v>
      </c>
      <c r="AQ139" s="213">
        <v>484558</v>
      </c>
      <c r="AR139" s="213">
        <v>484862</v>
      </c>
      <c r="AS139" s="213">
        <v>485136</v>
      </c>
      <c r="AT139" s="213">
        <v>485436</v>
      </c>
      <c r="AU139" s="213">
        <v>485901</v>
      </c>
      <c r="AV139" s="213">
        <v>487083</v>
      </c>
      <c r="AW139" s="213">
        <v>489059</v>
      </c>
      <c r="AX139" s="213">
        <v>491201</v>
      </c>
      <c r="AY139" s="213">
        <v>493355</v>
      </c>
      <c r="AZ139" s="213">
        <v>495423</v>
      </c>
      <c r="BA139" s="213">
        <v>497038</v>
      </c>
      <c r="BB139" s="213">
        <v>498170</v>
      </c>
      <c r="BC139" s="213">
        <v>499126</v>
      </c>
      <c r="BD139" s="213">
        <v>499844</v>
      </c>
      <c r="BE139" s="213">
        <v>499746</v>
      </c>
      <c r="BF139" s="213">
        <v>498815</v>
      </c>
      <c r="BG139" s="213">
        <v>497704</v>
      </c>
      <c r="BH139" s="213">
        <v>496429</v>
      </c>
      <c r="BI139" s="213">
        <v>494982</v>
      </c>
      <c r="BJ139" s="213">
        <v>493497</v>
      </c>
      <c r="BK139" s="213">
        <v>492089</v>
      </c>
      <c r="BL139" s="213">
        <v>490810</v>
      </c>
      <c r="BM139" s="213">
        <v>489570</v>
      </c>
      <c r="BN139" s="213">
        <v>488516</v>
      </c>
      <c r="BO139" s="213">
        <v>487768</v>
      </c>
      <c r="BP139" s="213">
        <v>487330</v>
      </c>
      <c r="BQ139" s="213">
        <v>487173</v>
      </c>
      <c r="BR139" s="213">
        <v>487171</v>
      </c>
      <c r="BS139" s="213">
        <v>487351</v>
      </c>
      <c r="BT139" s="213">
        <v>487761</v>
      </c>
      <c r="BU139" s="213">
        <v>488268</v>
      </c>
      <c r="BV139" s="213">
        <v>488871</v>
      </c>
      <c r="BW139" s="213">
        <v>489500</v>
      </c>
      <c r="BX139" s="213">
        <v>490235</v>
      </c>
      <c r="BY139" s="213">
        <v>491146</v>
      </c>
      <c r="BZ139" s="213">
        <v>492020</v>
      </c>
      <c r="CA139" s="213">
        <v>492845</v>
      </c>
      <c r="CB139" s="213">
        <v>493653</v>
      </c>
      <c r="CC139" s="213">
        <v>494404</v>
      </c>
      <c r="CD139" s="213">
        <v>495136</v>
      </c>
      <c r="CE139" s="213">
        <v>495833</v>
      </c>
      <c r="CF139" s="213">
        <v>496461</v>
      </c>
      <c r="CG139" s="213">
        <v>496996</v>
      </c>
      <c r="CH139" s="213">
        <v>497442</v>
      </c>
      <c r="CI139" s="213">
        <v>497796</v>
      </c>
      <c r="CJ139" s="213">
        <v>498038</v>
      </c>
      <c r="CK139" s="213">
        <v>498156</v>
      </c>
      <c r="CL139" s="213">
        <v>498166</v>
      </c>
      <c r="CM139" s="213">
        <v>498066</v>
      </c>
      <c r="CN139" s="213">
        <v>497880</v>
      </c>
      <c r="CO139" s="213">
        <v>497590</v>
      </c>
      <c r="CP139" s="213">
        <v>497248</v>
      </c>
      <c r="CQ139" s="213">
        <v>496860</v>
      </c>
      <c r="CR139" s="213">
        <v>496451</v>
      </c>
      <c r="CS139" s="213">
        <v>496060</v>
      </c>
      <c r="CT139" s="213">
        <v>495683</v>
      </c>
      <c r="CU139" s="213">
        <v>495374</v>
      </c>
      <c r="CV139" s="213">
        <v>495094</v>
      </c>
      <c r="CW139" s="213">
        <v>494914</v>
      </c>
      <c r="CX139" s="213">
        <v>494810</v>
      </c>
      <c r="CY139" s="213">
        <v>494792</v>
      </c>
    </row>
    <row r="140" spans="1:103" x14ac:dyDescent="0.2">
      <c r="A140" s="213" t="s">
        <v>1292</v>
      </c>
      <c r="B140" s="211">
        <v>31</v>
      </c>
      <c r="C140" s="213"/>
      <c r="D140" s="213"/>
      <c r="E140" s="213">
        <v>468687</v>
      </c>
      <c r="F140" s="213">
        <v>464613</v>
      </c>
      <c r="G140" s="213">
        <v>472544</v>
      </c>
      <c r="H140" s="213">
        <v>469743</v>
      </c>
      <c r="I140" s="213">
        <v>470895</v>
      </c>
      <c r="J140" s="213">
        <v>480273</v>
      </c>
      <c r="K140" s="213">
        <v>477804</v>
      </c>
      <c r="L140" s="213">
        <v>482806</v>
      </c>
      <c r="M140" s="213">
        <v>477503</v>
      </c>
      <c r="N140" s="213">
        <v>477650</v>
      </c>
      <c r="O140" s="213">
        <v>482906</v>
      </c>
      <c r="P140" s="213">
        <v>491273</v>
      </c>
      <c r="Q140" s="213">
        <v>497940</v>
      </c>
      <c r="R140" s="213">
        <v>498133</v>
      </c>
      <c r="S140" s="213">
        <v>495887</v>
      </c>
      <c r="T140" s="213">
        <v>503077</v>
      </c>
      <c r="U140" s="213">
        <v>517857</v>
      </c>
      <c r="V140" s="213">
        <v>514804</v>
      </c>
      <c r="W140" s="213">
        <v>517170</v>
      </c>
      <c r="X140" s="213">
        <v>525362</v>
      </c>
      <c r="Y140" s="213">
        <v>523894</v>
      </c>
      <c r="Z140" s="213">
        <v>514209</v>
      </c>
      <c r="AA140" s="213">
        <v>505046</v>
      </c>
      <c r="AB140" s="213">
        <v>504129</v>
      </c>
      <c r="AC140" s="213">
        <v>508891</v>
      </c>
      <c r="AD140" s="213">
        <v>498273</v>
      </c>
      <c r="AE140" s="213">
        <v>490316</v>
      </c>
      <c r="AF140" s="213">
        <v>486552</v>
      </c>
      <c r="AG140" s="213">
        <v>480782</v>
      </c>
      <c r="AH140" s="213">
        <v>469278</v>
      </c>
      <c r="AI140" s="213">
        <v>476481</v>
      </c>
      <c r="AJ140" s="213">
        <v>460703</v>
      </c>
      <c r="AK140" s="213">
        <v>483584</v>
      </c>
      <c r="AL140" s="213">
        <v>486974</v>
      </c>
      <c r="AM140" s="213">
        <v>488264</v>
      </c>
      <c r="AN140" s="213">
        <v>489119</v>
      </c>
      <c r="AO140" s="213">
        <v>489526</v>
      </c>
      <c r="AP140" s="213">
        <v>489619</v>
      </c>
      <c r="AQ140" s="213">
        <v>489729</v>
      </c>
      <c r="AR140" s="213">
        <v>489898</v>
      </c>
      <c r="AS140" s="213">
        <v>490203</v>
      </c>
      <c r="AT140" s="213">
        <v>490479</v>
      </c>
      <c r="AU140" s="213">
        <v>490782</v>
      </c>
      <c r="AV140" s="213">
        <v>491249</v>
      </c>
      <c r="AW140" s="213">
        <v>492434</v>
      </c>
      <c r="AX140" s="213">
        <v>494412</v>
      </c>
      <c r="AY140" s="213">
        <v>496556</v>
      </c>
      <c r="AZ140" s="213">
        <v>498710</v>
      </c>
      <c r="BA140" s="213">
        <v>500780</v>
      </c>
      <c r="BB140" s="213">
        <v>502397</v>
      </c>
      <c r="BC140" s="213">
        <v>503530</v>
      </c>
      <c r="BD140" s="213">
        <v>504487</v>
      </c>
      <c r="BE140" s="213">
        <v>505206</v>
      </c>
      <c r="BF140" s="213">
        <v>505112</v>
      </c>
      <c r="BG140" s="213">
        <v>504184</v>
      </c>
      <c r="BH140" s="213">
        <v>503075</v>
      </c>
      <c r="BI140" s="213">
        <v>501802</v>
      </c>
      <c r="BJ140" s="213">
        <v>500359</v>
      </c>
      <c r="BK140" s="213">
        <v>498878</v>
      </c>
      <c r="BL140" s="213">
        <v>497471</v>
      </c>
      <c r="BM140" s="213">
        <v>496196</v>
      </c>
      <c r="BN140" s="213">
        <v>494957</v>
      </c>
      <c r="BO140" s="213">
        <v>493905</v>
      </c>
      <c r="BP140" s="213">
        <v>493160</v>
      </c>
      <c r="BQ140" s="213">
        <v>492722</v>
      </c>
      <c r="BR140" s="213">
        <v>492567</v>
      </c>
      <c r="BS140" s="213">
        <v>492569</v>
      </c>
      <c r="BT140" s="213">
        <v>492752</v>
      </c>
      <c r="BU140" s="213">
        <v>493162</v>
      </c>
      <c r="BV140" s="213">
        <v>493671</v>
      </c>
      <c r="BW140" s="213">
        <v>494274</v>
      </c>
      <c r="BX140" s="213">
        <v>494905</v>
      </c>
      <c r="BY140" s="213">
        <v>495643</v>
      </c>
      <c r="BZ140" s="213">
        <v>496554</v>
      </c>
      <c r="CA140" s="213">
        <v>497430</v>
      </c>
      <c r="CB140" s="213">
        <v>498256</v>
      </c>
      <c r="CC140" s="213">
        <v>499065</v>
      </c>
      <c r="CD140" s="213">
        <v>499818</v>
      </c>
      <c r="CE140" s="213">
        <v>500552</v>
      </c>
      <c r="CF140" s="213">
        <v>501250</v>
      </c>
      <c r="CG140" s="213">
        <v>501880</v>
      </c>
      <c r="CH140" s="213">
        <v>502416</v>
      </c>
      <c r="CI140" s="213">
        <v>502864</v>
      </c>
      <c r="CJ140" s="213">
        <v>503220</v>
      </c>
      <c r="CK140" s="213">
        <v>503464</v>
      </c>
      <c r="CL140" s="213">
        <v>503583</v>
      </c>
      <c r="CM140" s="213">
        <v>503594</v>
      </c>
      <c r="CN140" s="213">
        <v>503496</v>
      </c>
      <c r="CO140" s="213">
        <v>503308</v>
      </c>
      <c r="CP140" s="213">
        <v>503022</v>
      </c>
      <c r="CQ140" s="213">
        <v>502681</v>
      </c>
      <c r="CR140" s="213">
        <v>502296</v>
      </c>
      <c r="CS140" s="213">
        <v>501887</v>
      </c>
      <c r="CT140" s="213">
        <v>501498</v>
      </c>
      <c r="CU140" s="213">
        <v>501124</v>
      </c>
      <c r="CV140" s="213">
        <v>500814</v>
      </c>
      <c r="CW140" s="213">
        <v>500536</v>
      </c>
      <c r="CX140" s="213">
        <v>500358</v>
      </c>
      <c r="CY140" s="213">
        <v>500256</v>
      </c>
    </row>
    <row r="141" spans="1:103" x14ac:dyDescent="0.2">
      <c r="A141" s="213" t="s">
        <v>1292</v>
      </c>
      <c r="B141" s="211">
        <v>32</v>
      </c>
      <c r="C141" s="213"/>
      <c r="D141" s="213"/>
      <c r="E141" s="213">
        <v>474773</v>
      </c>
      <c r="F141" s="213">
        <v>477603</v>
      </c>
      <c r="G141" s="213">
        <v>472465</v>
      </c>
      <c r="H141" s="213">
        <v>479316</v>
      </c>
      <c r="I141" s="213">
        <v>475443</v>
      </c>
      <c r="J141" s="213">
        <v>475512</v>
      </c>
      <c r="K141" s="213">
        <v>484888</v>
      </c>
      <c r="L141" s="213">
        <v>482425</v>
      </c>
      <c r="M141" s="213">
        <v>487427</v>
      </c>
      <c r="N141" s="213">
        <v>482133</v>
      </c>
      <c r="O141" s="213">
        <v>482285</v>
      </c>
      <c r="P141" s="213">
        <v>487542</v>
      </c>
      <c r="Q141" s="213">
        <v>495908</v>
      </c>
      <c r="R141" s="213">
        <v>502573</v>
      </c>
      <c r="S141" s="213">
        <v>502771</v>
      </c>
      <c r="T141" s="213">
        <v>500530</v>
      </c>
      <c r="U141" s="213">
        <v>507721</v>
      </c>
      <c r="V141" s="213">
        <v>522495</v>
      </c>
      <c r="W141" s="213">
        <v>519448</v>
      </c>
      <c r="X141" s="213">
        <v>521817</v>
      </c>
      <c r="Y141" s="213">
        <v>530007</v>
      </c>
      <c r="Z141" s="213">
        <v>528544</v>
      </c>
      <c r="AA141" s="213">
        <v>518867</v>
      </c>
      <c r="AB141" s="213">
        <v>509713</v>
      </c>
      <c r="AC141" s="213">
        <v>508801</v>
      </c>
      <c r="AD141" s="213">
        <v>513563</v>
      </c>
      <c r="AE141" s="213">
        <v>502956</v>
      </c>
      <c r="AF141" s="213">
        <v>495005</v>
      </c>
      <c r="AG141" s="213">
        <v>491246</v>
      </c>
      <c r="AH141" s="213">
        <v>485483</v>
      </c>
      <c r="AI141" s="213">
        <v>473988</v>
      </c>
      <c r="AJ141" s="213">
        <v>481190</v>
      </c>
      <c r="AK141" s="213">
        <v>465423</v>
      </c>
      <c r="AL141" s="213">
        <v>488296</v>
      </c>
      <c r="AM141" s="213">
        <v>491689</v>
      </c>
      <c r="AN141" s="213">
        <v>492982</v>
      </c>
      <c r="AO141" s="213">
        <v>493838</v>
      </c>
      <c r="AP141" s="213">
        <v>494248</v>
      </c>
      <c r="AQ141" s="213">
        <v>494343</v>
      </c>
      <c r="AR141" s="213">
        <v>494456</v>
      </c>
      <c r="AS141" s="213">
        <v>494628</v>
      </c>
      <c r="AT141" s="213">
        <v>494935</v>
      </c>
      <c r="AU141" s="213">
        <v>495214</v>
      </c>
      <c r="AV141" s="213">
        <v>495520</v>
      </c>
      <c r="AW141" s="213">
        <v>495988</v>
      </c>
      <c r="AX141" s="213">
        <v>497177</v>
      </c>
      <c r="AY141" s="213">
        <v>499156</v>
      </c>
      <c r="AZ141" s="213">
        <v>501302</v>
      </c>
      <c r="BA141" s="213">
        <v>503457</v>
      </c>
      <c r="BB141" s="213">
        <v>505529</v>
      </c>
      <c r="BC141" s="213">
        <v>507146</v>
      </c>
      <c r="BD141" s="213">
        <v>508282</v>
      </c>
      <c r="BE141" s="213">
        <v>509243</v>
      </c>
      <c r="BF141" s="213">
        <v>509962</v>
      </c>
      <c r="BG141" s="213">
        <v>509870</v>
      </c>
      <c r="BH141" s="213">
        <v>508946</v>
      </c>
      <c r="BI141" s="213">
        <v>507840</v>
      </c>
      <c r="BJ141" s="213">
        <v>506569</v>
      </c>
      <c r="BK141" s="213">
        <v>505130</v>
      </c>
      <c r="BL141" s="213">
        <v>503652</v>
      </c>
      <c r="BM141" s="213">
        <v>502248</v>
      </c>
      <c r="BN141" s="213">
        <v>500975</v>
      </c>
      <c r="BO141" s="213">
        <v>499739</v>
      </c>
      <c r="BP141" s="213">
        <v>498690</v>
      </c>
      <c r="BQ141" s="213">
        <v>497947</v>
      </c>
      <c r="BR141" s="213">
        <v>497510</v>
      </c>
      <c r="BS141" s="213">
        <v>497358</v>
      </c>
      <c r="BT141" s="213">
        <v>497361</v>
      </c>
      <c r="BU141" s="213">
        <v>497546</v>
      </c>
      <c r="BV141" s="213">
        <v>497959</v>
      </c>
      <c r="BW141" s="213">
        <v>498468</v>
      </c>
      <c r="BX141" s="213">
        <v>499076</v>
      </c>
      <c r="BY141" s="213">
        <v>499707</v>
      </c>
      <c r="BZ141" s="213">
        <v>500447</v>
      </c>
      <c r="CA141" s="213">
        <v>501361</v>
      </c>
      <c r="CB141" s="213">
        <v>502237</v>
      </c>
      <c r="CC141" s="213">
        <v>503066</v>
      </c>
      <c r="CD141" s="213">
        <v>503875</v>
      </c>
      <c r="CE141" s="213">
        <v>504630</v>
      </c>
      <c r="CF141" s="213">
        <v>505364</v>
      </c>
      <c r="CG141" s="213">
        <v>506064</v>
      </c>
      <c r="CH141" s="213">
        <v>506697</v>
      </c>
      <c r="CI141" s="213">
        <v>507233</v>
      </c>
      <c r="CJ141" s="213">
        <v>507683</v>
      </c>
      <c r="CK141" s="213">
        <v>508040</v>
      </c>
      <c r="CL141" s="213">
        <v>508285</v>
      </c>
      <c r="CM141" s="213">
        <v>508408</v>
      </c>
      <c r="CN141" s="213">
        <v>508420</v>
      </c>
      <c r="CO141" s="213">
        <v>508324</v>
      </c>
      <c r="CP141" s="213">
        <v>508138</v>
      </c>
      <c r="CQ141" s="213">
        <v>507852</v>
      </c>
      <c r="CR141" s="213">
        <v>507513</v>
      </c>
      <c r="CS141" s="213">
        <v>507131</v>
      </c>
      <c r="CT141" s="213">
        <v>506722</v>
      </c>
      <c r="CU141" s="213">
        <v>506335</v>
      </c>
      <c r="CV141" s="213">
        <v>505962</v>
      </c>
      <c r="CW141" s="213">
        <v>505653</v>
      </c>
      <c r="CX141" s="213">
        <v>505377</v>
      </c>
      <c r="CY141" s="213">
        <v>505200</v>
      </c>
    </row>
    <row r="142" spans="1:103" x14ac:dyDescent="0.2">
      <c r="A142" s="213" t="s">
        <v>1292</v>
      </c>
      <c r="B142" s="211">
        <v>33</v>
      </c>
      <c r="C142" s="213"/>
      <c r="D142" s="213"/>
      <c r="E142" s="213">
        <v>470495</v>
      </c>
      <c r="F142" s="213">
        <v>482510</v>
      </c>
      <c r="G142" s="213">
        <v>484362</v>
      </c>
      <c r="H142" s="213">
        <v>478246</v>
      </c>
      <c r="I142" s="213">
        <v>484111</v>
      </c>
      <c r="J142" s="213">
        <v>479251</v>
      </c>
      <c r="K142" s="213">
        <v>479324</v>
      </c>
      <c r="L142" s="213">
        <v>488698</v>
      </c>
      <c r="M142" s="213">
        <v>486244</v>
      </c>
      <c r="N142" s="213">
        <v>491245</v>
      </c>
      <c r="O142" s="213">
        <v>485959</v>
      </c>
      <c r="P142" s="213">
        <v>486116</v>
      </c>
      <c r="Q142" s="213">
        <v>491375</v>
      </c>
      <c r="R142" s="213">
        <v>499738</v>
      </c>
      <c r="S142" s="213">
        <v>506404</v>
      </c>
      <c r="T142" s="213">
        <v>506605</v>
      </c>
      <c r="U142" s="213">
        <v>504371</v>
      </c>
      <c r="V142" s="213">
        <v>511561</v>
      </c>
      <c r="W142" s="213">
        <v>526329</v>
      </c>
      <c r="X142" s="213">
        <v>523290</v>
      </c>
      <c r="Y142" s="213">
        <v>525660</v>
      </c>
      <c r="Z142" s="213">
        <v>533850</v>
      </c>
      <c r="AA142" s="213">
        <v>532392</v>
      </c>
      <c r="AB142" s="213">
        <v>522725</v>
      </c>
      <c r="AC142" s="213">
        <v>513581</v>
      </c>
      <c r="AD142" s="213">
        <v>512672</v>
      </c>
      <c r="AE142" s="213">
        <v>517436</v>
      </c>
      <c r="AF142" s="213">
        <v>506838</v>
      </c>
      <c r="AG142" s="213">
        <v>498894</v>
      </c>
      <c r="AH142" s="213">
        <v>495144</v>
      </c>
      <c r="AI142" s="213">
        <v>489386</v>
      </c>
      <c r="AJ142" s="213">
        <v>477901</v>
      </c>
      <c r="AK142" s="213">
        <v>485103</v>
      </c>
      <c r="AL142" s="213">
        <v>469348</v>
      </c>
      <c r="AM142" s="213">
        <v>492212</v>
      </c>
      <c r="AN142" s="213">
        <v>495606</v>
      </c>
      <c r="AO142" s="213">
        <v>496901</v>
      </c>
      <c r="AP142" s="213">
        <v>497760</v>
      </c>
      <c r="AQ142" s="213">
        <v>498174</v>
      </c>
      <c r="AR142" s="213">
        <v>498270</v>
      </c>
      <c r="AS142" s="213">
        <v>498386</v>
      </c>
      <c r="AT142" s="213">
        <v>498560</v>
      </c>
      <c r="AU142" s="213">
        <v>498870</v>
      </c>
      <c r="AV142" s="213">
        <v>499152</v>
      </c>
      <c r="AW142" s="213">
        <v>499462</v>
      </c>
      <c r="AX142" s="213">
        <v>499932</v>
      </c>
      <c r="AY142" s="213">
        <v>501124</v>
      </c>
      <c r="AZ142" s="213">
        <v>503106</v>
      </c>
      <c r="BA142" s="213">
        <v>505252</v>
      </c>
      <c r="BB142" s="213">
        <v>507410</v>
      </c>
      <c r="BC142" s="213">
        <v>509483</v>
      </c>
      <c r="BD142" s="213">
        <v>511102</v>
      </c>
      <c r="BE142" s="213">
        <v>512241</v>
      </c>
      <c r="BF142" s="213">
        <v>513204</v>
      </c>
      <c r="BG142" s="213">
        <v>513926</v>
      </c>
      <c r="BH142" s="213">
        <v>513834</v>
      </c>
      <c r="BI142" s="213">
        <v>512914</v>
      </c>
      <c r="BJ142" s="213">
        <v>511812</v>
      </c>
      <c r="BK142" s="213">
        <v>510543</v>
      </c>
      <c r="BL142" s="213">
        <v>509108</v>
      </c>
      <c r="BM142" s="213">
        <v>507631</v>
      </c>
      <c r="BN142" s="213">
        <v>506231</v>
      </c>
      <c r="BO142" s="213">
        <v>504963</v>
      </c>
      <c r="BP142" s="213">
        <v>503730</v>
      </c>
      <c r="BQ142" s="213">
        <v>502684</v>
      </c>
      <c r="BR142" s="213">
        <v>501942</v>
      </c>
      <c r="BS142" s="213">
        <v>501508</v>
      </c>
      <c r="BT142" s="213">
        <v>501357</v>
      </c>
      <c r="BU142" s="213">
        <v>501362</v>
      </c>
      <c r="BV142" s="213">
        <v>501550</v>
      </c>
      <c r="BW142" s="213">
        <v>501965</v>
      </c>
      <c r="BX142" s="213">
        <v>502476</v>
      </c>
      <c r="BY142" s="213">
        <v>503086</v>
      </c>
      <c r="BZ142" s="213">
        <v>503718</v>
      </c>
      <c r="CA142" s="213">
        <v>504460</v>
      </c>
      <c r="CB142" s="213">
        <v>505377</v>
      </c>
      <c r="CC142" s="213">
        <v>506254</v>
      </c>
      <c r="CD142" s="213">
        <v>507084</v>
      </c>
      <c r="CE142" s="213">
        <v>507895</v>
      </c>
      <c r="CF142" s="213">
        <v>508651</v>
      </c>
      <c r="CG142" s="213">
        <v>509388</v>
      </c>
      <c r="CH142" s="213">
        <v>510088</v>
      </c>
      <c r="CI142" s="213">
        <v>510724</v>
      </c>
      <c r="CJ142" s="213">
        <v>511261</v>
      </c>
      <c r="CK142" s="213">
        <v>511711</v>
      </c>
      <c r="CL142" s="213">
        <v>512072</v>
      </c>
      <c r="CM142" s="213">
        <v>512319</v>
      </c>
      <c r="CN142" s="213">
        <v>512443</v>
      </c>
      <c r="CO142" s="213">
        <v>512457</v>
      </c>
      <c r="CP142" s="213">
        <v>512361</v>
      </c>
      <c r="CQ142" s="213">
        <v>512178</v>
      </c>
      <c r="CR142" s="213">
        <v>511895</v>
      </c>
      <c r="CS142" s="213">
        <v>511556</v>
      </c>
      <c r="CT142" s="213">
        <v>511176</v>
      </c>
      <c r="CU142" s="213">
        <v>510771</v>
      </c>
      <c r="CV142" s="213">
        <v>510385</v>
      </c>
      <c r="CW142" s="213">
        <v>510012</v>
      </c>
      <c r="CX142" s="213">
        <v>509705</v>
      </c>
      <c r="CY142" s="213">
        <v>509429</v>
      </c>
    </row>
    <row r="143" spans="1:103" x14ac:dyDescent="0.2">
      <c r="A143" s="213" t="s">
        <v>1292</v>
      </c>
      <c r="B143" s="211">
        <v>34</v>
      </c>
      <c r="C143" s="213"/>
      <c r="D143" s="213"/>
      <c r="E143" s="213">
        <v>465777</v>
      </c>
      <c r="F143" s="213">
        <v>477717</v>
      </c>
      <c r="G143" s="213">
        <v>488810</v>
      </c>
      <c r="H143" s="213">
        <v>489743</v>
      </c>
      <c r="I143" s="213">
        <v>482716</v>
      </c>
      <c r="J143" s="213">
        <v>487654</v>
      </c>
      <c r="K143" s="213">
        <v>482801</v>
      </c>
      <c r="L143" s="213">
        <v>482879</v>
      </c>
      <c r="M143" s="213">
        <v>492248</v>
      </c>
      <c r="N143" s="213">
        <v>489802</v>
      </c>
      <c r="O143" s="213">
        <v>494806</v>
      </c>
      <c r="P143" s="213">
        <v>489527</v>
      </c>
      <c r="Q143" s="213">
        <v>489687</v>
      </c>
      <c r="R143" s="213">
        <v>494950</v>
      </c>
      <c r="S143" s="213">
        <v>503310</v>
      </c>
      <c r="T143" s="213">
        <v>509976</v>
      </c>
      <c r="U143" s="213">
        <v>510179</v>
      </c>
      <c r="V143" s="213">
        <v>507952</v>
      </c>
      <c r="W143" s="213">
        <v>515142</v>
      </c>
      <c r="X143" s="213">
        <v>529905</v>
      </c>
      <c r="Y143" s="213">
        <v>526870</v>
      </c>
      <c r="Z143" s="213">
        <v>529246</v>
      </c>
      <c r="AA143" s="213">
        <v>537432</v>
      </c>
      <c r="AB143" s="213">
        <v>535980</v>
      </c>
      <c r="AC143" s="213">
        <v>526324</v>
      </c>
      <c r="AD143" s="213">
        <v>517191</v>
      </c>
      <c r="AE143" s="213">
        <v>516283</v>
      </c>
      <c r="AF143" s="213">
        <v>521051</v>
      </c>
      <c r="AG143" s="213">
        <v>510463</v>
      </c>
      <c r="AH143" s="213">
        <v>502530</v>
      </c>
      <c r="AI143" s="213">
        <v>498784</v>
      </c>
      <c r="AJ143" s="213">
        <v>493035</v>
      </c>
      <c r="AK143" s="213">
        <v>481559</v>
      </c>
      <c r="AL143" s="213">
        <v>488761</v>
      </c>
      <c r="AM143" s="213">
        <v>473018</v>
      </c>
      <c r="AN143" s="213">
        <v>495873</v>
      </c>
      <c r="AO143" s="213">
        <v>499268</v>
      </c>
      <c r="AP143" s="213">
        <v>500566</v>
      </c>
      <c r="AQ143" s="213">
        <v>501428</v>
      </c>
      <c r="AR143" s="213">
        <v>501845</v>
      </c>
      <c r="AS143" s="213">
        <v>501945</v>
      </c>
      <c r="AT143" s="213">
        <v>502064</v>
      </c>
      <c r="AU143" s="213">
        <v>502240</v>
      </c>
      <c r="AV143" s="213">
        <v>502554</v>
      </c>
      <c r="AW143" s="213">
        <v>502839</v>
      </c>
      <c r="AX143" s="213">
        <v>503152</v>
      </c>
      <c r="AY143" s="213">
        <v>503624</v>
      </c>
      <c r="AZ143" s="213">
        <v>504818</v>
      </c>
      <c r="BA143" s="213">
        <v>506805</v>
      </c>
      <c r="BB143" s="213">
        <v>508952</v>
      </c>
      <c r="BC143" s="213">
        <v>511110</v>
      </c>
      <c r="BD143" s="213">
        <v>513186</v>
      </c>
      <c r="BE143" s="213">
        <v>514807</v>
      </c>
      <c r="BF143" s="213">
        <v>515948</v>
      </c>
      <c r="BG143" s="213">
        <v>516914</v>
      </c>
      <c r="BH143" s="213">
        <v>517640</v>
      </c>
      <c r="BI143" s="213">
        <v>517551</v>
      </c>
      <c r="BJ143" s="213">
        <v>516633</v>
      </c>
      <c r="BK143" s="213">
        <v>515535</v>
      </c>
      <c r="BL143" s="213">
        <v>514269</v>
      </c>
      <c r="BM143" s="213">
        <v>512838</v>
      </c>
      <c r="BN143" s="213">
        <v>511363</v>
      </c>
      <c r="BO143" s="213">
        <v>509966</v>
      </c>
      <c r="BP143" s="213">
        <v>508701</v>
      </c>
      <c r="BQ143" s="213">
        <v>507470</v>
      </c>
      <c r="BR143" s="213">
        <v>506429</v>
      </c>
      <c r="BS143" s="213">
        <v>505690</v>
      </c>
      <c r="BT143" s="213">
        <v>505259</v>
      </c>
      <c r="BU143" s="213">
        <v>505110</v>
      </c>
      <c r="BV143" s="213">
        <v>505117</v>
      </c>
      <c r="BW143" s="213">
        <v>505307</v>
      </c>
      <c r="BX143" s="213">
        <v>505723</v>
      </c>
      <c r="BY143" s="213">
        <v>506236</v>
      </c>
      <c r="BZ143" s="213">
        <v>506847</v>
      </c>
      <c r="CA143" s="213">
        <v>507481</v>
      </c>
      <c r="CB143" s="213">
        <v>508227</v>
      </c>
      <c r="CC143" s="213">
        <v>509148</v>
      </c>
      <c r="CD143" s="213">
        <v>510027</v>
      </c>
      <c r="CE143" s="213">
        <v>510857</v>
      </c>
      <c r="CF143" s="213">
        <v>511670</v>
      </c>
      <c r="CG143" s="213">
        <v>512427</v>
      </c>
      <c r="CH143" s="213">
        <v>513166</v>
      </c>
      <c r="CI143" s="213">
        <v>513867</v>
      </c>
      <c r="CJ143" s="213">
        <v>514505</v>
      </c>
      <c r="CK143" s="213">
        <v>515044</v>
      </c>
      <c r="CL143" s="213">
        <v>515496</v>
      </c>
      <c r="CM143" s="213">
        <v>515861</v>
      </c>
      <c r="CN143" s="213">
        <v>516108</v>
      </c>
      <c r="CO143" s="213">
        <v>516235</v>
      </c>
      <c r="CP143" s="213">
        <v>516249</v>
      </c>
      <c r="CQ143" s="213">
        <v>516157</v>
      </c>
      <c r="CR143" s="213">
        <v>515973</v>
      </c>
      <c r="CS143" s="213">
        <v>515692</v>
      </c>
      <c r="CT143" s="213">
        <v>515355</v>
      </c>
      <c r="CU143" s="213">
        <v>514978</v>
      </c>
      <c r="CV143" s="213">
        <v>514574</v>
      </c>
      <c r="CW143" s="213">
        <v>514190</v>
      </c>
      <c r="CX143" s="213">
        <v>513819</v>
      </c>
      <c r="CY143" s="213">
        <v>513513</v>
      </c>
    </row>
    <row r="144" spans="1:103" x14ac:dyDescent="0.2">
      <c r="A144" s="213" t="s">
        <v>1292</v>
      </c>
      <c r="B144" s="211">
        <v>35</v>
      </c>
      <c r="C144" s="213"/>
      <c r="D144" s="213"/>
      <c r="E144" s="213">
        <v>468199</v>
      </c>
      <c r="F144" s="213">
        <v>472341</v>
      </c>
      <c r="G144" s="213">
        <v>483431</v>
      </c>
      <c r="H144" s="213">
        <v>493666</v>
      </c>
      <c r="I144" s="213">
        <v>493754</v>
      </c>
      <c r="J144" s="213">
        <v>485883</v>
      </c>
      <c r="K144" s="213">
        <v>490822</v>
      </c>
      <c r="L144" s="213">
        <v>485978</v>
      </c>
      <c r="M144" s="213">
        <v>486059</v>
      </c>
      <c r="N144" s="213">
        <v>495424</v>
      </c>
      <c r="O144" s="213">
        <v>492986</v>
      </c>
      <c r="P144" s="213">
        <v>497992</v>
      </c>
      <c r="Q144" s="213">
        <v>492722</v>
      </c>
      <c r="R144" s="213">
        <v>492886</v>
      </c>
      <c r="S144" s="213">
        <v>498150</v>
      </c>
      <c r="T144" s="213">
        <v>506508</v>
      </c>
      <c r="U144" s="213">
        <v>513174</v>
      </c>
      <c r="V144" s="213">
        <v>513382</v>
      </c>
      <c r="W144" s="213">
        <v>511162</v>
      </c>
      <c r="X144" s="213">
        <v>518352</v>
      </c>
      <c r="Y144" s="213">
        <v>533107</v>
      </c>
      <c r="Z144" s="213">
        <v>530078</v>
      </c>
      <c r="AA144" s="213">
        <v>532459</v>
      </c>
      <c r="AB144" s="213">
        <v>540642</v>
      </c>
      <c r="AC144" s="213">
        <v>539196</v>
      </c>
      <c r="AD144" s="213">
        <v>529551</v>
      </c>
      <c r="AE144" s="213">
        <v>520429</v>
      </c>
      <c r="AF144" s="213">
        <v>519526</v>
      </c>
      <c r="AG144" s="213">
        <v>524297</v>
      </c>
      <c r="AH144" s="213">
        <v>513717</v>
      </c>
      <c r="AI144" s="213">
        <v>505797</v>
      </c>
      <c r="AJ144" s="213">
        <v>502056</v>
      </c>
      <c r="AK144" s="213">
        <v>496316</v>
      </c>
      <c r="AL144" s="213">
        <v>484849</v>
      </c>
      <c r="AM144" s="213">
        <v>492052</v>
      </c>
      <c r="AN144" s="213">
        <v>476321</v>
      </c>
      <c r="AO144" s="213">
        <v>499167</v>
      </c>
      <c r="AP144" s="213">
        <v>502565</v>
      </c>
      <c r="AQ144" s="213">
        <v>503865</v>
      </c>
      <c r="AR144" s="213">
        <v>504732</v>
      </c>
      <c r="AS144" s="213">
        <v>505149</v>
      </c>
      <c r="AT144" s="213">
        <v>505256</v>
      </c>
      <c r="AU144" s="213">
        <v>505377</v>
      </c>
      <c r="AV144" s="213">
        <v>505557</v>
      </c>
      <c r="AW144" s="213">
        <v>505873</v>
      </c>
      <c r="AX144" s="213">
        <v>506162</v>
      </c>
      <c r="AY144" s="213">
        <v>506480</v>
      </c>
      <c r="AZ144" s="213">
        <v>506955</v>
      </c>
      <c r="BA144" s="213">
        <v>508150</v>
      </c>
      <c r="BB144" s="213">
        <v>510140</v>
      </c>
      <c r="BC144" s="213">
        <v>512289</v>
      </c>
      <c r="BD144" s="213">
        <v>514448</v>
      </c>
      <c r="BE144" s="213">
        <v>516526</v>
      </c>
      <c r="BF144" s="213">
        <v>518149</v>
      </c>
      <c r="BG144" s="213">
        <v>519293</v>
      </c>
      <c r="BH144" s="213">
        <v>520262</v>
      </c>
      <c r="BI144" s="213">
        <v>520990</v>
      </c>
      <c r="BJ144" s="213">
        <v>520905</v>
      </c>
      <c r="BK144" s="213">
        <v>519991</v>
      </c>
      <c r="BL144" s="213">
        <v>518895</v>
      </c>
      <c r="BM144" s="213">
        <v>517632</v>
      </c>
      <c r="BN144" s="213">
        <v>516205</v>
      </c>
      <c r="BO144" s="213">
        <v>514735</v>
      </c>
      <c r="BP144" s="213">
        <v>513340</v>
      </c>
      <c r="BQ144" s="213">
        <v>512077</v>
      </c>
      <c r="BR144" s="213">
        <v>510850</v>
      </c>
      <c r="BS144" s="213">
        <v>509814</v>
      </c>
      <c r="BT144" s="213">
        <v>509079</v>
      </c>
      <c r="BU144" s="213">
        <v>508649</v>
      </c>
      <c r="BV144" s="213">
        <v>508504</v>
      </c>
      <c r="BW144" s="213">
        <v>508513</v>
      </c>
      <c r="BX144" s="213">
        <v>508704</v>
      </c>
      <c r="BY144" s="213">
        <v>509124</v>
      </c>
      <c r="BZ144" s="213">
        <v>509639</v>
      </c>
      <c r="CA144" s="213">
        <v>510253</v>
      </c>
      <c r="CB144" s="213">
        <v>510888</v>
      </c>
      <c r="CC144" s="213">
        <v>511636</v>
      </c>
      <c r="CD144" s="213">
        <v>512559</v>
      </c>
      <c r="CE144" s="213">
        <v>513438</v>
      </c>
      <c r="CF144" s="213">
        <v>514272</v>
      </c>
      <c r="CG144" s="213">
        <v>515085</v>
      </c>
      <c r="CH144" s="213">
        <v>515846</v>
      </c>
      <c r="CI144" s="213">
        <v>516587</v>
      </c>
      <c r="CJ144" s="213">
        <v>517289</v>
      </c>
      <c r="CK144" s="213">
        <v>517929</v>
      </c>
      <c r="CL144" s="213">
        <v>518470</v>
      </c>
      <c r="CM144" s="213">
        <v>518924</v>
      </c>
      <c r="CN144" s="213">
        <v>519292</v>
      </c>
      <c r="CO144" s="213">
        <v>519541</v>
      </c>
      <c r="CP144" s="213">
        <v>519670</v>
      </c>
      <c r="CQ144" s="213">
        <v>519685</v>
      </c>
      <c r="CR144" s="213">
        <v>519595</v>
      </c>
      <c r="CS144" s="213">
        <v>519413</v>
      </c>
      <c r="CT144" s="213">
        <v>519134</v>
      </c>
      <c r="CU144" s="213">
        <v>518799</v>
      </c>
      <c r="CV144" s="213">
        <v>518424</v>
      </c>
      <c r="CW144" s="213">
        <v>518023</v>
      </c>
      <c r="CX144" s="213">
        <v>517639</v>
      </c>
      <c r="CY144" s="213">
        <v>517270</v>
      </c>
    </row>
    <row r="145" spans="1:103" x14ac:dyDescent="0.2">
      <c r="A145" s="213" t="s">
        <v>1292</v>
      </c>
      <c r="B145" s="211">
        <v>36</v>
      </c>
      <c r="C145" s="213"/>
      <c r="D145" s="213"/>
      <c r="E145" s="213">
        <v>455988</v>
      </c>
      <c r="F145" s="213">
        <v>473846</v>
      </c>
      <c r="G145" s="213">
        <v>477227</v>
      </c>
      <c r="H145" s="213">
        <v>487543</v>
      </c>
      <c r="I145" s="213">
        <v>497005</v>
      </c>
      <c r="J145" s="213">
        <v>496326</v>
      </c>
      <c r="K145" s="213">
        <v>488467</v>
      </c>
      <c r="L145" s="213">
        <v>493406</v>
      </c>
      <c r="M145" s="213">
        <v>488570</v>
      </c>
      <c r="N145" s="213">
        <v>488656</v>
      </c>
      <c r="O145" s="213">
        <v>498018</v>
      </c>
      <c r="P145" s="213">
        <v>495588</v>
      </c>
      <c r="Q145" s="213">
        <v>500593</v>
      </c>
      <c r="R145" s="213">
        <v>495333</v>
      </c>
      <c r="S145" s="213">
        <v>495503</v>
      </c>
      <c r="T145" s="213">
        <v>500767</v>
      </c>
      <c r="U145" s="213">
        <v>509124</v>
      </c>
      <c r="V145" s="213">
        <v>515791</v>
      </c>
      <c r="W145" s="213">
        <v>516002</v>
      </c>
      <c r="X145" s="213">
        <v>513790</v>
      </c>
      <c r="Y145" s="213">
        <v>520979</v>
      </c>
      <c r="Z145" s="213">
        <v>535727</v>
      </c>
      <c r="AA145" s="213">
        <v>532704</v>
      </c>
      <c r="AB145" s="213">
        <v>535089</v>
      </c>
      <c r="AC145" s="213">
        <v>543270</v>
      </c>
      <c r="AD145" s="213">
        <v>541832</v>
      </c>
      <c r="AE145" s="213">
        <v>532199</v>
      </c>
      <c r="AF145" s="213">
        <v>523088</v>
      </c>
      <c r="AG145" s="213">
        <v>522190</v>
      </c>
      <c r="AH145" s="213">
        <v>526962</v>
      </c>
      <c r="AI145" s="213">
        <v>516396</v>
      </c>
      <c r="AJ145" s="213">
        <v>508485</v>
      </c>
      <c r="AK145" s="213">
        <v>504751</v>
      </c>
      <c r="AL145" s="213">
        <v>499020</v>
      </c>
      <c r="AM145" s="213">
        <v>487566</v>
      </c>
      <c r="AN145" s="213">
        <v>494768</v>
      </c>
      <c r="AO145" s="213">
        <v>479051</v>
      </c>
      <c r="AP145" s="213">
        <v>501887</v>
      </c>
      <c r="AQ145" s="213">
        <v>505286</v>
      </c>
      <c r="AR145" s="213">
        <v>506588</v>
      </c>
      <c r="AS145" s="213">
        <v>507460</v>
      </c>
      <c r="AT145" s="213">
        <v>507880</v>
      </c>
      <c r="AU145" s="213">
        <v>507993</v>
      </c>
      <c r="AV145" s="213">
        <v>508118</v>
      </c>
      <c r="AW145" s="213">
        <v>508300</v>
      </c>
      <c r="AX145" s="213">
        <v>508619</v>
      </c>
      <c r="AY145" s="213">
        <v>508913</v>
      </c>
      <c r="AZ145" s="213">
        <v>509233</v>
      </c>
      <c r="BA145" s="213">
        <v>509712</v>
      </c>
      <c r="BB145" s="213">
        <v>510910</v>
      </c>
      <c r="BC145" s="213">
        <v>512903</v>
      </c>
      <c r="BD145" s="213">
        <v>515053</v>
      </c>
      <c r="BE145" s="213">
        <v>517216</v>
      </c>
      <c r="BF145" s="213">
        <v>519294</v>
      </c>
      <c r="BG145" s="213">
        <v>520921</v>
      </c>
      <c r="BH145" s="213">
        <v>522067</v>
      </c>
      <c r="BI145" s="213">
        <v>523041</v>
      </c>
      <c r="BJ145" s="213">
        <v>523772</v>
      </c>
      <c r="BK145" s="213">
        <v>523688</v>
      </c>
      <c r="BL145" s="213">
        <v>522777</v>
      </c>
      <c r="BM145" s="213">
        <v>521686</v>
      </c>
      <c r="BN145" s="213">
        <v>520427</v>
      </c>
      <c r="BO145" s="213">
        <v>519005</v>
      </c>
      <c r="BP145" s="213">
        <v>517538</v>
      </c>
      <c r="BQ145" s="213">
        <v>516146</v>
      </c>
      <c r="BR145" s="213">
        <v>514888</v>
      </c>
      <c r="BS145" s="213">
        <v>513664</v>
      </c>
      <c r="BT145" s="213">
        <v>512632</v>
      </c>
      <c r="BU145" s="213">
        <v>511899</v>
      </c>
      <c r="BV145" s="213">
        <v>511471</v>
      </c>
      <c r="BW145" s="213">
        <v>511329</v>
      </c>
      <c r="BX145" s="213">
        <v>511343</v>
      </c>
      <c r="BY145" s="213">
        <v>511536</v>
      </c>
      <c r="BZ145" s="213">
        <v>511958</v>
      </c>
      <c r="CA145" s="213">
        <v>512475</v>
      </c>
      <c r="CB145" s="213">
        <v>513092</v>
      </c>
      <c r="CC145" s="213">
        <v>513729</v>
      </c>
      <c r="CD145" s="213">
        <v>514479</v>
      </c>
      <c r="CE145" s="213">
        <v>515404</v>
      </c>
      <c r="CF145" s="213">
        <v>516286</v>
      </c>
      <c r="CG145" s="213">
        <v>517123</v>
      </c>
      <c r="CH145" s="213">
        <v>517938</v>
      </c>
      <c r="CI145" s="213">
        <v>518700</v>
      </c>
      <c r="CJ145" s="213">
        <v>519442</v>
      </c>
      <c r="CK145" s="213">
        <v>520147</v>
      </c>
      <c r="CL145" s="213">
        <v>520788</v>
      </c>
      <c r="CM145" s="213">
        <v>521332</v>
      </c>
      <c r="CN145" s="213">
        <v>521789</v>
      </c>
      <c r="CO145" s="213">
        <v>522160</v>
      </c>
      <c r="CP145" s="213">
        <v>522410</v>
      </c>
      <c r="CQ145" s="213">
        <v>522541</v>
      </c>
      <c r="CR145" s="213">
        <v>522559</v>
      </c>
      <c r="CS145" s="213">
        <v>522472</v>
      </c>
      <c r="CT145" s="213">
        <v>522291</v>
      </c>
      <c r="CU145" s="213">
        <v>522012</v>
      </c>
      <c r="CV145" s="213">
        <v>521681</v>
      </c>
      <c r="CW145" s="213">
        <v>521307</v>
      </c>
      <c r="CX145" s="213">
        <v>520909</v>
      </c>
      <c r="CY145" s="213">
        <v>520526</v>
      </c>
    </row>
    <row r="146" spans="1:103" x14ac:dyDescent="0.2">
      <c r="A146" s="213" t="s">
        <v>1292</v>
      </c>
      <c r="B146" s="211">
        <v>37</v>
      </c>
      <c r="C146" s="213"/>
      <c r="D146" s="213"/>
      <c r="E146" s="213">
        <v>454262</v>
      </c>
      <c r="F146" s="213">
        <v>460879</v>
      </c>
      <c r="G146" s="213">
        <v>478028</v>
      </c>
      <c r="H146" s="213">
        <v>480712</v>
      </c>
      <c r="I146" s="213">
        <v>490324</v>
      </c>
      <c r="J146" s="213">
        <v>499079</v>
      </c>
      <c r="K146" s="213">
        <v>498403</v>
      </c>
      <c r="L146" s="213">
        <v>490559</v>
      </c>
      <c r="M146" s="213">
        <v>495497</v>
      </c>
      <c r="N146" s="213">
        <v>490673</v>
      </c>
      <c r="O146" s="213">
        <v>490764</v>
      </c>
      <c r="P146" s="213">
        <v>500121</v>
      </c>
      <c r="Q146" s="213">
        <v>497698</v>
      </c>
      <c r="R146" s="213">
        <v>502705</v>
      </c>
      <c r="S146" s="213">
        <v>497456</v>
      </c>
      <c r="T146" s="213">
        <v>497630</v>
      </c>
      <c r="U146" s="213">
        <v>502896</v>
      </c>
      <c r="V146" s="213">
        <v>511250</v>
      </c>
      <c r="W146" s="213">
        <v>517917</v>
      </c>
      <c r="X146" s="213">
        <v>518133</v>
      </c>
      <c r="Y146" s="213">
        <v>515928</v>
      </c>
      <c r="Z146" s="213">
        <v>523116</v>
      </c>
      <c r="AA146" s="213">
        <v>537857</v>
      </c>
      <c r="AB146" s="213">
        <v>534843</v>
      </c>
      <c r="AC146" s="213">
        <v>537232</v>
      </c>
      <c r="AD146" s="213">
        <v>545411</v>
      </c>
      <c r="AE146" s="213">
        <v>543979</v>
      </c>
      <c r="AF146" s="213">
        <v>534359</v>
      </c>
      <c r="AG146" s="213">
        <v>525262</v>
      </c>
      <c r="AH146" s="213">
        <v>524367</v>
      </c>
      <c r="AI146" s="213">
        <v>529143</v>
      </c>
      <c r="AJ146" s="213">
        <v>518589</v>
      </c>
      <c r="AK146" s="213">
        <v>510690</v>
      </c>
      <c r="AL146" s="213">
        <v>506965</v>
      </c>
      <c r="AM146" s="213">
        <v>501243</v>
      </c>
      <c r="AN146" s="213">
        <v>489803</v>
      </c>
      <c r="AO146" s="213">
        <v>497003</v>
      </c>
      <c r="AP146" s="213">
        <v>481303</v>
      </c>
      <c r="AQ146" s="213">
        <v>504128</v>
      </c>
      <c r="AR146" s="213">
        <v>507528</v>
      </c>
      <c r="AS146" s="213">
        <v>508834</v>
      </c>
      <c r="AT146" s="213">
        <v>509708</v>
      </c>
      <c r="AU146" s="213">
        <v>510132</v>
      </c>
      <c r="AV146" s="213">
        <v>510251</v>
      </c>
      <c r="AW146" s="213">
        <v>510380</v>
      </c>
      <c r="AX146" s="213">
        <v>510566</v>
      </c>
      <c r="AY146" s="213">
        <v>510889</v>
      </c>
      <c r="AZ146" s="213">
        <v>511186</v>
      </c>
      <c r="BA146" s="213">
        <v>511508</v>
      </c>
      <c r="BB146" s="213">
        <v>511992</v>
      </c>
      <c r="BC146" s="213">
        <v>513193</v>
      </c>
      <c r="BD146" s="213">
        <v>515188</v>
      </c>
      <c r="BE146" s="213">
        <v>517341</v>
      </c>
      <c r="BF146" s="213">
        <v>519506</v>
      </c>
      <c r="BG146" s="213">
        <v>521586</v>
      </c>
      <c r="BH146" s="213">
        <v>523217</v>
      </c>
      <c r="BI146" s="213">
        <v>524364</v>
      </c>
      <c r="BJ146" s="213">
        <v>525343</v>
      </c>
      <c r="BK146" s="213">
        <v>526078</v>
      </c>
      <c r="BL146" s="213">
        <v>525998</v>
      </c>
      <c r="BM146" s="213">
        <v>525090</v>
      </c>
      <c r="BN146" s="213">
        <v>524004</v>
      </c>
      <c r="BO146" s="213">
        <v>522749</v>
      </c>
      <c r="BP146" s="213">
        <v>521330</v>
      </c>
      <c r="BQ146" s="213">
        <v>519867</v>
      </c>
      <c r="BR146" s="213">
        <v>518481</v>
      </c>
      <c r="BS146" s="213">
        <v>517224</v>
      </c>
      <c r="BT146" s="213">
        <v>516006</v>
      </c>
      <c r="BU146" s="213">
        <v>514978</v>
      </c>
      <c r="BV146" s="213">
        <v>514246</v>
      </c>
      <c r="BW146" s="213">
        <v>513823</v>
      </c>
      <c r="BX146" s="213">
        <v>513683</v>
      </c>
      <c r="BY146" s="213">
        <v>513700</v>
      </c>
      <c r="BZ146" s="213">
        <v>513897</v>
      </c>
      <c r="CA146" s="213">
        <v>514322</v>
      </c>
      <c r="CB146" s="213">
        <v>514841</v>
      </c>
      <c r="CC146" s="213">
        <v>515460</v>
      </c>
      <c r="CD146" s="213">
        <v>516102</v>
      </c>
      <c r="CE146" s="213">
        <v>516854</v>
      </c>
      <c r="CF146" s="213">
        <v>517779</v>
      </c>
      <c r="CG146" s="213">
        <v>518664</v>
      </c>
      <c r="CH146" s="213">
        <v>519504</v>
      </c>
      <c r="CI146" s="213">
        <v>520321</v>
      </c>
      <c r="CJ146" s="213">
        <v>521086</v>
      </c>
      <c r="CK146" s="213">
        <v>521828</v>
      </c>
      <c r="CL146" s="213">
        <v>522536</v>
      </c>
      <c r="CM146" s="213">
        <v>523180</v>
      </c>
      <c r="CN146" s="213">
        <v>523726</v>
      </c>
      <c r="CO146" s="213">
        <v>524186</v>
      </c>
      <c r="CP146" s="213">
        <v>524559</v>
      </c>
      <c r="CQ146" s="213">
        <v>524812</v>
      </c>
      <c r="CR146" s="213">
        <v>524945</v>
      </c>
      <c r="CS146" s="213">
        <v>524965</v>
      </c>
      <c r="CT146" s="213">
        <v>524880</v>
      </c>
      <c r="CU146" s="213">
        <v>524702</v>
      </c>
      <c r="CV146" s="213">
        <v>524426</v>
      </c>
      <c r="CW146" s="213">
        <v>524098</v>
      </c>
      <c r="CX146" s="213">
        <v>523723</v>
      </c>
      <c r="CY146" s="213">
        <v>523327</v>
      </c>
    </row>
    <row r="147" spans="1:103" x14ac:dyDescent="0.2">
      <c r="A147" s="213" t="s">
        <v>1292</v>
      </c>
      <c r="B147" s="211">
        <v>38</v>
      </c>
      <c r="C147" s="213"/>
      <c r="D147" s="213"/>
      <c r="E147" s="213">
        <v>451704</v>
      </c>
      <c r="F147" s="213">
        <v>458416</v>
      </c>
      <c r="G147" s="213">
        <v>464403</v>
      </c>
      <c r="H147" s="213">
        <v>480905</v>
      </c>
      <c r="I147" s="213">
        <v>482960</v>
      </c>
      <c r="J147" s="213">
        <v>491933</v>
      </c>
      <c r="K147" s="213">
        <v>500681</v>
      </c>
      <c r="L147" s="213">
        <v>500010</v>
      </c>
      <c r="M147" s="213">
        <v>492181</v>
      </c>
      <c r="N147" s="213">
        <v>497120</v>
      </c>
      <c r="O147" s="213">
        <v>492303</v>
      </c>
      <c r="P147" s="213">
        <v>492402</v>
      </c>
      <c r="Q147" s="213">
        <v>501753</v>
      </c>
      <c r="R147" s="213">
        <v>499339</v>
      </c>
      <c r="S147" s="213">
        <v>504347</v>
      </c>
      <c r="T147" s="213">
        <v>499107</v>
      </c>
      <c r="U147" s="213">
        <v>499288</v>
      </c>
      <c r="V147" s="213">
        <v>504556</v>
      </c>
      <c r="W147" s="213">
        <v>512908</v>
      </c>
      <c r="X147" s="213">
        <v>519577</v>
      </c>
      <c r="Y147" s="213">
        <v>519796</v>
      </c>
      <c r="Z147" s="213">
        <v>517600</v>
      </c>
      <c r="AA147" s="213">
        <v>524786</v>
      </c>
      <c r="AB147" s="213">
        <v>539521</v>
      </c>
      <c r="AC147" s="213">
        <v>536513</v>
      </c>
      <c r="AD147" s="213">
        <v>538909</v>
      </c>
      <c r="AE147" s="213">
        <v>547082</v>
      </c>
      <c r="AF147" s="213">
        <v>545659</v>
      </c>
      <c r="AG147" s="213">
        <v>536056</v>
      </c>
      <c r="AH147" s="213">
        <v>526970</v>
      </c>
      <c r="AI147" s="213">
        <v>526083</v>
      </c>
      <c r="AJ147" s="213">
        <v>530861</v>
      </c>
      <c r="AK147" s="213">
        <v>520321</v>
      </c>
      <c r="AL147" s="213">
        <v>512433</v>
      </c>
      <c r="AM147" s="213">
        <v>508717</v>
      </c>
      <c r="AN147" s="213">
        <v>503007</v>
      </c>
      <c r="AO147" s="213">
        <v>491580</v>
      </c>
      <c r="AP147" s="213">
        <v>498780</v>
      </c>
      <c r="AQ147" s="213">
        <v>483098</v>
      </c>
      <c r="AR147" s="213">
        <v>505908</v>
      </c>
      <c r="AS147" s="213">
        <v>509312</v>
      </c>
      <c r="AT147" s="213">
        <v>510623</v>
      </c>
      <c r="AU147" s="213">
        <v>511501</v>
      </c>
      <c r="AV147" s="213">
        <v>511927</v>
      </c>
      <c r="AW147" s="213">
        <v>512051</v>
      </c>
      <c r="AX147" s="213">
        <v>512184</v>
      </c>
      <c r="AY147" s="213">
        <v>512375</v>
      </c>
      <c r="AZ147" s="213">
        <v>512703</v>
      </c>
      <c r="BA147" s="213">
        <v>513004</v>
      </c>
      <c r="BB147" s="213">
        <v>513330</v>
      </c>
      <c r="BC147" s="213">
        <v>513817</v>
      </c>
      <c r="BD147" s="213">
        <v>515022</v>
      </c>
      <c r="BE147" s="213">
        <v>517021</v>
      </c>
      <c r="BF147" s="213">
        <v>519175</v>
      </c>
      <c r="BG147" s="213">
        <v>521343</v>
      </c>
      <c r="BH147" s="213">
        <v>523426</v>
      </c>
      <c r="BI147" s="213">
        <v>525060</v>
      </c>
      <c r="BJ147" s="213">
        <v>526209</v>
      </c>
      <c r="BK147" s="213">
        <v>527193</v>
      </c>
      <c r="BL147" s="213">
        <v>527930</v>
      </c>
      <c r="BM147" s="213">
        <v>527854</v>
      </c>
      <c r="BN147" s="213">
        <v>526951</v>
      </c>
      <c r="BO147" s="213">
        <v>525869</v>
      </c>
      <c r="BP147" s="213">
        <v>524620</v>
      </c>
      <c r="BQ147" s="213">
        <v>523206</v>
      </c>
      <c r="BR147" s="213">
        <v>521746</v>
      </c>
      <c r="BS147" s="213">
        <v>520365</v>
      </c>
      <c r="BT147" s="213">
        <v>519113</v>
      </c>
      <c r="BU147" s="213">
        <v>517898</v>
      </c>
      <c r="BV147" s="213">
        <v>516874</v>
      </c>
      <c r="BW147" s="213">
        <v>516146</v>
      </c>
      <c r="BX147" s="213">
        <v>515728</v>
      </c>
      <c r="BY147" s="213">
        <v>515591</v>
      </c>
      <c r="BZ147" s="213">
        <v>515611</v>
      </c>
      <c r="CA147" s="213">
        <v>515811</v>
      </c>
      <c r="CB147" s="213">
        <v>516237</v>
      </c>
      <c r="CC147" s="213">
        <v>516760</v>
      </c>
      <c r="CD147" s="213">
        <v>517382</v>
      </c>
      <c r="CE147" s="213">
        <v>518026</v>
      </c>
      <c r="CF147" s="213">
        <v>518783</v>
      </c>
      <c r="CG147" s="213">
        <v>519710</v>
      </c>
      <c r="CH147" s="213">
        <v>520599</v>
      </c>
      <c r="CI147" s="213">
        <v>521439</v>
      </c>
      <c r="CJ147" s="213">
        <v>522260</v>
      </c>
      <c r="CK147" s="213">
        <v>523026</v>
      </c>
      <c r="CL147" s="213">
        <v>523772</v>
      </c>
      <c r="CM147" s="213">
        <v>524481</v>
      </c>
      <c r="CN147" s="213">
        <v>525126</v>
      </c>
      <c r="CO147" s="213">
        <v>525676</v>
      </c>
      <c r="CP147" s="213">
        <v>526138</v>
      </c>
      <c r="CQ147" s="213">
        <v>526513</v>
      </c>
      <c r="CR147" s="213">
        <v>526769</v>
      </c>
      <c r="CS147" s="213">
        <v>526905</v>
      </c>
      <c r="CT147" s="213">
        <v>526929</v>
      </c>
      <c r="CU147" s="213">
        <v>526845</v>
      </c>
      <c r="CV147" s="213">
        <v>526671</v>
      </c>
      <c r="CW147" s="213">
        <v>526397</v>
      </c>
      <c r="CX147" s="213">
        <v>526072</v>
      </c>
      <c r="CY147" s="213">
        <v>525696</v>
      </c>
    </row>
    <row r="148" spans="1:103" x14ac:dyDescent="0.2">
      <c r="A148" s="213" t="s">
        <v>1292</v>
      </c>
      <c r="B148" s="211">
        <v>39</v>
      </c>
      <c r="C148" s="213"/>
      <c r="D148" s="213"/>
      <c r="E148" s="213">
        <v>436554</v>
      </c>
      <c r="F148" s="213">
        <v>455270</v>
      </c>
      <c r="G148" s="213">
        <v>461412</v>
      </c>
      <c r="H148" s="213">
        <v>466825</v>
      </c>
      <c r="I148" s="213">
        <v>482739</v>
      </c>
      <c r="J148" s="213">
        <v>484222</v>
      </c>
      <c r="K148" s="213">
        <v>493186</v>
      </c>
      <c r="L148" s="213">
        <v>501927</v>
      </c>
      <c r="M148" s="213">
        <v>501263</v>
      </c>
      <c r="N148" s="213">
        <v>493450</v>
      </c>
      <c r="O148" s="213">
        <v>498389</v>
      </c>
      <c r="P148" s="213">
        <v>493583</v>
      </c>
      <c r="Q148" s="213">
        <v>493687</v>
      </c>
      <c r="R148" s="213">
        <v>503032</v>
      </c>
      <c r="S148" s="213">
        <v>500627</v>
      </c>
      <c r="T148" s="213">
        <v>505637</v>
      </c>
      <c r="U148" s="213">
        <v>500407</v>
      </c>
      <c r="V148" s="213">
        <v>500596</v>
      </c>
      <c r="W148" s="213">
        <v>505864</v>
      </c>
      <c r="X148" s="213">
        <v>514215</v>
      </c>
      <c r="Y148" s="213">
        <v>520884</v>
      </c>
      <c r="Z148" s="213">
        <v>521108</v>
      </c>
      <c r="AA148" s="213">
        <v>518921</v>
      </c>
      <c r="AB148" s="213">
        <v>526107</v>
      </c>
      <c r="AC148" s="213">
        <v>540834</v>
      </c>
      <c r="AD148" s="213">
        <v>537834</v>
      </c>
      <c r="AE148" s="213">
        <v>540234</v>
      </c>
      <c r="AF148" s="213">
        <v>548407</v>
      </c>
      <c r="AG148" s="213">
        <v>546994</v>
      </c>
      <c r="AH148" s="213">
        <v>537404</v>
      </c>
      <c r="AI148" s="213">
        <v>528334</v>
      </c>
      <c r="AJ148" s="213">
        <v>527453</v>
      </c>
      <c r="AK148" s="213">
        <v>532233</v>
      </c>
      <c r="AL148" s="213">
        <v>521710</v>
      </c>
      <c r="AM148" s="213">
        <v>513834</v>
      </c>
      <c r="AN148" s="213">
        <v>510126</v>
      </c>
      <c r="AO148" s="213">
        <v>504429</v>
      </c>
      <c r="AP148" s="213">
        <v>493020</v>
      </c>
      <c r="AQ148" s="213">
        <v>500215</v>
      </c>
      <c r="AR148" s="213">
        <v>484552</v>
      </c>
      <c r="AS148" s="213">
        <v>507351</v>
      </c>
      <c r="AT148" s="213">
        <v>510757</v>
      </c>
      <c r="AU148" s="213">
        <v>512072</v>
      </c>
      <c r="AV148" s="213">
        <v>512953</v>
      </c>
      <c r="AW148" s="213">
        <v>513385</v>
      </c>
      <c r="AX148" s="213">
        <v>513514</v>
      </c>
      <c r="AY148" s="213">
        <v>513652</v>
      </c>
      <c r="AZ148" s="213">
        <v>513847</v>
      </c>
      <c r="BA148" s="213">
        <v>514180</v>
      </c>
      <c r="BB148" s="213">
        <v>514486</v>
      </c>
      <c r="BC148" s="213">
        <v>514816</v>
      </c>
      <c r="BD148" s="213">
        <v>515306</v>
      </c>
      <c r="BE148" s="213">
        <v>516515</v>
      </c>
      <c r="BF148" s="213">
        <v>518519</v>
      </c>
      <c r="BG148" s="213">
        <v>520676</v>
      </c>
      <c r="BH148" s="213">
        <v>522846</v>
      </c>
      <c r="BI148" s="213">
        <v>524933</v>
      </c>
      <c r="BJ148" s="213">
        <v>526570</v>
      </c>
      <c r="BK148" s="213">
        <v>527721</v>
      </c>
      <c r="BL148" s="213">
        <v>528710</v>
      </c>
      <c r="BM148" s="213">
        <v>529451</v>
      </c>
      <c r="BN148" s="213">
        <v>529380</v>
      </c>
      <c r="BO148" s="213">
        <v>528480</v>
      </c>
      <c r="BP148" s="213">
        <v>527404</v>
      </c>
      <c r="BQ148" s="213">
        <v>526160</v>
      </c>
      <c r="BR148" s="213">
        <v>524752</v>
      </c>
      <c r="BS148" s="213">
        <v>523295</v>
      </c>
      <c r="BT148" s="213">
        <v>521919</v>
      </c>
      <c r="BU148" s="213">
        <v>520671</v>
      </c>
      <c r="BV148" s="213">
        <v>519461</v>
      </c>
      <c r="BW148" s="213">
        <v>518442</v>
      </c>
      <c r="BX148" s="213">
        <v>517718</v>
      </c>
      <c r="BY148" s="213">
        <v>517304</v>
      </c>
      <c r="BZ148" s="213">
        <v>517171</v>
      </c>
      <c r="CA148" s="213">
        <v>517194</v>
      </c>
      <c r="CB148" s="213">
        <v>517398</v>
      </c>
      <c r="CC148" s="213">
        <v>517826</v>
      </c>
      <c r="CD148" s="213">
        <v>518354</v>
      </c>
      <c r="CE148" s="213">
        <v>518977</v>
      </c>
      <c r="CF148" s="213">
        <v>519624</v>
      </c>
      <c r="CG148" s="213">
        <v>520385</v>
      </c>
      <c r="CH148" s="213">
        <v>521315</v>
      </c>
      <c r="CI148" s="213">
        <v>522207</v>
      </c>
      <c r="CJ148" s="213">
        <v>523049</v>
      </c>
      <c r="CK148" s="213">
        <v>523873</v>
      </c>
      <c r="CL148" s="213">
        <v>524642</v>
      </c>
      <c r="CM148" s="213">
        <v>525390</v>
      </c>
      <c r="CN148" s="213">
        <v>526102</v>
      </c>
      <c r="CO148" s="213">
        <v>526750</v>
      </c>
      <c r="CP148" s="213">
        <v>527303</v>
      </c>
      <c r="CQ148" s="213">
        <v>527768</v>
      </c>
      <c r="CR148" s="213">
        <v>528145</v>
      </c>
      <c r="CS148" s="213">
        <v>528404</v>
      </c>
      <c r="CT148" s="213">
        <v>528544</v>
      </c>
      <c r="CU148" s="213">
        <v>528571</v>
      </c>
      <c r="CV148" s="213">
        <v>528488</v>
      </c>
      <c r="CW148" s="213">
        <v>528318</v>
      </c>
      <c r="CX148" s="213">
        <v>528047</v>
      </c>
      <c r="CY148" s="213">
        <v>527723</v>
      </c>
    </row>
    <row r="149" spans="1:103" x14ac:dyDescent="0.2">
      <c r="A149" s="213" t="s">
        <v>1292</v>
      </c>
      <c r="B149" s="211">
        <v>40</v>
      </c>
      <c r="C149" s="213"/>
      <c r="D149" s="213"/>
      <c r="E149" s="213">
        <v>436472</v>
      </c>
      <c r="F149" s="213">
        <v>439561</v>
      </c>
      <c r="G149" s="213">
        <v>457750</v>
      </c>
      <c r="H149" s="213">
        <v>463376</v>
      </c>
      <c r="I149" s="213">
        <v>468277</v>
      </c>
      <c r="J149" s="213">
        <v>483661</v>
      </c>
      <c r="K149" s="213">
        <v>485144</v>
      </c>
      <c r="L149" s="213">
        <v>494101</v>
      </c>
      <c r="M149" s="213">
        <v>502835</v>
      </c>
      <c r="N149" s="213">
        <v>502175</v>
      </c>
      <c r="O149" s="213">
        <v>494381</v>
      </c>
      <c r="P149" s="213">
        <v>499320</v>
      </c>
      <c r="Q149" s="213">
        <v>494527</v>
      </c>
      <c r="R149" s="213">
        <v>494634</v>
      </c>
      <c r="S149" s="213">
        <v>503973</v>
      </c>
      <c r="T149" s="213">
        <v>501578</v>
      </c>
      <c r="U149" s="213">
        <v>506589</v>
      </c>
      <c r="V149" s="213">
        <v>501372</v>
      </c>
      <c r="W149" s="213">
        <v>501570</v>
      </c>
      <c r="X149" s="213">
        <v>506839</v>
      </c>
      <c r="Y149" s="213">
        <v>515189</v>
      </c>
      <c r="Z149" s="213">
        <v>521856</v>
      </c>
      <c r="AA149" s="213">
        <v>522086</v>
      </c>
      <c r="AB149" s="213">
        <v>519910</v>
      </c>
      <c r="AC149" s="213">
        <v>527096</v>
      </c>
      <c r="AD149" s="213">
        <v>541813</v>
      </c>
      <c r="AE149" s="213">
        <v>538824</v>
      </c>
      <c r="AF149" s="213">
        <v>541229</v>
      </c>
      <c r="AG149" s="213">
        <v>549398</v>
      </c>
      <c r="AH149" s="213">
        <v>547995</v>
      </c>
      <c r="AI149" s="213">
        <v>538424</v>
      </c>
      <c r="AJ149" s="213">
        <v>529367</v>
      </c>
      <c r="AK149" s="213">
        <v>528495</v>
      </c>
      <c r="AL149" s="213">
        <v>533277</v>
      </c>
      <c r="AM149" s="213">
        <v>522772</v>
      </c>
      <c r="AN149" s="213">
        <v>514910</v>
      </c>
      <c r="AO149" s="213">
        <v>511212</v>
      </c>
      <c r="AP149" s="213">
        <v>505527</v>
      </c>
      <c r="AQ149" s="213">
        <v>494137</v>
      </c>
      <c r="AR149" s="213">
        <v>501331</v>
      </c>
      <c r="AS149" s="213">
        <v>485689</v>
      </c>
      <c r="AT149" s="213">
        <v>508474</v>
      </c>
      <c r="AU149" s="213">
        <v>511881</v>
      </c>
      <c r="AV149" s="213">
        <v>513198</v>
      </c>
      <c r="AW149" s="213">
        <v>514086</v>
      </c>
      <c r="AX149" s="213">
        <v>514524</v>
      </c>
      <c r="AY149" s="213">
        <v>514656</v>
      </c>
      <c r="AZ149" s="213">
        <v>514801</v>
      </c>
      <c r="BA149" s="213">
        <v>515002</v>
      </c>
      <c r="BB149" s="213">
        <v>515340</v>
      </c>
      <c r="BC149" s="213">
        <v>515651</v>
      </c>
      <c r="BD149" s="213">
        <v>515984</v>
      </c>
      <c r="BE149" s="213">
        <v>516478</v>
      </c>
      <c r="BF149" s="213">
        <v>517693</v>
      </c>
      <c r="BG149" s="213">
        <v>519700</v>
      </c>
      <c r="BH149" s="213">
        <v>521858</v>
      </c>
      <c r="BI149" s="213">
        <v>524034</v>
      </c>
      <c r="BJ149" s="213">
        <v>526122</v>
      </c>
      <c r="BK149" s="213">
        <v>527766</v>
      </c>
      <c r="BL149" s="213">
        <v>528920</v>
      </c>
      <c r="BM149" s="213">
        <v>529913</v>
      </c>
      <c r="BN149" s="213">
        <v>530658</v>
      </c>
      <c r="BO149" s="213">
        <v>530592</v>
      </c>
      <c r="BP149" s="213">
        <v>529698</v>
      </c>
      <c r="BQ149" s="213">
        <v>528627</v>
      </c>
      <c r="BR149" s="213">
        <v>527387</v>
      </c>
      <c r="BS149" s="213">
        <v>525985</v>
      </c>
      <c r="BT149" s="213">
        <v>524533</v>
      </c>
      <c r="BU149" s="213">
        <v>523163</v>
      </c>
      <c r="BV149" s="213">
        <v>521920</v>
      </c>
      <c r="BW149" s="213">
        <v>520714</v>
      </c>
      <c r="BX149" s="213">
        <v>519701</v>
      </c>
      <c r="BY149" s="213">
        <v>518980</v>
      </c>
      <c r="BZ149" s="213">
        <v>518571</v>
      </c>
      <c r="CA149" s="213">
        <v>518443</v>
      </c>
      <c r="CB149" s="213">
        <v>518470</v>
      </c>
      <c r="CC149" s="213">
        <v>518678</v>
      </c>
      <c r="CD149" s="213">
        <v>519109</v>
      </c>
      <c r="CE149" s="213">
        <v>519641</v>
      </c>
      <c r="CF149" s="213">
        <v>520268</v>
      </c>
      <c r="CG149" s="213">
        <v>520917</v>
      </c>
      <c r="CH149" s="213">
        <v>521681</v>
      </c>
      <c r="CI149" s="213">
        <v>522613</v>
      </c>
      <c r="CJ149" s="213">
        <v>523509</v>
      </c>
      <c r="CK149" s="213">
        <v>524354</v>
      </c>
      <c r="CL149" s="213">
        <v>525181</v>
      </c>
      <c r="CM149" s="213">
        <v>525955</v>
      </c>
      <c r="CN149" s="213">
        <v>526704</v>
      </c>
      <c r="CO149" s="213">
        <v>527421</v>
      </c>
      <c r="CP149" s="213">
        <v>528070</v>
      </c>
      <c r="CQ149" s="213">
        <v>528626</v>
      </c>
      <c r="CR149" s="213">
        <v>529096</v>
      </c>
      <c r="CS149" s="213">
        <v>529474</v>
      </c>
      <c r="CT149" s="213">
        <v>529736</v>
      </c>
      <c r="CU149" s="213">
        <v>529880</v>
      </c>
      <c r="CV149" s="213">
        <v>529909</v>
      </c>
      <c r="CW149" s="213">
        <v>529829</v>
      </c>
      <c r="CX149" s="213">
        <v>529663</v>
      </c>
      <c r="CY149" s="213">
        <v>529392</v>
      </c>
    </row>
    <row r="150" spans="1:103" x14ac:dyDescent="0.2">
      <c r="A150" s="213" t="s">
        <v>1292</v>
      </c>
      <c r="B150" s="211">
        <v>41</v>
      </c>
      <c r="C150" s="213"/>
      <c r="D150" s="213"/>
      <c r="E150" s="213">
        <v>435365</v>
      </c>
      <c r="F150" s="213">
        <v>438889</v>
      </c>
      <c r="G150" s="213">
        <v>441534</v>
      </c>
      <c r="H150" s="213">
        <v>459253</v>
      </c>
      <c r="I150" s="213">
        <v>464423</v>
      </c>
      <c r="J150" s="213">
        <v>468874</v>
      </c>
      <c r="K150" s="213">
        <v>484236</v>
      </c>
      <c r="L150" s="213">
        <v>485722</v>
      </c>
      <c r="M150" s="213">
        <v>494671</v>
      </c>
      <c r="N150" s="213">
        <v>503394</v>
      </c>
      <c r="O150" s="213">
        <v>502740</v>
      </c>
      <c r="P150" s="213">
        <v>494966</v>
      </c>
      <c r="Q150" s="213">
        <v>499904</v>
      </c>
      <c r="R150" s="213">
        <v>495125</v>
      </c>
      <c r="S150" s="213">
        <v>495236</v>
      </c>
      <c r="T150" s="213">
        <v>504568</v>
      </c>
      <c r="U150" s="213">
        <v>502186</v>
      </c>
      <c r="V150" s="213">
        <v>507198</v>
      </c>
      <c r="W150" s="213">
        <v>501994</v>
      </c>
      <c r="X150" s="213">
        <v>502203</v>
      </c>
      <c r="Y150" s="213">
        <v>507473</v>
      </c>
      <c r="Z150" s="213">
        <v>515821</v>
      </c>
      <c r="AA150" s="213">
        <v>522487</v>
      </c>
      <c r="AB150" s="213">
        <v>522723</v>
      </c>
      <c r="AC150" s="213">
        <v>520558</v>
      </c>
      <c r="AD150" s="213">
        <v>527742</v>
      </c>
      <c r="AE150" s="213">
        <v>542450</v>
      </c>
      <c r="AF150" s="213">
        <v>539474</v>
      </c>
      <c r="AG150" s="213">
        <v>541883</v>
      </c>
      <c r="AH150" s="213">
        <v>550050</v>
      </c>
      <c r="AI150" s="213">
        <v>548657</v>
      </c>
      <c r="AJ150" s="213">
        <v>539105</v>
      </c>
      <c r="AK150" s="213">
        <v>530067</v>
      </c>
      <c r="AL150" s="213">
        <v>529201</v>
      </c>
      <c r="AM150" s="213">
        <v>533986</v>
      </c>
      <c r="AN150" s="213">
        <v>523501</v>
      </c>
      <c r="AO150" s="213">
        <v>515654</v>
      </c>
      <c r="AP150" s="213">
        <v>511967</v>
      </c>
      <c r="AQ150" s="213">
        <v>506296</v>
      </c>
      <c r="AR150" s="213">
        <v>494926</v>
      </c>
      <c r="AS150" s="213">
        <v>502116</v>
      </c>
      <c r="AT150" s="213">
        <v>486498</v>
      </c>
      <c r="AU150" s="213">
        <v>509270</v>
      </c>
      <c r="AV150" s="213">
        <v>512677</v>
      </c>
      <c r="AW150" s="213">
        <v>513999</v>
      </c>
      <c r="AX150" s="213">
        <v>514893</v>
      </c>
      <c r="AY150" s="213">
        <v>515334</v>
      </c>
      <c r="AZ150" s="213">
        <v>515473</v>
      </c>
      <c r="BA150" s="213">
        <v>515624</v>
      </c>
      <c r="BB150" s="213">
        <v>515832</v>
      </c>
      <c r="BC150" s="213">
        <v>516176</v>
      </c>
      <c r="BD150" s="213">
        <v>516492</v>
      </c>
      <c r="BE150" s="213">
        <v>516829</v>
      </c>
      <c r="BF150" s="213">
        <v>517329</v>
      </c>
      <c r="BG150" s="213">
        <v>518548</v>
      </c>
      <c r="BH150" s="213">
        <v>520559</v>
      </c>
      <c r="BI150" s="213">
        <v>522719</v>
      </c>
      <c r="BJ150" s="213">
        <v>524900</v>
      </c>
      <c r="BK150" s="213">
        <v>526991</v>
      </c>
      <c r="BL150" s="213">
        <v>528639</v>
      </c>
      <c r="BM150" s="213">
        <v>529798</v>
      </c>
      <c r="BN150" s="213">
        <v>530796</v>
      </c>
      <c r="BO150" s="213">
        <v>531545</v>
      </c>
      <c r="BP150" s="213">
        <v>531486</v>
      </c>
      <c r="BQ150" s="213">
        <v>530597</v>
      </c>
      <c r="BR150" s="213">
        <v>529530</v>
      </c>
      <c r="BS150" s="213">
        <v>528298</v>
      </c>
      <c r="BT150" s="213">
        <v>526901</v>
      </c>
      <c r="BU150" s="213">
        <v>525454</v>
      </c>
      <c r="BV150" s="213">
        <v>524092</v>
      </c>
      <c r="BW150" s="213">
        <v>522854</v>
      </c>
      <c r="BX150" s="213">
        <v>521652</v>
      </c>
      <c r="BY150" s="213">
        <v>520646</v>
      </c>
      <c r="BZ150" s="213">
        <v>519930</v>
      </c>
      <c r="CA150" s="213">
        <v>519524</v>
      </c>
      <c r="CB150" s="213">
        <v>519401</v>
      </c>
      <c r="CC150" s="213">
        <v>519432</v>
      </c>
      <c r="CD150" s="213">
        <v>519644</v>
      </c>
      <c r="CE150" s="213">
        <v>520078</v>
      </c>
      <c r="CF150" s="213">
        <v>520614</v>
      </c>
      <c r="CG150" s="213">
        <v>521246</v>
      </c>
      <c r="CH150" s="213">
        <v>521899</v>
      </c>
      <c r="CI150" s="213">
        <v>522668</v>
      </c>
      <c r="CJ150" s="213">
        <v>523600</v>
      </c>
      <c r="CK150" s="213">
        <v>524502</v>
      </c>
      <c r="CL150" s="213">
        <v>525348</v>
      </c>
      <c r="CM150" s="213">
        <v>526180</v>
      </c>
      <c r="CN150" s="213">
        <v>526956</v>
      </c>
      <c r="CO150" s="213">
        <v>527708</v>
      </c>
      <c r="CP150" s="213">
        <v>528429</v>
      </c>
      <c r="CQ150" s="213">
        <v>529082</v>
      </c>
      <c r="CR150" s="213">
        <v>529640</v>
      </c>
      <c r="CS150" s="213">
        <v>530114</v>
      </c>
      <c r="CT150" s="213">
        <v>530496</v>
      </c>
      <c r="CU150" s="213">
        <v>530761</v>
      </c>
      <c r="CV150" s="213">
        <v>530909</v>
      </c>
      <c r="CW150" s="213">
        <v>530940</v>
      </c>
      <c r="CX150" s="213">
        <v>530865</v>
      </c>
      <c r="CY150" s="213">
        <v>530698</v>
      </c>
    </row>
    <row r="151" spans="1:103" x14ac:dyDescent="0.2">
      <c r="A151" s="213" t="s">
        <v>1292</v>
      </c>
      <c r="B151" s="211">
        <v>42</v>
      </c>
      <c r="C151" s="213"/>
      <c r="D151" s="213"/>
      <c r="E151" s="213">
        <v>438445</v>
      </c>
      <c r="F151" s="213">
        <v>437389</v>
      </c>
      <c r="G151" s="213">
        <v>440509</v>
      </c>
      <c r="H151" s="213">
        <v>442746</v>
      </c>
      <c r="I151" s="213">
        <v>460034</v>
      </c>
      <c r="J151" s="213">
        <v>464790</v>
      </c>
      <c r="K151" s="213">
        <v>469240</v>
      </c>
      <c r="L151" s="213">
        <v>484578</v>
      </c>
      <c r="M151" s="213">
        <v>486066</v>
      </c>
      <c r="N151" s="213">
        <v>495005</v>
      </c>
      <c r="O151" s="213">
        <v>503717</v>
      </c>
      <c r="P151" s="213">
        <v>503070</v>
      </c>
      <c r="Q151" s="213">
        <v>495319</v>
      </c>
      <c r="R151" s="213">
        <v>500255</v>
      </c>
      <c r="S151" s="213">
        <v>495489</v>
      </c>
      <c r="T151" s="213">
        <v>495608</v>
      </c>
      <c r="U151" s="213">
        <v>504932</v>
      </c>
      <c r="V151" s="213">
        <v>502561</v>
      </c>
      <c r="W151" s="213">
        <v>507576</v>
      </c>
      <c r="X151" s="213">
        <v>502388</v>
      </c>
      <c r="Y151" s="213">
        <v>502605</v>
      </c>
      <c r="Z151" s="213">
        <v>507879</v>
      </c>
      <c r="AA151" s="213">
        <v>516226</v>
      </c>
      <c r="AB151" s="213">
        <v>522891</v>
      </c>
      <c r="AC151" s="213">
        <v>523134</v>
      </c>
      <c r="AD151" s="213">
        <v>520981</v>
      </c>
      <c r="AE151" s="213">
        <v>528162</v>
      </c>
      <c r="AF151" s="213">
        <v>542859</v>
      </c>
      <c r="AG151" s="213">
        <v>539896</v>
      </c>
      <c r="AH151" s="213">
        <v>542312</v>
      </c>
      <c r="AI151" s="213">
        <v>550475</v>
      </c>
      <c r="AJ151" s="213">
        <v>549092</v>
      </c>
      <c r="AK151" s="213">
        <v>539563</v>
      </c>
      <c r="AL151" s="213">
        <v>530543</v>
      </c>
      <c r="AM151" s="213">
        <v>529687</v>
      </c>
      <c r="AN151" s="213">
        <v>534474</v>
      </c>
      <c r="AO151" s="213">
        <v>524010</v>
      </c>
      <c r="AP151" s="213">
        <v>516179</v>
      </c>
      <c r="AQ151" s="213">
        <v>512507</v>
      </c>
      <c r="AR151" s="213">
        <v>506850</v>
      </c>
      <c r="AS151" s="213">
        <v>495499</v>
      </c>
      <c r="AT151" s="213">
        <v>502688</v>
      </c>
      <c r="AU151" s="213">
        <v>487095</v>
      </c>
      <c r="AV151" s="213">
        <v>509849</v>
      </c>
      <c r="AW151" s="213">
        <v>513260</v>
      </c>
      <c r="AX151" s="213">
        <v>514589</v>
      </c>
      <c r="AY151" s="213">
        <v>515485</v>
      </c>
      <c r="AZ151" s="213">
        <v>515933</v>
      </c>
      <c r="BA151" s="213">
        <v>516079</v>
      </c>
      <c r="BB151" s="213">
        <v>516237</v>
      </c>
      <c r="BC151" s="213">
        <v>516452</v>
      </c>
      <c r="BD151" s="213">
        <v>516801</v>
      </c>
      <c r="BE151" s="213">
        <v>517122</v>
      </c>
      <c r="BF151" s="213">
        <v>517466</v>
      </c>
      <c r="BG151" s="213">
        <v>517973</v>
      </c>
      <c r="BH151" s="213">
        <v>519196</v>
      </c>
      <c r="BI151" s="213">
        <v>521210</v>
      </c>
      <c r="BJ151" s="213">
        <v>523375</v>
      </c>
      <c r="BK151" s="213">
        <v>525559</v>
      </c>
      <c r="BL151" s="213">
        <v>527654</v>
      </c>
      <c r="BM151" s="213">
        <v>529306</v>
      </c>
      <c r="BN151" s="213">
        <v>530469</v>
      </c>
      <c r="BO151" s="213">
        <v>531471</v>
      </c>
      <c r="BP151" s="213">
        <v>532226</v>
      </c>
      <c r="BQ151" s="213">
        <v>532172</v>
      </c>
      <c r="BR151" s="213">
        <v>531290</v>
      </c>
      <c r="BS151" s="213">
        <v>530231</v>
      </c>
      <c r="BT151" s="213">
        <v>529004</v>
      </c>
      <c r="BU151" s="213">
        <v>527612</v>
      </c>
      <c r="BV151" s="213">
        <v>526173</v>
      </c>
      <c r="BW151" s="213">
        <v>524816</v>
      </c>
      <c r="BX151" s="213">
        <v>523586</v>
      </c>
      <c r="BY151" s="213">
        <v>522391</v>
      </c>
      <c r="BZ151" s="213">
        <v>521390</v>
      </c>
      <c r="CA151" s="213">
        <v>520677</v>
      </c>
      <c r="CB151" s="213">
        <v>520278</v>
      </c>
      <c r="CC151" s="213">
        <v>520158</v>
      </c>
      <c r="CD151" s="213">
        <v>520196</v>
      </c>
      <c r="CE151" s="213">
        <v>520411</v>
      </c>
      <c r="CF151" s="213">
        <v>520850</v>
      </c>
      <c r="CG151" s="213">
        <v>521392</v>
      </c>
      <c r="CH151" s="213">
        <v>522027</v>
      </c>
      <c r="CI151" s="213">
        <v>522683</v>
      </c>
      <c r="CJ151" s="213">
        <v>523456</v>
      </c>
      <c r="CK151" s="213">
        <v>524391</v>
      </c>
      <c r="CL151" s="213">
        <v>525296</v>
      </c>
      <c r="CM151" s="213">
        <v>526148</v>
      </c>
      <c r="CN151" s="213">
        <v>526983</v>
      </c>
      <c r="CO151" s="213">
        <v>527763</v>
      </c>
      <c r="CP151" s="213">
        <v>528518</v>
      </c>
      <c r="CQ151" s="213">
        <v>529244</v>
      </c>
      <c r="CR151" s="213">
        <v>529899</v>
      </c>
      <c r="CS151" s="213">
        <v>530461</v>
      </c>
      <c r="CT151" s="213">
        <v>530938</v>
      </c>
      <c r="CU151" s="213">
        <v>531325</v>
      </c>
      <c r="CV151" s="213">
        <v>531593</v>
      </c>
      <c r="CW151" s="213">
        <v>531746</v>
      </c>
      <c r="CX151" s="213">
        <v>531780</v>
      </c>
      <c r="CY151" s="213">
        <v>531704</v>
      </c>
    </row>
    <row r="152" spans="1:103" x14ac:dyDescent="0.2">
      <c r="A152" s="213" t="s">
        <v>1292</v>
      </c>
      <c r="B152" s="211">
        <v>43</v>
      </c>
      <c r="C152" s="213"/>
      <c r="D152" s="213"/>
      <c r="E152" s="213">
        <v>440756</v>
      </c>
      <c r="F152" s="213">
        <v>440198</v>
      </c>
      <c r="G152" s="213">
        <v>438775</v>
      </c>
      <c r="H152" s="213">
        <v>441518</v>
      </c>
      <c r="I152" s="213">
        <v>443380</v>
      </c>
      <c r="J152" s="213">
        <v>460264</v>
      </c>
      <c r="K152" s="213">
        <v>465011</v>
      </c>
      <c r="L152" s="213">
        <v>469461</v>
      </c>
      <c r="M152" s="213">
        <v>484773</v>
      </c>
      <c r="N152" s="213">
        <v>486263</v>
      </c>
      <c r="O152" s="213">
        <v>495194</v>
      </c>
      <c r="P152" s="213">
        <v>503894</v>
      </c>
      <c r="Q152" s="213">
        <v>503254</v>
      </c>
      <c r="R152" s="213">
        <v>495524</v>
      </c>
      <c r="S152" s="213">
        <v>500461</v>
      </c>
      <c r="T152" s="213">
        <v>495711</v>
      </c>
      <c r="U152" s="213">
        <v>495836</v>
      </c>
      <c r="V152" s="213">
        <v>505151</v>
      </c>
      <c r="W152" s="213">
        <v>502794</v>
      </c>
      <c r="X152" s="213">
        <v>507810</v>
      </c>
      <c r="Y152" s="213">
        <v>502640</v>
      </c>
      <c r="Z152" s="213">
        <v>502868</v>
      </c>
      <c r="AA152" s="213">
        <v>508145</v>
      </c>
      <c r="AB152" s="213">
        <v>516489</v>
      </c>
      <c r="AC152" s="213">
        <v>523156</v>
      </c>
      <c r="AD152" s="213">
        <v>523405</v>
      </c>
      <c r="AE152" s="213">
        <v>521264</v>
      </c>
      <c r="AF152" s="213">
        <v>528446</v>
      </c>
      <c r="AG152" s="213">
        <v>543130</v>
      </c>
      <c r="AH152" s="213">
        <v>540180</v>
      </c>
      <c r="AI152" s="213">
        <v>542603</v>
      </c>
      <c r="AJ152" s="213">
        <v>550763</v>
      </c>
      <c r="AK152" s="213">
        <v>549391</v>
      </c>
      <c r="AL152" s="213">
        <v>539884</v>
      </c>
      <c r="AM152" s="213">
        <v>530886</v>
      </c>
      <c r="AN152" s="213">
        <v>530040</v>
      </c>
      <c r="AO152" s="213">
        <v>534829</v>
      </c>
      <c r="AP152" s="213">
        <v>524388</v>
      </c>
      <c r="AQ152" s="213">
        <v>516576</v>
      </c>
      <c r="AR152" s="213">
        <v>512917</v>
      </c>
      <c r="AS152" s="213">
        <v>507277</v>
      </c>
      <c r="AT152" s="213">
        <v>495947</v>
      </c>
      <c r="AU152" s="213">
        <v>503134</v>
      </c>
      <c r="AV152" s="213">
        <v>487570</v>
      </c>
      <c r="AW152" s="213">
        <v>510305</v>
      </c>
      <c r="AX152" s="213">
        <v>513718</v>
      </c>
      <c r="AY152" s="213">
        <v>515052</v>
      </c>
      <c r="AZ152" s="213">
        <v>515955</v>
      </c>
      <c r="BA152" s="213">
        <v>516409</v>
      </c>
      <c r="BB152" s="213">
        <v>516562</v>
      </c>
      <c r="BC152" s="213">
        <v>516726</v>
      </c>
      <c r="BD152" s="213">
        <v>516950</v>
      </c>
      <c r="BE152" s="213">
        <v>517303</v>
      </c>
      <c r="BF152" s="213">
        <v>517630</v>
      </c>
      <c r="BG152" s="213">
        <v>517982</v>
      </c>
      <c r="BH152" s="213">
        <v>518495</v>
      </c>
      <c r="BI152" s="213">
        <v>519723</v>
      </c>
      <c r="BJ152" s="213">
        <v>521741</v>
      </c>
      <c r="BK152" s="213">
        <v>523911</v>
      </c>
      <c r="BL152" s="213">
        <v>526099</v>
      </c>
      <c r="BM152" s="213">
        <v>528197</v>
      </c>
      <c r="BN152" s="213">
        <v>529854</v>
      </c>
      <c r="BO152" s="213">
        <v>531022</v>
      </c>
      <c r="BP152" s="213">
        <v>532029</v>
      </c>
      <c r="BQ152" s="213">
        <v>532791</v>
      </c>
      <c r="BR152" s="213">
        <v>532744</v>
      </c>
      <c r="BS152" s="213">
        <v>531868</v>
      </c>
      <c r="BT152" s="213">
        <v>530816</v>
      </c>
      <c r="BU152" s="213">
        <v>529596</v>
      </c>
      <c r="BV152" s="213">
        <v>528211</v>
      </c>
      <c r="BW152" s="213">
        <v>526778</v>
      </c>
      <c r="BX152" s="213">
        <v>525430</v>
      </c>
      <c r="BY152" s="213">
        <v>524205</v>
      </c>
      <c r="BZ152" s="213">
        <v>523017</v>
      </c>
      <c r="CA152" s="213">
        <v>522022</v>
      </c>
      <c r="CB152" s="213">
        <v>521314</v>
      </c>
      <c r="CC152" s="213">
        <v>520921</v>
      </c>
      <c r="CD152" s="213">
        <v>520807</v>
      </c>
      <c r="CE152" s="213">
        <v>520848</v>
      </c>
      <c r="CF152" s="213">
        <v>521069</v>
      </c>
      <c r="CG152" s="213">
        <v>521513</v>
      </c>
      <c r="CH152" s="213">
        <v>522060</v>
      </c>
      <c r="CI152" s="213">
        <v>522699</v>
      </c>
      <c r="CJ152" s="213">
        <v>523361</v>
      </c>
      <c r="CK152" s="213">
        <v>524137</v>
      </c>
      <c r="CL152" s="213">
        <v>525075</v>
      </c>
      <c r="CM152" s="213">
        <v>525984</v>
      </c>
      <c r="CN152" s="213">
        <v>526840</v>
      </c>
      <c r="CO152" s="213">
        <v>527678</v>
      </c>
      <c r="CP152" s="213">
        <v>528462</v>
      </c>
      <c r="CQ152" s="213">
        <v>529221</v>
      </c>
      <c r="CR152" s="213">
        <v>529952</v>
      </c>
      <c r="CS152" s="213">
        <v>530610</v>
      </c>
      <c r="CT152" s="213">
        <v>531176</v>
      </c>
      <c r="CU152" s="213">
        <v>531656</v>
      </c>
      <c r="CV152" s="213">
        <v>532046</v>
      </c>
      <c r="CW152" s="213">
        <v>532322</v>
      </c>
      <c r="CX152" s="213">
        <v>532477</v>
      </c>
      <c r="CY152" s="213">
        <v>532513</v>
      </c>
    </row>
    <row r="153" spans="1:103" x14ac:dyDescent="0.2">
      <c r="A153" s="213" t="s">
        <v>1292</v>
      </c>
      <c r="B153" s="211">
        <v>44</v>
      </c>
      <c r="C153" s="213"/>
      <c r="D153" s="213"/>
      <c r="E153" s="213">
        <v>423828</v>
      </c>
      <c r="F153" s="213">
        <v>442182</v>
      </c>
      <c r="G153" s="213">
        <v>441289</v>
      </c>
      <c r="H153" s="213">
        <v>439536</v>
      </c>
      <c r="I153" s="213">
        <v>441934</v>
      </c>
      <c r="J153" s="213">
        <v>443457</v>
      </c>
      <c r="K153" s="213">
        <v>460309</v>
      </c>
      <c r="L153" s="213">
        <v>465050</v>
      </c>
      <c r="M153" s="213">
        <v>469496</v>
      </c>
      <c r="N153" s="213">
        <v>484782</v>
      </c>
      <c r="O153" s="213">
        <v>486274</v>
      </c>
      <c r="P153" s="213">
        <v>495194</v>
      </c>
      <c r="Q153" s="213">
        <v>503880</v>
      </c>
      <c r="R153" s="213">
        <v>503250</v>
      </c>
      <c r="S153" s="213">
        <v>495543</v>
      </c>
      <c r="T153" s="213">
        <v>500479</v>
      </c>
      <c r="U153" s="213">
        <v>495746</v>
      </c>
      <c r="V153" s="213">
        <v>495880</v>
      </c>
      <c r="W153" s="213">
        <v>505188</v>
      </c>
      <c r="X153" s="213">
        <v>502844</v>
      </c>
      <c r="Y153" s="213">
        <v>507863</v>
      </c>
      <c r="Z153" s="213">
        <v>502714</v>
      </c>
      <c r="AA153" s="213">
        <v>502952</v>
      </c>
      <c r="AB153" s="213">
        <v>508234</v>
      </c>
      <c r="AC153" s="213">
        <v>516573</v>
      </c>
      <c r="AD153" s="213">
        <v>523238</v>
      </c>
      <c r="AE153" s="213">
        <v>523498</v>
      </c>
      <c r="AF153" s="213">
        <v>521372</v>
      </c>
      <c r="AG153" s="213">
        <v>528552</v>
      </c>
      <c r="AH153" s="213">
        <v>543223</v>
      </c>
      <c r="AI153" s="213">
        <v>540289</v>
      </c>
      <c r="AJ153" s="213">
        <v>542718</v>
      </c>
      <c r="AK153" s="213">
        <v>550873</v>
      </c>
      <c r="AL153" s="213">
        <v>549514</v>
      </c>
      <c r="AM153" s="213">
        <v>540033</v>
      </c>
      <c r="AN153" s="213">
        <v>531057</v>
      </c>
      <c r="AO153" s="213">
        <v>530221</v>
      </c>
      <c r="AP153" s="213">
        <v>535013</v>
      </c>
      <c r="AQ153" s="213">
        <v>524597</v>
      </c>
      <c r="AR153" s="213">
        <v>516806</v>
      </c>
      <c r="AS153" s="213">
        <v>513158</v>
      </c>
      <c r="AT153" s="213">
        <v>507538</v>
      </c>
      <c r="AU153" s="213">
        <v>496230</v>
      </c>
      <c r="AV153" s="213">
        <v>503416</v>
      </c>
      <c r="AW153" s="213">
        <v>487881</v>
      </c>
      <c r="AX153" s="213">
        <v>510595</v>
      </c>
      <c r="AY153" s="213">
        <v>514013</v>
      </c>
      <c r="AZ153" s="213">
        <v>515353</v>
      </c>
      <c r="BA153" s="213">
        <v>516261</v>
      </c>
      <c r="BB153" s="213">
        <v>516723</v>
      </c>
      <c r="BC153" s="213">
        <v>516884</v>
      </c>
      <c r="BD153" s="213">
        <v>517055</v>
      </c>
      <c r="BE153" s="213">
        <v>517286</v>
      </c>
      <c r="BF153" s="213">
        <v>517645</v>
      </c>
      <c r="BG153" s="213">
        <v>517980</v>
      </c>
      <c r="BH153" s="213">
        <v>518339</v>
      </c>
      <c r="BI153" s="213">
        <v>518859</v>
      </c>
      <c r="BJ153" s="213">
        <v>520092</v>
      </c>
      <c r="BK153" s="213">
        <v>522115</v>
      </c>
      <c r="BL153" s="213">
        <v>524289</v>
      </c>
      <c r="BM153" s="213">
        <v>526483</v>
      </c>
      <c r="BN153" s="213">
        <v>528585</v>
      </c>
      <c r="BO153" s="213">
        <v>530247</v>
      </c>
      <c r="BP153" s="213">
        <v>531421</v>
      </c>
      <c r="BQ153" s="213">
        <v>532432</v>
      </c>
      <c r="BR153" s="213">
        <v>533199</v>
      </c>
      <c r="BS153" s="213">
        <v>533161</v>
      </c>
      <c r="BT153" s="213">
        <v>532294</v>
      </c>
      <c r="BU153" s="213">
        <v>531248</v>
      </c>
      <c r="BV153" s="213">
        <v>530035</v>
      </c>
      <c r="BW153" s="213">
        <v>528658</v>
      </c>
      <c r="BX153" s="213">
        <v>527232</v>
      </c>
      <c r="BY153" s="213">
        <v>525892</v>
      </c>
      <c r="BZ153" s="213">
        <v>524673</v>
      </c>
      <c r="CA153" s="213">
        <v>523494</v>
      </c>
      <c r="CB153" s="213">
        <v>522506</v>
      </c>
      <c r="CC153" s="213">
        <v>521803</v>
      </c>
      <c r="CD153" s="213">
        <v>521417</v>
      </c>
      <c r="CE153" s="213">
        <v>521307</v>
      </c>
      <c r="CF153" s="213">
        <v>521354</v>
      </c>
      <c r="CG153" s="213">
        <v>521580</v>
      </c>
      <c r="CH153" s="213">
        <v>522029</v>
      </c>
      <c r="CI153" s="213">
        <v>522583</v>
      </c>
      <c r="CJ153" s="213">
        <v>523224</v>
      </c>
      <c r="CK153" s="213">
        <v>523890</v>
      </c>
      <c r="CL153" s="213">
        <v>524671</v>
      </c>
      <c r="CM153" s="213">
        <v>525614</v>
      </c>
      <c r="CN153" s="213">
        <v>526526</v>
      </c>
      <c r="CO153" s="213">
        <v>527386</v>
      </c>
      <c r="CP153" s="213">
        <v>528228</v>
      </c>
      <c r="CQ153" s="213">
        <v>529017</v>
      </c>
      <c r="CR153" s="213">
        <v>529783</v>
      </c>
      <c r="CS153" s="213">
        <v>530518</v>
      </c>
      <c r="CT153" s="213">
        <v>531179</v>
      </c>
      <c r="CU153" s="213">
        <v>531750</v>
      </c>
      <c r="CV153" s="213">
        <v>532235</v>
      </c>
      <c r="CW153" s="213">
        <v>532628</v>
      </c>
      <c r="CX153" s="213">
        <v>532908</v>
      </c>
      <c r="CY153" s="213">
        <v>533064</v>
      </c>
    </row>
    <row r="154" spans="1:103" x14ac:dyDescent="0.2">
      <c r="A154" s="213" t="s">
        <v>1292</v>
      </c>
      <c r="B154" s="211">
        <v>45</v>
      </c>
      <c r="C154" s="213"/>
      <c r="D154" s="213"/>
      <c r="E154" s="213">
        <v>394678</v>
      </c>
      <c r="F154" s="213">
        <v>424967</v>
      </c>
      <c r="G154" s="213">
        <v>442982</v>
      </c>
      <c r="H154" s="213">
        <v>441786</v>
      </c>
      <c r="I154" s="213">
        <v>439737</v>
      </c>
      <c r="J154" s="213">
        <v>441827</v>
      </c>
      <c r="K154" s="213">
        <v>443348</v>
      </c>
      <c r="L154" s="213">
        <v>460168</v>
      </c>
      <c r="M154" s="213">
        <v>464902</v>
      </c>
      <c r="N154" s="213">
        <v>469345</v>
      </c>
      <c r="O154" s="213">
        <v>484606</v>
      </c>
      <c r="P154" s="213">
        <v>486098</v>
      </c>
      <c r="Q154" s="213">
        <v>495006</v>
      </c>
      <c r="R154" s="213">
        <v>503681</v>
      </c>
      <c r="S154" s="213">
        <v>503060</v>
      </c>
      <c r="T154" s="213">
        <v>495378</v>
      </c>
      <c r="U154" s="213">
        <v>500313</v>
      </c>
      <c r="V154" s="213">
        <v>495599</v>
      </c>
      <c r="W154" s="213">
        <v>495743</v>
      </c>
      <c r="X154" s="213">
        <v>505043</v>
      </c>
      <c r="Y154" s="213">
        <v>502717</v>
      </c>
      <c r="Z154" s="213">
        <v>507737</v>
      </c>
      <c r="AA154" s="213">
        <v>502610</v>
      </c>
      <c r="AB154" s="213">
        <v>502858</v>
      </c>
      <c r="AC154" s="213">
        <v>508143</v>
      </c>
      <c r="AD154" s="213">
        <v>516481</v>
      </c>
      <c r="AE154" s="213">
        <v>523145</v>
      </c>
      <c r="AF154" s="213">
        <v>523416</v>
      </c>
      <c r="AG154" s="213">
        <v>521302</v>
      </c>
      <c r="AH154" s="213">
        <v>528481</v>
      </c>
      <c r="AI154" s="213">
        <v>543140</v>
      </c>
      <c r="AJ154" s="213">
        <v>540221</v>
      </c>
      <c r="AK154" s="213">
        <v>542658</v>
      </c>
      <c r="AL154" s="213">
        <v>550808</v>
      </c>
      <c r="AM154" s="213">
        <v>549463</v>
      </c>
      <c r="AN154" s="213">
        <v>540009</v>
      </c>
      <c r="AO154" s="213">
        <v>531056</v>
      </c>
      <c r="AP154" s="213">
        <v>530232</v>
      </c>
      <c r="AQ154" s="213">
        <v>535027</v>
      </c>
      <c r="AR154" s="213">
        <v>524637</v>
      </c>
      <c r="AS154" s="213">
        <v>516866</v>
      </c>
      <c r="AT154" s="213">
        <v>513235</v>
      </c>
      <c r="AU154" s="213">
        <v>507634</v>
      </c>
      <c r="AV154" s="213">
        <v>496351</v>
      </c>
      <c r="AW154" s="213">
        <v>503535</v>
      </c>
      <c r="AX154" s="213">
        <v>488030</v>
      </c>
      <c r="AY154" s="213">
        <v>510723</v>
      </c>
      <c r="AZ154" s="213">
        <v>514144</v>
      </c>
      <c r="BA154" s="213">
        <v>515492</v>
      </c>
      <c r="BB154" s="213">
        <v>516406</v>
      </c>
      <c r="BC154" s="213">
        <v>516875</v>
      </c>
      <c r="BD154" s="213">
        <v>517045</v>
      </c>
      <c r="BE154" s="213">
        <v>517224</v>
      </c>
      <c r="BF154" s="213">
        <v>517461</v>
      </c>
      <c r="BG154" s="213">
        <v>517830</v>
      </c>
      <c r="BH154" s="213">
        <v>518171</v>
      </c>
      <c r="BI154" s="213">
        <v>518537</v>
      </c>
      <c r="BJ154" s="213">
        <v>519066</v>
      </c>
      <c r="BK154" s="213">
        <v>520304</v>
      </c>
      <c r="BL154" s="213">
        <v>522331</v>
      </c>
      <c r="BM154" s="213">
        <v>524511</v>
      </c>
      <c r="BN154" s="213">
        <v>526713</v>
      </c>
      <c r="BO154" s="213">
        <v>528818</v>
      </c>
      <c r="BP154" s="213">
        <v>530486</v>
      </c>
      <c r="BQ154" s="213">
        <v>531666</v>
      </c>
      <c r="BR154" s="213">
        <v>532683</v>
      </c>
      <c r="BS154" s="213">
        <v>533456</v>
      </c>
      <c r="BT154" s="213">
        <v>533425</v>
      </c>
      <c r="BU154" s="213">
        <v>532565</v>
      </c>
      <c r="BV154" s="213">
        <v>531527</v>
      </c>
      <c r="BW154" s="213">
        <v>530323</v>
      </c>
      <c r="BX154" s="213">
        <v>528953</v>
      </c>
      <c r="BY154" s="213">
        <v>527537</v>
      </c>
      <c r="BZ154" s="213">
        <v>526202</v>
      </c>
      <c r="CA154" s="213">
        <v>524993</v>
      </c>
      <c r="CB154" s="213">
        <v>523820</v>
      </c>
      <c r="CC154" s="213">
        <v>522840</v>
      </c>
      <c r="CD154" s="213">
        <v>522145</v>
      </c>
      <c r="CE154" s="213">
        <v>521765</v>
      </c>
      <c r="CF154" s="213">
        <v>521660</v>
      </c>
      <c r="CG154" s="213">
        <v>521714</v>
      </c>
      <c r="CH154" s="213">
        <v>521945</v>
      </c>
      <c r="CI154" s="213">
        <v>522399</v>
      </c>
      <c r="CJ154" s="213">
        <v>522960</v>
      </c>
      <c r="CK154" s="213">
        <v>523604</v>
      </c>
      <c r="CL154" s="213">
        <v>524275</v>
      </c>
      <c r="CM154" s="213">
        <v>525063</v>
      </c>
      <c r="CN154" s="213">
        <v>526010</v>
      </c>
      <c r="CO154" s="213">
        <v>526925</v>
      </c>
      <c r="CP154" s="213">
        <v>527790</v>
      </c>
      <c r="CQ154" s="213">
        <v>528637</v>
      </c>
      <c r="CR154" s="213">
        <v>529429</v>
      </c>
      <c r="CS154" s="213">
        <v>530201</v>
      </c>
      <c r="CT154" s="213">
        <v>530940</v>
      </c>
      <c r="CU154" s="213">
        <v>531606</v>
      </c>
      <c r="CV154" s="213">
        <v>532181</v>
      </c>
      <c r="CW154" s="213">
        <v>532670</v>
      </c>
      <c r="CX154" s="213">
        <v>533070</v>
      </c>
      <c r="CY154" s="213">
        <v>533349</v>
      </c>
    </row>
    <row r="155" spans="1:103" x14ac:dyDescent="0.2">
      <c r="A155" s="213" t="s">
        <v>1292</v>
      </c>
      <c r="B155" s="211">
        <v>46</v>
      </c>
      <c r="C155" s="213"/>
      <c r="D155" s="213"/>
      <c r="E155" s="213">
        <v>388498</v>
      </c>
      <c r="F155" s="213">
        <v>395671</v>
      </c>
      <c r="G155" s="213">
        <v>425614</v>
      </c>
      <c r="H155" s="213">
        <v>443312</v>
      </c>
      <c r="I155" s="213">
        <v>441846</v>
      </c>
      <c r="J155" s="213">
        <v>439524</v>
      </c>
      <c r="K155" s="213">
        <v>441612</v>
      </c>
      <c r="L155" s="213">
        <v>443133</v>
      </c>
      <c r="M155" s="213">
        <v>459918</v>
      </c>
      <c r="N155" s="213">
        <v>464647</v>
      </c>
      <c r="O155" s="213">
        <v>469084</v>
      </c>
      <c r="P155" s="213">
        <v>484318</v>
      </c>
      <c r="Q155" s="213">
        <v>485813</v>
      </c>
      <c r="R155" s="213">
        <v>494708</v>
      </c>
      <c r="S155" s="213">
        <v>503370</v>
      </c>
      <c r="T155" s="213">
        <v>502762</v>
      </c>
      <c r="U155" s="213">
        <v>495107</v>
      </c>
      <c r="V155" s="213">
        <v>500044</v>
      </c>
      <c r="W155" s="213">
        <v>495351</v>
      </c>
      <c r="X155" s="213">
        <v>495504</v>
      </c>
      <c r="Y155" s="213">
        <v>504795</v>
      </c>
      <c r="Z155" s="213">
        <v>502487</v>
      </c>
      <c r="AA155" s="213">
        <v>507510</v>
      </c>
      <c r="AB155" s="213">
        <v>502405</v>
      </c>
      <c r="AC155" s="213">
        <v>502665</v>
      </c>
      <c r="AD155" s="213">
        <v>507954</v>
      </c>
      <c r="AE155" s="213">
        <v>516289</v>
      </c>
      <c r="AF155" s="213">
        <v>522953</v>
      </c>
      <c r="AG155" s="213">
        <v>523236</v>
      </c>
      <c r="AH155" s="213">
        <v>521136</v>
      </c>
      <c r="AI155" s="213">
        <v>528312</v>
      </c>
      <c r="AJ155" s="213">
        <v>542960</v>
      </c>
      <c r="AK155" s="213">
        <v>540056</v>
      </c>
      <c r="AL155" s="213">
        <v>542502</v>
      </c>
      <c r="AM155" s="213">
        <v>550646</v>
      </c>
      <c r="AN155" s="213">
        <v>549316</v>
      </c>
      <c r="AO155" s="213">
        <v>539889</v>
      </c>
      <c r="AP155" s="213">
        <v>530964</v>
      </c>
      <c r="AQ155" s="213">
        <v>530149</v>
      </c>
      <c r="AR155" s="213">
        <v>534950</v>
      </c>
      <c r="AS155" s="213">
        <v>524587</v>
      </c>
      <c r="AT155" s="213">
        <v>516839</v>
      </c>
      <c r="AU155" s="213">
        <v>513224</v>
      </c>
      <c r="AV155" s="213">
        <v>507643</v>
      </c>
      <c r="AW155" s="213">
        <v>496388</v>
      </c>
      <c r="AX155" s="213">
        <v>503569</v>
      </c>
      <c r="AY155" s="213">
        <v>488097</v>
      </c>
      <c r="AZ155" s="213">
        <v>510766</v>
      </c>
      <c r="BA155" s="213">
        <v>514192</v>
      </c>
      <c r="BB155" s="213">
        <v>515548</v>
      </c>
      <c r="BC155" s="213">
        <v>516469</v>
      </c>
      <c r="BD155" s="213">
        <v>516945</v>
      </c>
      <c r="BE155" s="213">
        <v>517124</v>
      </c>
      <c r="BF155" s="213">
        <v>517312</v>
      </c>
      <c r="BG155" s="213">
        <v>517556</v>
      </c>
      <c r="BH155" s="213">
        <v>517935</v>
      </c>
      <c r="BI155" s="213">
        <v>518282</v>
      </c>
      <c r="BJ155" s="213">
        <v>518655</v>
      </c>
      <c r="BK155" s="213">
        <v>519194</v>
      </c>
      <c r="BL155" s="213">
        <v>520437</v>
      </c>
      <c r="BM155" s="213">
        <v>522469</v>
      </c>
      <c r="BN155" s="213">
        <v>524656</v>
      </c>
      <c r="BO155" s="213">
        <v>526863</v>
      </c>
      <c r="BP155" s="213">
        <v>528973</v>
      </c>
      <c r="BQ155" s="213">
        <v>530645</v>
      </c>
      <c r="BR155" s="213">
        <v>531832</v>
      </c>
      <c r="BS155" s="213">
        <v>532855</v>
      </c>
      <c r="BT155" s="213">
        <v>533635</v>
      </c>
      <c r="BU155" s="213">
        <v>533614</v>
      </c>
      <c r="BV155" s="213">
        <v>532761</v>
      </c>
      <c r="BW155" s="213">
        <v>531732</v>
      </c>
      <c r="BX155" s="213">
        <v>530535</v>
      </c>
      <c r="BY155" s="213">
        <v>529176</v>
      </c>
      <c r="BZ155" s="213">
        <v>527769</v>
      </c>
      <c r="CA155" s="213">
        <v>526441</v>
      </c>
      <c r="CB155" s="213">
        <v>525241</v>
      </c>
      <c r="CC155" s="213">
        <v>524076</v>
      </c>
      <c r="CD155" s="213">
        <v>523103</v>
      </c>
      <c r="CE155" s="213">
        <v>522414</v>
      </c>
      <c r="CF155" s="213">
        <v>522042</v>
      </c>
      <c r="CG155" s="213">
        <v>521944</v>
      </c>
      <c r="CH155" s="213">
        <v>522006</v>
      </c>
      <c r="CI155" s="213">
        <v>522242</v>
      </c>
      <c r="CJ155" s="213">
        <v>522702</v>
      </c>
      <c r="CK155" s="213">
        <v>523266</v>
      </c>
      <c r="CL155" s="213">
        <v>523916</v>
      </c>
      <c r="CM155" s="213">
        <v>524592</v>
      </c>
      <c r="CN155" s="213">
        <v>525387</v>
      </c>
      <c r="CO155" s="213">
        <v>526340</v>
      </c>
      <c r="CP155" s="213">
        <v>527258</v>
      </c>
      <c r="CQ155" s="213">
        <v>528127</v>
      </c>
      <c r="CR155" s="213">
        <v>528980</v>
      </c>
      <c r="CS155" s="213">
        <v>529775</v>
      </c>
      <c r="CT155" s="213">
        <v>530552</v>
      </c>
      <c r="CU155" s="213">
        <v>531298</v>
      </c>
      <c r="CV155" s="213">
        <v>531967</v>
      </c>
      <c r="CW155" s="213">
        <v>532547</v>
      </c>
      <c r="CX155" s="213">
        <v>533042</v>
      </c>
      <c r="CY155" s="213">
        <v>533441</v>
      </c>
    </row>
    <row r="156" spans="1:103" x14ac:dyDescent="0.2">
      <c r="A156" s="213" t="s">
        <v>1292</v>
      </c>
      <c r="B156" s="211">
        <v>47</v>
      </c>
      <c r="C156" s="213"/>
      <c r="D156" s="213"/>
      <c r="E156" s="213">
        <v>397092</v>
      </c>
      <c r="F156" s="213">
        <v>389282</v>
      </c>
      <c r="G156" s="213">
        <v>396186</v>
      </c>
      <c r="H156" s="213">
        <v>425803</v>
      </c>
      <c r="I156" s="213">
        <v>443207</v>
      </c>
      <c r="J156" s="213">
        <v>441490</v>
      </c>
      <c r="K156" s="213">
        <v>439179</v>
      </c>
      <c r="L156" s="213">
        <v>441267</v>
      </c>
      <c r="M156" s="213">
        <v>442788</v>
      </c>
      <c r="N156" s="213">
        <v>459535</v>
      </c>
      <c r="O156" s="213">
        <v>464258</v>
      </c>
      <c r="P156" s="213">
        <v>468693</v>
      </c>
      <c r="Q156" s="213">
        <v>483899</v>
      </c>
      <c r="R156" s="213">
        <v>485398</v>
      </c>
      <c r="S156" s="213">
        <v>494280</v>
      </c>
      <c r="T156" s="213">
        <v>502929</v>
      </c>
      <c r="U156" s="213">
        <v>502334</v>
      </c>
      <c r="V156" s="213">
        <v>494709</v>
      </c>
      <c r="W156" s="213">
        <v>499646</v>
      </c>
      <c r="X156" s="213">
        <v>494976</v>
      </c>
      <c r="Y156" s="213">
        <v>495139</v>
      </c>
      <c r="Z156" s="213">
        <v>504423</v>
      </c>
      <c r="AA156" s="213">
        <v>502133</v>
      </c>
      <c r="AB156" s="213">
        <v>507159</v>
      </c>
      <c r="AC156" s="213">
        <v>502080</v>
      </c>
      <c r="AD156" s="213">
        <v>502352</v>
      </c>
      <c r="AE156" s="213">
        <v>507644</v>
      </c>
      <c r="AF156" s="213">
        <v>515976</v>
      </c>
      <c r="AG156" s="213">
        <v>522639</v>
      </c>
      <c r="AH156" s="213">
        <v>522935</v>
      </c>
      <c r="AI156" s="213">
        <v>520851</v>
      </c>
      <c r="AJ156" s="213">
        <v>528025</v>
      </c>
      <c r="AK156" s="213">
        <v>542659</v>
      </c>
      <c r="AL156" s="213">
        <v>539770</v>
      </c>
      <c r="AM156" s="213">
        <v>542226</v>
      </c>
      <c r="AN156" s="213">
        <v>550366</v>
      </c>
      <c r="AO156" s="213">
        <v>549051</v>
      </c>
      <c r="AP156" s="213">
        <v>539653</v>
      </c>
      <c r="AQ156" s="213">
        <v>530754</v>
      </c>
      <c r="AR156" s="213">
        <v>529953</v>
      </c>
      <c r="AS156" s="213">
        <v>534757</v>
      </c>
      <c r="AT156" s="213">
        <v>524423</v>
      </c>
      <c r="AU156" s="213">
        <v>516698</v>
      </c>
      <c r="AV156" s="213">
        <v>513104</v>
      </c>
      <c r="AW156" s="213">
        <v>507542</v>
      </c>
      <c r="AX156" s="213">
        <v>496315</v>
      </c>
      <c r="AY156" s="213">
        <v>503494</v>
      </c>
      <c r="AZ156" s="213">
        <v>488058</v>
      </c>
      <c r="BA156" s="213">
        <v>510703</v>
      </c>
      <c r="BB156" s="213">
        <v>514133</v>
      </c>
      <c r="BC156" s="213">
        <v>515496</v>
      </c>
      <c r="BD156" s="213">
        <v>516426</v>
      </c>
      <c r="BE156" s="213">
        <v>516911</v>
      </c>
      <c r="BF156" s="213">
        <v>517097</v>
      </c>
      <c r="BG156" s="213">
        <v>517294</v>
      </c>
      <c r="BH156" s="213">
        <v>517547</v>
      </c>
      <c r="BI156" s="213">
        <v>517935</v>
      </c>
      <c r="BJ156" s="213">
        <v>518290</v>
      </c>
      <c r="BK156" s="213">
        <v>518671</v>
      </c>
      <c r="BL156" s="213">
        <v>519219</v>
      </c>
      <c r="BM156" s="213">
        <v>520469</v>
      </c>
      <c r="BN156" s="213">
        <v>522506</v>
      </c>
      <c r="BO156" s="213">
        <v>524701</v>
      </c>
      <c r="BP156" s="213">
        <v>526913</v>
      </c>
      <c r="BQ156" s="213">
        <v>529027</v>
      </c>
      <c r="BR156" s="213">
        <v>530705</v>
      </c>
      <c r="BS156" s="213">
        <v>531899</v>
      </c>
      <c r="BT156" s="213">
        <v>532927</v>
      </c>
      <c r="BU156" s="213">
        <v>533717</v>
      </c>
      <c r="BV156" s="213">
        <v>533705</v>
      </c>
      <c r="BW156" s="213">
        <v>532860</v>
      </c>
      <c r="BX156" s="213">
        <v>531840</v>
      </c>
      <c r="BY156" s="213">
        <v>530652</v>
      </c>
      <c r="BZ156" s="213">
        <v>529301</v>
      </c>
      <c r="CA156" s="213">
        <v>527904</v>
      </c>
      <c r="CB156" s="213">
        <v>526582</v>
      </c>
      <c r="CC156" s="213">
        <v>525393</v>
      </c>
      <c r="CD156" s="213">
        <v>524237</v>
      </c>
      <c r="CE156" s="213">
        <v>523272</v>
      </c>
      <c r="CF156" s="213">
        <v>522590</v>
      </c>
      <c r="CG156" s="213">
        <v>522225</v>
      </c>
      <c r="CH156" s="213">
        <v>522135</v>
      </c>
      <c r="CI156" s="213">
        <v>522204</v>
      </c>
      <c r="CJ156" s="213">
        <v>522446</v>
      </c>
      <c r="CK156" s="213">
        <v>522910</v>
      </c>
      <c r="CL156" s="213">
        <v>523482</v>
      </c>
      <c r="CM156" s="213">
        <v>524139</v>
      </c>
      <c r="CN156" s="213">
        <v>524819</v>
      </c>
      <c r="CO156" s="213">
        <v>525619</v>
      </c>
      <c r="CP156" s="213">
        <v>526577</v>
      </c>
      <c r="CQ156" s="213">
        <v>527501</v>
      </c>
      <c r="CR156" s="213">
        <v>528374</v>
      </c>
      <c r="CS156" s="213">
        <v>529233</v>
      </c>
      <c r="CT156" s="213">
        <v>530033</v>
      </c>
      <c r="CU156" s="213">
        <v>530817</v>
      </c>
      <c r="CV156" s="213">
        <v>531567</v>
      </c>
      <c r="CW156" s="213">
        <v>532241</v>
      </c>
      <c r="CX156" s="213">
        <v>532826</v>
      </c>
      <c r="CY156" s="213">
        <v>533321</v>
      </c>
    </row>
    <row r="157" spans="1:103" x14ac:dyDescent="0.2">
      <c r="A157" s="213" t="s">
        <v>1292</v>
      </c>
      <c r="B157" s="211">
        <v>48</v>
      </c>
      <c r="C157" s="213"/>
      <c r="D157" s="213"/>
      <c r="E157" s="213">
        <v>404462</v>
      </c>
      <c r="F157" s="213">
        <v>397633</v>
      </c>
      <c r="G157" s="213">
        <v>389615</v>
      </c>
      <c r="H157" s="213">
        <v>396273</v>
      </c>
      <c r="I157" s="213">
        <v>425579</v>
      </c>
      <c r="J157" s="213">
        <v>442711</v>
      </c>
      <c r="K157" s="213">
        <v>441000</v>
      </c>
      <c r="L157" s="213">
        <v>438699</v>
      </c>
      <c r="M157" s="213">
        <v>440790</v>
      </c>
      <c r="N157" s="213">
        <v>442310</v>
      </c>
      <c r="O157" s="213">
        <v>459020</v>
      </c>
      <c r="P157" s="213">
        <v>463739</v>
      </c>
      <c r="Q157" s="213">
        <v>468170</v>
      </c>
      <c r="R157" s="213">
        <v>483348</v>
      </c>
      <c r="S157" s="213">
        <v>484851</v>
      </c>
      <c r="T157" s="213">
        <v>493720</v>
      </c>
      <c r="U157" s="213">
        <v>502360</v>
      </c>
      <c r="V157" s="213">
        <v>501777</v>
      </c>
      <c r="W157" s="213">
        <v>494184</v>
      </c>
      <c r="X157" s="213">
        <v>499123</v>
      </c>
      <c r="Y157" s="213">
        <v>494478</v>
      </c>
      <c r="Z157" s="213">
        <v>494652</v>
      </c>
      <c r="AA157" s="213">
        <v>503929</v>
      </c>
      <c r="AB157" s="213">
        <v>501660</v>
      </c>
      <c r="AC157" s="213">
        <v>506688</v>
      </c>
      <c r="AD157" s="213">
        <v>501635</v>
      </c>
      <c r="AE157" s="213">
        <v>501920</v>
      </c>
      <c r="AF157" s="213">
        <v>507216</v>
      </c>
      <c r="AG157" s="213">
        <v>515544</v>
      </c>
      <c r="AH157" s="213">
        <v>522206</v>
      </c>
      <c r="AI157" s="213">
        <v>522515</v>
      </c>
      <c r="AJ157" s="213">
        <v>520447</v>
      </c>
      <c r="AK157" s="213">
        <v>527621</v>
      </c>
      <c r="AL157" s="213">
        <v>542238</v>
      </c>
      <c r="AM157" s="213">
        <v>539368</v>
      </c>
      <c r="AN157" s="213">
        <v>541834</v>
      </c>
      <c r="AO157" s="213">
        <v>549969</v>
      </c>
      <c r="AP157" s="213">
        <v>548670</v>
      </c>
      <c r="AQ157" s="213">
        <v>539303</v>
      </c>
      <c r="AR157" s="213">
        <v>530432</v>
      </c>
      <c r="AS157" s="213">
        <v>529643</v>
      </c>
      <c r="AT157" s="213">
        <v>534453</v>
      </c>
      <c r="AU157" s="213">
        <v>524148</v>
      </c>
      <c r="AV157" s="213">
        <v>516449</v>
      </c>
      <c r="AW157" s="213">
        <v>512872</v>
      </c>
      <c r="AX157" s="213">
        <v>507333</v>
      </c>
      <c r="AY157" s="213">
        <v>496136</v>
      </c>
      <c r="AZ157" s="213">
        <v>503313</v>
      </c>
      <c r="BA157" s="213">
        <v>487912</v>
      </c>
      <c r="BB157" s="213">
        <v>510532</v>
      </c>
      <c r="BC157" s="213">
        <v>513966</v>
      </c>
      <c r="BD157" s="213">
        <v>515338</v>
      </c>
      <c r="BE157" s="213">
        <v>516275</v>
      </c>
      <c r="BF157" s="213">
        <v>516770</v>
      </c>
      <c r="BG157" s="213">
        <v>516966</v>
      </c>
      <c r="BH157" s="213">
        <v>517172</v>
      </c>
      <c r="BI157" s="213">
        <v>517435</v>
      </c>
      <c r="BJ157" s="213">
        <v>517830</v>
      </c>
      <c r="BK157" s="213">
        <v>518194</v>
      </c>
      <c r="BL157" s="213">
        <v>518586</v>
      </c>
      <c r="BM157" s="213">
        <v>519142</v>
      </c>
      <c r="BN157" s="213">
        <v>520399</v>
      </c>
      <c r="BO157" s="213">
        <v>522443</v>
      </c>
      <c r="BP157" s="213">
        <v>524643</v>
      </c>
      <c r="BQ157" s="213">
        <v>526861</v>
      </c>
      <c r="BR157" s="213">
        <v>528980</v>
      </c>
      <c r="BS157" s="213">
        <v>530665</v>
      </c>
      <c r="BT157" s="213">
        <v>531866</v>
      </c>
      <c r="BU157" s="213">
        <v>532901</v>
      </c>
      <c r="BV157" s="213">
        <v>533699</v>
      </c>
      <c r="BW157" s="213">
        <v>533695</v>
      </c>
      <c r="BX157" s="213">
        <v>532860</v>
      </c>
      <c r="BY157" s="213">
        <v>531849</v>
      </c>
      <c r="BZ157" s="213">
        <v>530672</v>
      </c>
      <c r="CA157" s="213">
        <v>529330</v>
      </c>
      <c r="CB157" s="213">
        <v>527943</v>
      </c>
      <c r="CC157" s="213">
        <v>526629</v>
      </c>
      <c r="CD157" s="213">
        <v>525450</v>
      </c>
      <c r="CE157" s="213">
        <v>524303</v>
      </c>
      <c r="CF157" s="213">
        <v>523347</v>
      </c>
      <c r="CG157" s="213">
        <v>522672</v>
      </c>
      <c r="CH157" s="213">
        <v>522316</v>
      </c>
      <c r="CI157" s="213">
        <v>522233</v>
      </c>
      <c r="CJ157" s="213">
        <v>522309</v>
      </c>
      <c r="CK157" s="213">
        <v>522558</v>
      </c>
      <c r="CL157" s="213">
        <v>523026</v>
      </c>
      <c r="CM157" s="213">
        <v>523607</v>
      </c>
      <c r="CN157" s="213">
        <v>524269</v>
      </c>
      <c r="CO157" s="213">
        <v>524955</v>
      </c>
      <c r="CP157" s="213">
        <v>525762</v>
      </c>
      <c r="CQ157" s="213">
        <v>526725</v>
      </c>
      <c r="CR157" s="213">
        <v>527653</v>
      </c>
      <c r="CS157" s="213">
        <v>528532</v>
      </c>
      <c r="CT157" s="213">
        <v>529396</v>
      </c>
      <c r="CU157" s="213">
        <v>530202</v>
      </c>
      <c r="CV157" s="213">
        <v>530994</v>
      </c>
      <c r="CW157" s="213">
        <v>531748</v>
      </c>
      <c r="CX157" s="213">
        <v>532425</v>
      </c>
      <c r="CY157" s="213">
        <v>533009</v>
      </c>
    </row>
    <row r="158" spans="1:103" x14ac:dyDescent="0.2">
      <c r="A158" s="213" t="s">
        <v>1292</v>
      </c>
      <c r="B158" s="211">
        <v>49</v>
      </c>
      <c r="C158" s="213"/>
      <c r="D158" s="213"/>
      <c r="E158" s="213">
        <v>409612</v>
      </c>
      <c r="F158" s="213">
        <v>404767</v>
      </c>
      <c r="G158" s="213">
        <v>397747</v>
      </c>
      <c r="H158" s="213">
        <v>389546</v>
      </c>
      <c r="I158" s="213">
        <v>395977</v>
      </c>
      <c r="J158" s="213">
        <v>424986</v>
      </c>
      <c r="K158" s="213">
        <v>442079</v>
      </c>
      <c r="L158" s="213">
        <v>440375</v>
      </c>
      <c r="M158" s="213">
        <v>438088</v>
      </c>
      <c r="N158" s="213">
        <v>440181</v>
      </c>
      <c r="O158" s="213">
        <v>441703</v>
      </c>
      <c r="P158" s="213">
        <v>458376</v>
      </c>
      <c r="Q158" s="213">
        <v>463091</v>
      </c>
      <c r="R158" s="213">
        <v>467519</v>
      </c>
      <c r="S158" s="213">
        <v>482667</v>
      </c>
      <c r="T158" s="213">
        <v>484175</v>
      </c>
      <c r="U158" s="213">
        <v>493033</v>
      </c>
      <c r="V158" s="213">
        <v>501662</v>
      </c>
      <c r="W158" s="213">
        <v>501095</v>
      </c>
      <c r="X158" s="213">
        <v>493536</v>
      </c>
      <c r="Y158" s="213">
        <v>498478</v>
      </c>
      <c r="Z158" s="213">
        <v>493860</v>
      </c>
      <c r="AA158" s="213">
        <v>494047</v>
      </c>
      <c r="AB158" s="213">
        <v>503315</v>
      </c>
      <c r="AC158" s="213">
        <v>501067</v>
      </c>
      <c r="AD158" s="213">
        <v>506096</v>
      </c>
      <c r="AE158" s="213">
        <v>501071</v>
      </c>
      <c r="AF158" s="213">
        <v>501370</v>
      </c>
      <c r="AG158" s="213">
        <v>506670</v>
      </c>
      <c r="AH158" s="213">
        <v>514994</v>
      </c>
      <c r="AI158" s="213">
        <v>521655</v>
      </c>
      <c r="AJ158" s="213">
        <v>521977</v>
      </c>
      <c r="AK158" s="213">
        <v>519926</v>
      </c>
      <c r="AL158" s="213">
        <v>527099</v>
      </c>
      <c r="AM158" s="213">
        <v>541698</v>
      </c>
      <c r="AN158" s="213">
        <v>538851</v>
      </c>
      <c r="AO158" s="213">
        <v>541324</v>
      </c>
      <c r="AP158" s="213">
        <v>549454</v>
      </c>
      <c r="AQ158" s="213">
        <v>548174</v>
      </c>
      <c r="AR158" s="213">
        <v>538838</v>
      </c>
      <c r="AS158" s="213">
        <v>529996</v>
      </c>
      <c r="AT158" s="213">
        <v>529222</v>
      </c>
      <c r="AU158" s="213">
        <v>534035</v>
      </c>
      <c r="AV158" s="213">
        <v>523762</v>
      </c>
      <c r="AW158" s="213">
        <v>516091</v>
      </c>
      <c r="AX158" s="213">
        <v>512533</v>
      </c>
      <c r="AY158" s="213">
        <v>507016</v>
      </c>
      <c r="AZ158" s="213">
        <v>495852</v>
      </c>
      <c r="BA158" s="213">
        <v>503026</v>
      </c>
      <c r="BB158" s="213">
        <v>487663</v>
      </c>
      <c r="BC158" s="213">
        <v>510256</v>
      </c>
      <c r="BD158" s="213">
        <v>513693</v>
      </c>
      <c r="BE158" s="213">
        <v>515075</v>
      </c>
      <c r="BF158" s="213">
        <v>516020</v>
      </c>
      <c r="BG158" s="213">
        <v>516525</v>
      </c>
      <c r="BH158" s="213">
        <v>516730</v>
      </c>
      <c r="BI158" s="213">
        <v>516947</v>
      </c>
      <c r="BJ158" s="213">
        <v>517220</v>
      </c>
      <c r="BK158" s="213">
        <v>517624</v>
      </c>
      <c r="BL158" s="213">
        <v>517998</v>
      </c>
      <c r="BM158" s="213">
        <v>518398</v>
      </c>
      <c r="BN158" s="213">
        <v>518965</v>
      </c>
      <c r="BO158" s="213">
        <v>520228</v>
      </c>
      <c r="BP158" s="213">
        <v>522279</v>
      </c>
      <c r="BQ158" s="213">
        <v>524484</v>
      </c>
      <c r="BR158" s="213">
        <v>526709</v>
      </c>
      <c r="BS158" s="213">
        <v>528834</v>
      </c>
      <c r="BT158" s="213">
        <v>530525</v>
      </c>
      <c r="BU158" s="213">
        <v>531734</v>
      </c>
      <c r="BV158" s="213">
        <v>532778</v>
      </c>
      <c r="BW158" s="213">
        <v>533583</v>
      </c>
      <c r="BX158" s="213">
        <v>533589</v>
      </c>
      <c r="BY158" s="213">
        <v>532762</v>
      </c>
      <c r="BZ158" s="213">
        <v>531762</v>
      </c>
      <c r="CA158" s="213">
        <v>530595</v>
      </c>
      <c r="CB158" s="213">
        <v>529263</v>
      </c>
      <c r="CC158" s="213">
        <v>527887</v>
      </c>
      <c r="CD158" s="213">
        <v>526582</v>
      </c>
      <c r="CE158" s="213">
        <v>525412</v>
      </c>
      <c r="CF158" s="213">
        <v>524275</v>
      </c>
      <c r="CG158" s="213">
        <v>523329</v>
      </c>
      <c r="CH158" s="213">
        <v>522661</v>
      </c>
      <c r="CI158" s="213">
        <v>522313</v>
      </c>
      <c r="CJ158" s="213">
        <v>522238</v>
      </c>
      <c r="CK158" s="213">
        <v>522322</v>
      </c>
      <c r="CL158" s="213">
        <v>522579</v>
      </c>
      <c r="CM158" s="213">
        <v>523053</v>
      </c>
      <c r="CN158" s="213">
        <v>523640</v>
      </c>
      <c r="CO158" s="213">
        <v>524307</v>
      </c>
      <c r="CP158" s="213">
        <v>525000</v>
      </c>
      <c r="CQ158" s="213">
        <v>525814</v>
      </c>
      <c r="CR158" s="213">
        <v>526782</v>
      </c>
      <c r="CS158" s="213">
        <v>527716</v>
      </c>
      <c r="CT158" s="213">
        <v>528602</v>
      </c>
      <c r="CU158" s="213">
        <v>529469</v>
      </c>
      <c r="CV158" s="213">
        <v>530282</v>
      </c>
      <c r="CW158" s="213">
        <v>531081</v>
      </c>
      <c r="CX158" s="213">
        <v>531838</v>
      </c>
      <c r="CY158" s="213">
        <v>532516</v>
      </c>
    </row>
    <row r="159" spans="1:103" x14ac:dyDescent="0.2">
      <c r="A159" s="213" t="s">
        <v>1292</v>
      </c>
      <c r="B159" s="211">
        <v>50</v>
      </c>
      <c r="C159" s="213"/>
      <c r="D159" s="213"/>
      <c r="E159" s="213">
        <v>426248</v>
      </c>
      <c r="F159" s="213">
        <v>409736</v>
      </c>
      <c r="G159" s="213">
        <v>404712</v>
      </c>
      <c r="H159" s="213">
        <v>397522</v>
      </c>
      <c r="I159" s="213">
        <v>389155</v>
      </c>
      <c r="J159" s="213">
        <v>395374</v>
      </c>
      <c r="K159" s="213">
        <v>424300</v>
      </c>
      <c r="L159" s="213">
        <v>441348</v>
      </c>
      <c r="M159" s="213">
        <v>439655</v>
      </c>
      <c r="N159" s="213">
        <v>437384</v>
      </c>
      <c r="O159" s="213">
        <v>439479</v>
      </c>
      <c r="P159" s="213">
        <v>441007</v>
      </c>
      <c r="Q159" s="213">
        <v>457641</v>
      </c>
      <c r="R159" s="213">
        <v>462354</v>
      </c>
      <c r="S159" s="213">
        <v>466781</v>
      </c>
      <c r="T159" s="213">
        <v>481897</v>
      </c>
      <c r="U159" s="213">
        <v>483413</v>
      </c>
      <c r="V159" s="213">
        <v>492261</v>
      </c>
      <c r="W159" s="213">
        <v>500876</v>
      </c>
      <c r="X159" s="213">
        <v>500328</v>
      </c>
      <c r="Y159" s="213">
        <v>492805</v>
      </c>
      <c r="Z159" s="213">
        <v>497750</v>
      </c>
      <c r="AA159" s="213">
        <v>493159</v>
      </c>
      <c r="AB159" s="213">
        <v>493360</v>
      </c>
      <c r="AC159" s="213">
        <v>502620</v>
      </c>
      <c r="AD159" s="213">
        <v>500395</v>
      </c>
      <c r="AE159" s="213">
        <v>505426</v>
      </c>
      <c r="AF159" s="213">
        <v>500428</v>
      </c>
      <c r="AG159" s="213">
        <v>500742</v>
      </c>
      <c r="AH159" s="213">
        <v>506044</v>
      </c>
      <c r="AI159" s="213">
        <v>514365</v>
      </c>
      <c r="AJ159" s="213">
        <v>521027</v>
      </c>
      <c r="AK159" s="213">
        <v>521361</v>
      </c>
      <c r="AL159" s="213">
        <v>519330</v>
      </c>
      <c r="AM159" s="213">
        <v>526503</v>
      </c>
      <c r="AN159" s="213">
        <v>541080</v>
      </c>
      <c r="AO159" s="213">
        <v>538254</v>
      </c>
      <c r="AP159" s="213">
        <v>540738</v>
      </c>
      <c r="AQ159" s="213">
        <v>548863</v>
      </c>
      <c r="AR159" s="213">
        <v>547601</v>
      </c>
      <c r="AS159" s="213">
        <v>538299</v>
      </c>
      <c r="AT159" s="213">
        <v>529488</v>
      </c>
      <c r="AU159" s="213">
        <v>528729</v>
      </c>
      <c r="AV159" s="213">
        <v>533546</v>
      </c>
      <c r="AW159" s="213">
        <v>523305</v>
      </c>
      <c r="AX159" s="213">
        <v>515664</v>
      </c>
      <c r="AY159" s="213">
        <v>512125</v>
      </c>
      <c r="AZ159" s="213">
        <v>506630</v>
      </c>
      <c r="BA159" s="213">
        <v>495502</v>
      </c>
      <c r="BB159" s="213">
        <v>502672</v>
      </c>
      <c r="BC159" s="213">
        <v>487352</v>
      </c>
      <c r="BD159" s="213">
        <v>509914</v>
      </c>
      <c r="BE159" s="213">
        <v>513356</v>
      </c>
      <c r="BF159" s="213">
        <v>514747</v>
      </c>
      <c r="BG159" s="213">
        <v>515701</v>
      </c>
      <c r="BH159" s="213">
        <v>516216</v>
      </c>
      <c r="BI159" s="213">
        <v>516431</v>
      </c>
      <c r="BJ159" s="213">
        <v>516659</v>
      </c>
      <c r="BK159" s="213">
        <v>516940</v>
      </c>
      <c r="BL159" s="213">
        <v>517356</v>
      </c>
      <c r="BM159" s="213">
        <v>517739</v>
      </c>
      <c r="BN159" s="213">
        <v>518148</v>
      </c>
      <c r="BO159" s="213">
        <v>518726</v>
      </c>
      <c r="BP159" s="213">
        <v>519998</v>
      </c>
      <c r="BQ159" s="213">
        <v>522054</v>
      </c>
      <c r="BR159" s="213">
        <v>524267</v>
      </c>
      <c r="BS159" s="213">
        <v>526497</v>
      </c>
      <c r="BT159" s="213">
        <v>528628</v>
      </c>
      <c r="BU159" s="213">
        <v>530327</v>
      </c>
      <c r="BV159" s="213">
        <v>531544</v>
      </c>
      <c r="BW159" s="213">
        <v>532594</v>
      </c>
      <c r="BX159" s="213">
        <v>533408</v>
      </c>
      <c r="BY159" s="213">
        <v>533422</v>
      </c>
      <c r="BZ159" s="213">
        <v>532608</v>
      </c>
      <c r="CA159" s="213">
        <v>531619</v>
      </c>
      <c r="CB159" s="213">
        <v>530464</v>
      </c>
      <c r="CC159" s="213">
        <v>529140</v>
      </c>
      <c r="CD159" s="213">
        <v>527774</v>
      </c>
      <c r="CE159" s="213">
        <v>526479</v>
      </c>
      <c r="CF159" s="213">
        <v>525319</v>
      </c>
      <c r="CG159" s="213">
        <v>524191</v>
      </c>
      <c r="CH159" s="213">
        <v>523255</v>
      </c>
      <c r="CI159" s="213">
        <v>522598</v>
      </c>
      <c r="CJ159" s="213">
        <v>522257</v>
      </c>
      <c r="CK159" s="213">
        <v>522192</v>
      </c>
      <c r="CL159" s="213">
        <v>522282</v>
      </c>
      <c r="CM159" s="213">
        <v>522546</v>
      </c>
      <c r="CN159" s="213">
        <v>523026</v>
      </c>
      <c r="CO159" s="213">
        <v>523622</v>
      </c>
      <c r="CP159" s="213">
        <v>524295</v>
      </c>
      <c r="CQ159" s="213">
        <v>524994</v>
      </c>
      <c r="CR159" s="213">
        <v>525814</v>
      </c>
      <c r="CS159" s="213">
        <v>526790</v>
      </c>
      <c r="CT159" s="213">
        <v>527730</v>
      </c>
      <c r="CU159" s="213">
        <v>528621</v>
      </c>
      <c r="CV159" s="213">
        <v>529494</v>
      </c>
      <c r="CW159" s="213">
        <v>530314</v>
      </c>
      <c r="CX159" s="213">
        <v>531119</v>
      </c>
      <c r="CY159" s="213">
        <v>531876</v>
      </c>
    </row>
    <row r="160" spans="1:103" x14ac:dyDescent="0.2">
      <c r="A160" s="213" t="s">
        <v>1292</v>
      </c>
      <c r="B160" s="211">
        <v>51</v>
      </c>
      <c r="C160" s="213"/>
      <c r="D160" s="213"/>
      <c r="E160" s="213">
        <v>442333</v>
      </c>
      <c r="F160" s="213">
        <v>426112</v>
      </c>
      <c r="G160" s="213">
        <v>409476</v>
      </c>
      <c r="H160" s="213">
        <v>404295</v>
      </c>
      <c r="I160" s="213">
        <v>396951</v>
      </c>
      <c r="J160" s="213">
        <v>388435</v>
      </c>
      <c r="K160" s="213">
        <v>394642</v>
      </c>
      <c r="L160" s="213">
        <v>423482</v>
      </c>
      <c r="M160" s="213">
        <v>440484</v>
      </c>
      <c r="N160" s="213">
        <v>438806</v>
      </c>
      <c r="O160" s="213">
        <v>436552</v>
      </c>
      <c r="P160" s="213">
        <v>438652</v>
      </c>
      <c r="Q160" s="213">
        <v>440188</v>
      </c>
      <c r="R160" s="213">
        <v>456782</v>
      </c>
      <c r="S160" s="213">
        <v>461493</v>
      </c>
      <c r="T160" s="213">
        <v>465920</v>
      </c>
      <c r="U160" s="213">
        <v>481003</v>
      </c>
      <c r="V160" s="213">
        <v>482530</v>
      </c>
      <c r="W160" s="213">
        <v>491368</v>
      </c>
      <c r="X160" s="213">
        <v>499972</v>
      </c>
      <c r="Y160" s="213">
        <v>499442</v>
      </c>
      <c r="Z160" s="213">
        <v>491958</v>
      </c>
      <c r="AA160" s="213">
        <v>496907</v>
      </c>
      <c r="AB160" s="213">
        <v>492344</v>
      </c>
      <c r="AC160" s="213">
        <v>492562</v>
      </c>
      <c r="AD160" s="213">
        <v>501811</v>
      </c>
      <c r="AE160" s="213">
        <v>499608</v>
      </c>
      <c r="AF160" s="213">
        <v>504642</v>
      </c>
      <c r="AG160" s="213">
        <v>499675</v>
      </c>
      <c r="AH160" s="213">
        <v>500003</v>
      </c>
      <c r="AI160" s="213">
        <v>505309</v>
      </c>
      <c r="AJ160" s="213">
        <v>513623</v>
      </c>
      <c r="AK160" s="213">
        <v>520286</v>
      </c>
      <c r="AL160" s="213">
        <v>520633</v>
      </c>
      <c r="AM160" s="213">
        <v>518622</v>
      </c>
      <c r="AN160" s="213">
        <v>525795</v>
      </c>
      <c r="AO160" s="213">
        <v>540351</v>
      </c>
      <c r="AP160" s="213">
        <v>537548</v>
      </c>
      <c r="AQ160" s="213">
        <v>540042</v>
      </c>
      <c r="AR160" s="213">
        <v>548160</v>
      </c>
      <c r="AS160" s="213">
        <v>546918</v>
      </c>
      <c r="AT160" s="213">
        <v>537651</v>
      </c>
      <c r="AU160" s="213">
        <v>528873</v>
      </c>
      <c r="AV160" s="213">
        <v>528128</v>
      </c>
      <c r="AW160" s="213">
        <v>532950</v>
      </c>
      <c r="AX160" s="213">
        <v>522746</v>
      </c>
      <c r="AY160" s="213">
        <v>515133</v>
      </c>
      <c r="AZ160" s="213">
        <v>511614</v>
      </c>
      <c r="BA160" s="213">
        <v>506143</v>
      </c>
      <c r="BB160" s="213">
        <v>495050</v>
      </c>
      <c r="BC160" s="213">
        <v>502218</v>
      </c>
      <c r="BD160" s="213">
        <v>486940</v>
      </c>
      <c r="BE160" s="213">
        <v>509471</v>
      </c>
      <c r="BF160" s="213">
        <v>512916</v>
      </c>
      <c r="BG160" s="213">
        <v>514318</v>
      </c>
      <c r="BH160" s="213">
        <v>515282</v>
      </c>
      <c r="BI160" s="213">
        <v>515808</v>
      </c>
      <c r="BJ160" s="213">
        <v>516034</v>
      </c>
      <c r="BK160" s="213">
        <v>516271</v>
      </c>
      <c r="BL160" s="213">
        <v>516562</v>
      </c>
      <c r="BM160" s="213">
        <v>516990</v>
      </c>
      <c r="BN160" s="213">
        <v>517384</v>
      </c>
      <c r="BO160" s="213">
        <v>517801</v>
      </c>
      <c r="BP160" s="213">
        <v>518391</v>
      </c>
      <c r="BQ160" s="213">
        <v>519670</v>
      </c>
      <c r="BR160" s="213">
        <v>521732</v>
      </c>
      <c r="BS160" s="213">
        <v>523954</v>
      </c>
      <c r="BT160" s="213">
        <v>526190</v>
      </c>
      <c r="BU160" s="213">
        <v>528327</v>
      </c>
      <c r="BV160" s="213">
        <v>530035</v>
      </c>
      <c r="BW160" s="213">
        <v>531257</v>
      </c>
      <c r="BX160" s="213">
        <v>532316</v>
      </c>
      <c r="BY160" s="213">
        <v>533140</v>
      </c>
      <c r="BZ160" s="213">
        <v>533165</v>
      </c>
      <c r="CA160" s="213">
        <v>532361</v>
      </c>
      <c r="CB160" s="213">
        <v>531384</v>
      </c>
      <c r="CC160" s="213">
        <v>530237</v>
      </c>
      <c r="CD160" s="213">
        <v>528926</v>
      </c>
      <c r="CE160" s="213">
        <v>527571</v>
      </c>
      <c r="CF160" s="213">
        <v>526287</v>
      </c>
      <c r="CG160" s="213">
        <v>525137</v>
      </c>
      <c r="CH160" s="213">
        <v>524019</v>
      </c>
      <c r="CI160" s="213">
        <v>523094</v>
      </c>
      <c r="CJ160" s="213">
        <v>522446</v>
      </c>
      <c r="CK160" s="213">
        <v>522114</v>
      </c>
      <c r="CL160" s="213">
        <v>522057</v>
      </c>
      <c r="CM160" s="213">
        <v>522155</v>
      </c>
      <c r="CN160" s="213">
        <v>522427</v>
      </c>
      <c r="CO160" s="213">
        <v>522916</v>
      </c>
      <c r="CP160" s="213">
        <v>523516</v>
      </c>
      <c r="CQ160" s="213">
        <v>524197</v>
      </c>
      <c r="CR160" s="213">
        <v>524902</v>
      </c>
      <c r="CS160" s="213">
        <v>525730</v>
      </c>
      <c r="CT160" s="213">
        <v>526711</v>
      </c>
      <c r="CU160" s="213">
        <v>527657</v>
      </c>
      <c r="CV160" s="213">
        <v>528557</v>
      </c>
      <c r="CW160" s="213">
        <v>529436</v>
      </c>
      <c r="CX160" s="213">
        <v>530260</v>
      </c>
      <c r="CY160" s="213">
        <v>531064</v>
      </c>
    </row>
    <row r="161" spans="1:103" x14ac:dyDescent="0.2">
      <c r="A161" s="213" t="s">
        <v>1292</v>
      </c>
      <c r="B161" s="211">
        <v>52</v>
      </c>
      <c r="C161" s="213"/>
      <c r="D161" s="213"/>
      <c r="E161" s="213">
        <v>455990</v>
      </c>
      <c r="F161" s="213">
        <v>441899</v>
      </c>
      <c r="G161" s="213">
        <v>425575</v>
      </c>
      <c r="H161" s="213">
        <v>408838</v>
      </c>
      <c r="I161" s="213">
        <v>403515</v>
      </c>
      <c r="J161" s="213">
        <v>396033</v>
      </c>
      <c r="K161" s="213">
        <v>387557</v>
      </c>
      <c r="L161" s="213">
        <v>393752</v>
      </c>
      <c r="M161" s="213">
        <v>422503</v>
      </c>
      <c r="N161" s="213">
        <v>439460</v>
      </c>
      <c r="O161" s="213">
        <v>437798</v>
      </c>
      <c r="P161" s="213">
        <v>435565</v>
      </c>
      <c r="Q161" s="213">
        <v>437671</v>
      </c>
      <c r="R161" s="213">
        <v>439214</v>
      </c>
      <c r="S161" s="213">
        <v>455770</v>
      </c>
      <c r="T161" s="213">
        <v>460480</v>
      </c>
      <c r="U161" s="213">
        <v>464908</v>
      </c>
      <c r="V161" s="213">
        <v>479958</v>
      </c>
      <c r="W161" s="213">
        <v>481496</v>
      </c>
      <c r="X161" s="213">
        <v>490324</v>
      </c>
      <c r="Y161" s="213">
        <v>498920</v>
      </c>
      <c r="Z161" s="213">
        <v>498408</v>
      </c>
      <c r="AA161" s="213">
        <v>490963</v>
      </c>
      <c r="AB161" s="213">
        <v>495918</v>
      </c>
      <c r="AC161" s="213">
        <v>491384</v>
      </c>
      <c r="AD161" s="213">
        <v>491618</v>
      </c>
      <c r="AE161" s="213">
        <v>500858</v>
      </c>
      <c r="AF161" s="213">
        <v>498676</v>
      </c>
      <c r="AG161" s="213">
        <v>503714</v>
      </c>
      <c r="AH161" s="213">
        <v>498778</v>
      </c>
      <c r="AI161" s="213">
        <v>499123</v>
      </c>
      <c r="AJ161" s="213">
        <v>504431</v>
      </c>
      <c r="AK161" s="213">
        <v>512741</v>
      </c>
      <c r="AL161" s="213">
        <v>519402</v>
      </c>
      <c r="AM161" s="213">
        <v>519763</v>
      </c>
      <c r="AN161" s="213">
        <v>517773</v>
      </c>
      <c r="AO161" s="213">
        <v>524944</v>
      </c>
      <c r="AP161" s="213">
        <v>539481</v>
      </c>
      <c r="AQ161" s="213">
        <v>536699</v>
      </c>
      <c r="AR161" s="213">
        <v>539205</v>
      </c>
      <c r="AS161" s="213">
        <v>547319</v>
      </c>
      <c r="AT161" s="213">
        <v>546094</v>
      </c>
      <c r="AU161" s="213">
        <v>536863</v>
      </c>
      <c r="AV161" s="213">
        <v>528121</v>
      </c>
      <c r="AW161" s="213">
        <v>527390</v>
      </c>
      <c r="AX161" s="213">
        <v>532218</v>
      </c>
      <c r="AY161" s="213">
        <v>522049</v>
      </c>
      <c r="AZ161" s="213">
        <v>514468</v>
      </c>
      <c r="BA161" s="213">
        <v>510972</v>
      </c>
      <c r="BB161" s="213">
        <v>505526</v>
      </c>
      <c r="BC161" s="213">
        <v>494468</v>
      </c>
      <c r="BD161" s="213">
        <v>501634</v>
      </c>
      <c r="BE161" s="213">
        <v>486398</v>
      </c>
      <c r="BF161" s="213">
        <v>508897</v>
      </c>
      <c r="BG161" s="213">
        <v>512348</v>
      </c>
      <c r="BH161" s="213">
        <v>513758</v>
      </c>
      <c r="BI161" s="213">
        <v>514734</v>
      </c>
      <c r="BJ161" s="213">
        <v>515269</v>
      </c>
      <c r="BK161" s="213">
        <v>515509</v>
      </c>
      <c r="BL161" s="213">
        <v>515756</v>
      </c>
      <c r="BM161" s="213">
        <v>516058</v>
      </c>
      <c r="BN161" s="213">
        <v>516498</v>
      </c>
      <c r="BO161" s="213">
        <v>516900</v>
      </c>
      <c r="BP161" s="213">
        <v>517328</v>
      </c>
      <c r="BQ161" s="213">
        <v>517929</v>
      </c>
      <c r="BR161" s="213">
        <v>519217</v>
      </c>
      <c r="BS161" s="213">
        <v>521284</v>
      </c>
      <c r="BT161" s="213">
        <v>523516</v>
      </c>
      <c r="BU161" s="213">
        <v>525760</v>
      </c>
      <c r="BV161" s="213">
        <v>527903</v>
      </c>
      <c r="BW161" s="213">
        <v>529618</v>
      </c>
      <c r="BX161" s="213">
        <v>530849</v>
      </c>
      <c r="BY161" s="213">
        <v>531916</v>
      </c>
      <c r="BZ161" s="213">
        <v>532750</v>
      </c>
      <c r="CA161" s="213">
        <v>532786</v>
      </c>
      <c r="CB161" s="213">
        <v>531992</v>
      </c>
      <c r="CC161" s="213">
        <v>531026</v>
      </c>
      <c r="CD161" s="213">
        <v>529892</v>
      </c>
      <c r="CE161" s="213">
        <v>528592</v>
      </c>
      <c r="CF161" s="213">
        <v>527248</v>
      </c>
      <c r="CG161" s="213">
        <v>525975</v>
      </c>
      <c r="CH161" s="213">
        <v>524834</v>
      </c>
      <c r="CI161" s="213">
        <v>523730</v>
      </c>
      <c r="CJ161" s="213">
        <v>522816</v>
      </c>
      <c r="CK161" s="213">
        <v>522176</v>
      </c>
      <c r="CL161" s="213">
        <v>521854</v>
      </c>
      <c r="CM161" s="213">
        <v>521806</v>
      </c>
      <c r="CN161" s="213">
        <v>521912</v>
      </c>
      <c r="CO161" s="213">
        <v>522192</v>
      </c>
      <c r="CP161" s="213">
        <v>522686</v>
      </c>
      <c r="CQ161" s="213">
        <v>523294</v>
      </c>
      <c r="CR161" s="213">
        <v>523984</v>
      </c>
      <c r="CS161" s="213">
        <v>524695</v>
      </c>
      <c r="CT161" s="213">
        <v>525531</v>
      </c>
      <c r="CU161" s="213">
        <v>526518</v>
      </c>
      <c r="CV161" s="213">
        <v>527472</v>
      </c>
      <c r="CW161" s="213">
        <v>528378</v>
      </c>
      <c r="CX161" s="213">
        <v>529263</v>
      </c>
      <c r="CY161" s="213">
        <v>530087</v>
      </c>
    </row>
    <row r="162" spans="1:103" x14ac:dyDescent="0.2">
      <c r="A162" s="213" t="s">
        <v>1292</v>
      </c>
      <c r="B162" s="211">
        <v>53</v>
      </c>
      <c r="C162" s="213"/>
      <c r="D162" s="213"/>
      <c r="E162" s="213">
        <v>445151</v>
      </c>
      <c r="F162" s="213">
        <v>455256</v>
      </c>
      <c r="G162" s="213">
        <v>441073</v>
      </c>
      <c r="H162" s="213">
        <v>424665</v>
      </c>
      <c r="I162" s="213">
        <v>407844</v>
      </c>
      <c r="J162" s="213">
        <v>402393</v>
      </c>
      <c r="K162" s="213">
        <v>394950</v>
      </c>
      <c r="L162" s="213">
        <v>386515</v>
      </c>
      <c r="M162" s="213">
        <v>392701</v>
      </c>
      <c r="N162" s="213">
        <v>421361</v>
      </c>
      <c r="O162" s="213">
        <v>438271</v>
      </c>
      <c r="P162" s="213">
        <v>436628</v>
      </c>
      <c r="Q162" s="213">
        <v>434417</v>
      </c>
      <c r="R162" s="213">
        <v>436532</v>
      </c>
      <c r="S162" s="213">
        <v>438085</v>
      </c>
      <c r="T162" s="213">
        <v>454599</v>
      </c>
      <c r="U162" s="213">
        <v>459308</v>
      </c>
      <c r="V162" s="213">
        <v>463740</v>
      </c>
      <c r="W162" s="213">
        <v>478756</v>
      </c>
      <c r="X162" s="213">
        <v>480306</v>
      </c>
      <c r="Y162" s="213">
        <v>489125</v>
      </c>
      <c r="Z162" s="213">
        <v>497712</v>
      </c>
      <c r="AA162" s="213">
        <v>497221</v>
      </c>
      <c r="AB162" s="213">
        <v>489818</v>
      </c>
      <c r="AC162" s="213">
        <v>494775</v>
      </c>
      <c r="AD162" s="213">
        <v>490273</v>
      </c>
      <c r="AE162" s="213">
        <v>490524</v>
      </c>
      <c r="AF162" s="213">
        <v>499753</v>
      </c>
      <c r="AG162" s="213">
        <v>497597</v>
      </c>
      <c r="AH162" s="213">
        <v>502638</v>
      </c>
      <c r="AI162" s="213">
        <v>497734</v>
      </c>
      <c r="AJ162" s="213">
        <v>498095</v>
      </c>
      <c r="AK162" s="213">
        <v>503405</v>
      </c>
      <c r="AL162" s="213">
        <v>511709</v>
      </c>
      <c r="AM162" s="213">
        <v>518370</v>
      </c>
      <c r="AN162" s="213">
        <v>518746</v>
      </c>
      <c r="AO162" s="213">
        <v>516776</v>
      </c>
      <c r="AP162" s="213">
        <v>523944</v>
      </c>
      <c r="AQ162" s="213">
        <v>538463</v>
      </c>
      <c r="AR162" s="213">
        <v>535705</v>
      </c>
      <c r="AS162" s="213">
        <v>538220</v>
      </c>
      <c r="AT162" s="213">
        <v>546330</v>
      </c>
      <c r="AU162" s="213">
        <v>545124</v>
      </c>
      <c r="AV162" s="213">
        <v>535933</v>
      </c>
      <c r="AW162" s="213">
        <v>527226</v>
      </c>
      <c r="AX162" s="213">
        <v>526514</v>
      </c>
      <c r="AY162" s="213">
        <v>531345</v>
      </c>
      <c r="AZ162" s="213">
        <v>521214</v>
      </c>
      <c r="BA162" s="213">
        <v>513665</v>
      </c>
      <c r="BB162" s="213">
        <v>510191</v>
      </c>
      <c r="BC162" s="213">
        <v>504772</v>
      </c>
      <c r="BD162" s="213">
        <v>493752</v>
      </c>
      <c r="BE162" s="213">
        <v>500913</v>
      </c>
      <c r="BF162" s="213">
        <v>485724</v>
      </c>
      <c r="BG162" s="213">
        <v>508191</v>
      </c>
      <c r="BH162" s="213">
        <v>511647</v>
      </c>
      <c r="BI162" s="213">
        <v>513066</v>
      </c>
      <c r="BJ162" s="213">
        <v>514053</v>
      </c>
      <c r="BK162" s="213">
        <v>514599</v>
      </c>
      <c r="BL162" s="213">
        <v>514852</v>
      </c>
      <c r="BM162" s="213">
        <v>515109</v>
      </c>
      <c r="BN162" s="213">
        <v>515423</v>
      </c>
      <c r="BO162" s="213">
        <v>515874</v>
      </c>
      <c r="BP162" s="213">
        <v>516289</v>
      </c>
      <c r="BQ162" s="213">
        <v>516727</v>
      </c>
      <c r="BR162" s="213">
        <v>517340</v>
      </c>
      <c r="BS162" s="213">
        <v>518635</v>
      </c>
      <c r="BT162" s="213">
        <v>520710</v>
      </c>
      <c r="BU162" s="213">
        <v>522951</v>
      </c>
      <c r="BV162" s="213">
        <v>525203</v>
      </c>
      <c r="BW162" s="213">
        <v>527352</v>
      </c>
      <c r="BX162" s="213">
        <v>529074</v>
      </c>
      <c r="BY162" s="213">
        <v>530316</v>
      </c>
      <c r="BZ162" s="213">
        <v>531392</v>
      </c>
      <c r="CA162" s="213">
        <v>532235</v>
      </c>
      <c r="CB162" s="213">
        <v>532280</v>
      </c>
      <c r="CC162" s="213">
        <v>531499</v>
      </c>
      <c r="CD162" s="213">
        <v>530545</v>
      </c>
      <c r="CE162" s="213">
        <v>529422</v>
      </c>
      <c r="CF162" s="213">
        <v>528133</v>
      </c>
      <c r="CG162" s="213">
        <v>526803</v>
      </c>
      <c r="CH162" s="213">
        <v>525540</v>
      </c>
      <c r="CI162" s="213">
        <v>524413</v>
      </c>
      <c r="CJ162" s="213">
        <v>523320</v>
      </c>
      <c r="CK162" s="213">
        <v>522415</v>
      </c>
      <c r="CL162" s="213">
        <v>521787</v>
      </c>
      <c r="CM162" s="213">
        <v>521474</v>
      </c>
      <c r="CN162" s="213">
        <v>521435</v>
      </c>
      <c r="CO162" s="213">
        <v>521550</v>
      </c>
      <c r="CP162" s="213">
        <v>521841</v>
      </c>
      <c r="CQ162" s="213">
        <v>522341</v>
      </c>
      <c r="CR162" s="213">
        <v>522954</v>
      </c>
      <c r="CS162" s="213">
        <v>523654</v>
      </c>
      <c r="CT162" s="213">
        <v>524373</v>
      </c>
      <c r="CU162" s="213">
        <v>525216</v>
      </c>
      <c r="CV162" s="213">
        <v>526210</v>
      </c>
      <c r="CW162" s="213">
        <v>527169</v>
      </c>
      <c r="CX162" s="213">
        <v>528083</v>
      </c>
      <c r="CY162" s="213">
        <v>528968</v>
      </c>
    </row>
    <row r="163" spans="1:103" x14ac:dyDescent="0.2">
      <c r="A163" s="213" t="s">
        <v>1292</v>
      </c>
      <c r="B163" s="211">
        <v>54</v>
      </c>
      <c r="C163" s="213"/>
      <c r="D163" s="213"/>
      <c r="E163" s="213">
        <v>455422</v>
      </c>
      <c r="F163" s="213">
        <v>444194</v>
      </c>
      <c r="G163" s="213">
        <v>454125</v>
      </c>
      <c r="H163" s="213">
        <v>439869</v>
      </c>
      <c r="I163" s="213">
        <v>423393</v>
      </c>
      <c r="J163" s="213">
        <v>406503</v>
      </c>
      <c r="K163" s="213">
        <v>401089</v>
      </c>
      <c r="L163" s="213">
        <v>393688</v>
      </c>
      <c r="M163" s="213">
        <v>385300</v>
      </c>
      <c r="N163" s="213">
        <v>391479</v>
      </c>
      <c r="O163" s="213">
        <v>420043</v>
      </c>
      <c r="P163" s="213">
        <v>436905</v>
      </c>
      <c r="Q163" s="213">
        <v>435284</v>
      </c>
      <c r="R163" s="213">
        <v>433097</v>
      </c>
      <c r="S163" s="213">
        <v>435220</v>
      </c>
      <c r="T163" s="213">
        <v>436787</v>
      </c>
      <c r="U163" s="213">
        <v>453256</v>
      </c>
      <c r="V163" s="213">
        <v>457966</v>
      </c>
      <c r="W163" s="213">
        <v>462403</v>
      </c>
      <c r="X163" s="213">
        <v>477386</v>
      </c>
      <c r="Y163" s="213">
        <v>478950</v>
      </c>
      <c r="Z163" s="213">
        <v>487757</v>
      </c>
      <c r="AA163" s="213">
        <v>496333</v>
      </c>
      <c r="AB163" s="213">
        <v>495864</v>
      </c>
      <c r="AC163" s="213">
        <v>488506</v>
      </c>
      <c r="AD163" s="213">
        <v>493467</v>
      </c>
      <c r="AE163" s="213">
        <v>488999</v>
      </c>
      <c r="AF163" s="213">
        <v>489268</v>
      </c>
      <c r="AG163" s="213">
        <v>498483</v>
      </c>
      <c r="AH163" s="213">
        <v>496356</v>
      </c>
      <c r="AI163" s="213">
        <v>501400</v>
      </c>
      <c r="AJ163" s="213">
        <v>496527</v>
      </c>
      <c r="AK163" s="213">
        <v>496908</v>
      </c>
      <c r="AL163" s="213">
        <v>502219</v>
      </c>
      <c r="AM163" s="213">
        <v>510517</v>
      </c>
      <c r="AN163" s="213">
        <v>517175</v>
      </c>
      <c r="AO163" s="213">
        <v>517568</v>
      </c>
      <c r="AP163" s="213">
        <v>515622</v>
      </c>
      <c r="AQ163" s="213">
        <v>522787</v>
      </c>
      <c r="AR163" s="213">
        <v>537286</v>
      </c>
      <c r="AS163" s="213">
        <v>534551</v>
      </c>
      <c r="AT163" s="213">
        <v>537078</v>
      </c>
      <c r="AU163" s="213">
        <v>545182</v>
      </c>
      <c r="AV163" s="213">
        <v>543996</v>
      </c>
      <c r="AW163" s="213">
        <v>534846</v>
      </c>
      <c r="AX163" s="213">
        <v>526179</v>
      </c>
      <c r="AY163" s="213">
        <v>525484</v>
      </c>
      <c r="AZ163" s="213">
        <v>530317</v>
      </c>
      <c r="BA163" s="213">
        <v>520227</v>
      </c>
      <c r="BB163" s="213">
        <v>512713</v>
      </c>
      <c r="BC163" s="213">
        <v>509260</v>
      </c>
      <c r="BD163" s="213">
        <v>503870</v>
      </c>
      <c r="BE163" s="213">
        <v>492889</v>
      </c>
      <c r="BF163" s="213">
        <v>500050</v>
      </c>
      <c r="BG163" s="213">
        <v>484906</v>
      </c>
      <c r="BH163" s="213">
        <v>507338</v>
      </c>
      <c r="BI163" s="213">
        <v>510799</v>
      </c>
      <c r="BJ163" s="213">
        <v>512230</v>
      </c>
      <c r="BK163" s="213">
        <v>513228</v>
      </c>
      <c r="BL163" s="213">
        <v>513784</v>
      </c>
      <c r="BM163" s="213">
        <v>514051</v>
      </c>
      <c r="BN163" s="213">
        <v>514320</v>
      </c>
      <c r="BO163" s="213">
        <v>514646</v>
      </c>
      <c r="BP163" s="213">
        <v>515110</v>
      </c>
      <c r="BQ163" s="213">
        <v>515537</v>
      </c>
      <c r="BR163" s="213">
        <v>515987</v>
      </c>
      <c r="BS163" s="213">
        <v>516610</v>
      </c>
      <c r="BT163" s="213">
        <v>517915</v>
      </c>
      <c r="BU163" s="213">
        <v>519998</v>
      </c>
      <c r="BV163" s="213">
        <v>522247</v>
      </c>
      <c r="BW163" s="213">
        <v>524505</v>
      </c>
      <c r="BX163" s="213">
        <v>526663</v>
      </c>
      <c r="BY163" s="213">
        <v>528393</v>
      </c>
      <c r="BZ163" s="213">
        <v>529646</v>
      </c>
      <c r="CA163" s="213">
        <v>530731</v>
      </c>
      <c r="CB163" s="213">
        <v>531582</v>
      </c>
      <c r="CC163" s="213">
        <v>531638</v>
      </c>
      <c r="CD163" s="213">
        <v>530871</v>
      </c>
      <c r="CE163" s="213">
        <v>529931</v>
      </c>
      <c r="CF163" s="213">
        <v>528819</v>
      </c>
      <c r="CG163" s="213">
        <v>527542</v>
      </c>
      <c r="CH163" s="213">
        <v>526227</v>
      </c>
      <c r="CI163" s="213">
        <v>524974</v>
      </c>
      <c r="CJ163" s="213">
        <v>523858</v>
      </c>
      <c r="CK163" s="213">
        <v>522779</v>
      </c>
      <c r="CL163" s="213">
        <v>521884</v>
      </c>
      <c r="CM163" s="213">
        <v>521267</v>
      </c>
      <c r="CN163" s="213">
        <v>520964</v>
      </c>
      <c r="CO163" s="213">
        <v>520934</v>
      </c>
      <c r="CP163" s="213">
        <v>521059</v>
      </c>
      <c r="CQ163" s="213">
        <v>521360</v>
      </c>
      <c r="CR163" s="213">
        <v>521868</v>
      </c>
      <c r="CS163" s="213">
        <v>522490</v>
      </c>
      <c r="CT163" s="213">
        <v>523198</v>
      </c>
      <c r="CU163" s="213">
        <v>523923</v>
      </c>
      <c r="CV163" s="213">
        <v>524774</v>
      </c>
      <c r="CW163" s="213">
        <v>525778</v>
      </c>
      <c r="CX163" s="213">
        <v>526743</v>
      </c>
      <c r="CY163" s="213">
        <v>527656</v>
      </c>
    </row>
    <row r="164" spans="1:103" x14ac:dyDescent="0.2">
      <c r="A164" s="213" t="s">
        <v>1292</v>
      </c>
      <c r="B164" s="211">
        <v>55</v>
      </c>
      <c r="C164" s="213"/>
      <c r="D164" s="213"/>
      <c r="E164" s="213">
        <v>454080</v>
      </c>
      <c r="F164" s="213">
        <v>454156</v>
      </c>
      <c r="G164" s="213">
        <v>442856</v>
      </c>
      <c r="H164" s="213">
        <v>452625</v>
      </c>
      <c r="I164" s="213">
        <v>438309</v>
      </c>
      <c r="J164" s="213">
        <v>421785</v>
      </c>
      <c r="K164" s="213">
        <v>404986</v>
      </c>
      <c r="L164" s="213">
        <v>399611</v>
      </c>
      <c r="M164" s="213">
        <v>392256</v>
      </c>
      <c r="N164" s="213">
        <v>383919</v>
      </c>
      <c r="O164" s="213">
        <v>390090</v>
      </c>
      <c r="P164" s="213">
        <v>418556</v>
      </c>
      <c r="Q164" s="213">
        <v>435365</v>
      </c>
      <c r="R164" s="213">
        <v>433769</v>
      </c>
      <c r="S164" s="213">
        <v>431610</v>
      </c>
      <c r="T164" s="213">
        <v>433744</v>
      </c>
      <c r="U164" s="213">
        <v>435324</v>
      </c>
      <c r="V164" s="213">
        <v>451748</v>
      </c>
      <c r="W164" s="213">
        <v>456460</v>
      </c>
      <c r="X164" s="213">
        <v>460901</v>
      </c>
      <c r="Y164" s="213">
        <v>475849</v>
      </c>
      <c r="Z164" s="213">
        <v>477427</v>
      </c>
      <c r="AA164" s="213">
        <v>486224</v>
      </c>
      <c r="AB164" s="213">
        <v>494789</v>
      </c>
      <c r="AC164" s="213">
        <v>494342</v>
      </c>
      <c r="AD164" s="213">
        <v>487032</v>
      </c>
      <c r="AE164" s="213">
        <v>491996</v>
      </c>
      <c r="AF164" s="213">
        <v>487563</v>
      </c>
      <c r="AG164" s="213">
        <v>487851</v>
      </c>
      <c r="AH164" s="213">
        <v>497054</v>
      </c>
      <c r="AI164" s="213">
        <v>494953</v>
      </c>
      <c r="AJ164" s="213">
        <v>500001</v>
      </c>
      <c r="AK164" s="213">
        <v>495164</v>
      </c>
      <c r="AL164" s="213">
        <v>495562</v>
      </c>
      <c r="AM164" s="213">
        <v>500876</v>
      </c>
      <c r="AN164" s="213">
        <v>509167</v>
      </c>
      <c r="AO164" s="213">
        <v>515824</v>
      </c>
      <c r="AP164" s="213">
        <v>516235</v>
      </c>
      <c r="AQ164" s="213">
        <v>514312</v>
      </c>
      <c r="AR164" s="213">
        <v>521473</v>
      </c>
      <c r="AS164" s="213">
        <v>535951</v>
      </c>
      <c r="AT164" s="213">
        <v>533241</v>
      </c>
      <c r="AU164" s="213">
        <v>535782</v>
      </c>
      <c r="AV164" s="213">
        <v>543878</v>
      </c>
      <c r="AW164" s="213">
        <v>542715</v>
      </c>
      <c r="AX164" s="213">
        <v>533609</v>
      </c>
      <c r="AY164" s="213">
        <v>524982</v>
      </c>
      <c r="AZ164" s="213">
        <v>524305</v>
      </c>
      <c r="BA164" s="213">
        <v>529142</v>
      </c>
      <c r="BB164" s="213">
        <v>519094</v>
      </c>
      <c r="BC164" s="213">
        <v>511616</v>
      </c>
      <c r="BD164" s="213">
        <v>508188</v>
      </c>
      <c r="BE164" s="213">
        <v>502826</v>
      </c>
      <c r="BF164" s="213">
        <v>491888</v>
      </c>
      <c r="BG164" s="213">
        <v>499046</v>
      </c>
      <c r="BH164" s="213">
        <v>483952</v>
      </c>
      <c r="BI164" s="213">
        <v>506346</v>
      </c>
      <c r="BJ164" s="213">
        <v>509813</v>
      </c>
      <c r="BK164" s="213">
        <v>511255</v>
      </c>
      <c r="BL164" s="213">
        <v>512266</v>
      </c>
      <c r="BM164" s="213">
        <v>512833</v>
      </c>
      <c r="BN164" s="213">
        <v>513114</v>
      </c>
      <c r="BO164" s="213">
        <v>513396</v>
      </c>
      <c r="BP164" s="213">
        <v>513735</v>
      </c>
      <c r="BQ164" s="213">
        <v>514212</v>
      </c>
      <c r="BR164" s="213">
        <v>514649</v>
      </c>
      <c r="BS164" s="213">
        <v>515114</v>
      </c>
      <c r="BT164" s="213">
        <v>515747</v>
      </c>
      <c r="BU164" s="213">
        <v>517064</v>
      </c>
      <c r="BV164" s="213">
        <v>519154</v>
      </c>
      <c r="BW164" s="213">
        <v>521412</v>
      </c>
      <c r="BX164" s="213">
        <v>523677</v>
      </c>
      <c r="BY164" s="213">
        <v>525844</v>
      </c>
      <c r="BZ164" s="213">
        <v>527585</v>
      </c>
      <c r="CA164" s="213">
        <v>528848</v>
      </c>
      <c r="CB164" s="213">
        <v>529941</v>
      </c>
      <c r="CC164" s="213">
        <v>530802</v>
      </c>
      <c r="CD164" s="213">
        <v>530870</v>
      </c>
      <c r="CE164" s="213">
        <v>530115</v>
      </c>
      <c r="CF164" s="213">
        <v>529190</v>
      </c>
      <c r="CG164" s="213">
        <v>528091</v>
      </c>
      <c r="CH164" s="213">
        <v>526829</v>
      </c>
      <c r="CI164" s="213">
        <v>525524</v>
      </c>
      <c r="CJ164" s="213">
        <v>524286</v>
      </c>
      <c r="CK164" s="213">
        <v>523181</v>
      </c>
      <c r="CL164" s="213">
        <v>522115</v>
      </c>
      <c r="CM164" s="213">
        <v>521233</v>
      </c>
      <c r="CN164" s="213">
        <v>520627</v>
      </c>
      <c r="CO164" s="213">
        <v>520333</v>
      </c>
      <c r="CP164" s="213">
        <v>520314</v>
      </c>
      <c r="CQ164" s="213">
        <v>520448</v>
      </c>
      <c r="CR164" s="213">
        <v>520758</v>
      </c>
      <c r="CS164" s="213">
        <v>521276</v>
      </c>
      <c r="CT164" s="213">
        <v>521907</v>
      </c>
      <c r="CU164" s="213">
        <v>522623</v>
      </c>
      <c r="CV164" s="213">
        <v>523356</v>
      </c>
      <c r="CW164" s="213">
        <v>524216</v>
      </c>
      <c r="CX164" s="213">
        <v>525227</v>
      </c>
      <c r="CY164" s="213">
        <v>526192</v>
      </c>
    </row>
    <row r="165" spans="1:103" x14ac:dyDescent="0.2">
      <c r="A165" s="213" t="s">
        <v>1292</v>
      </c>
      <c r="B165" s="211">
        <v>56</v>
      </c>
      <c r="C165" s="213"/>
      <c r="D165" s="213"/>
      <c r="E165" s="213">
        <v>457519</v>
      </c>
      <c r="F165" s="213">
        <v>452584</v>
      </c>
      <c r="G165" s="213">
        <v>452554</v>
      </c>
      <c r="H165" s="213">
        <v>441196</v>
      </c>
      <c r="I165" s="213">
        <v>450810</v>
      </c>
      <c r="J165" s="213">
        <v>436450</v>
      </c>
      <c r="K165" s="213">
        <v>420022</v>
      </c>
      <c r="L165" s="213">
        <v>403320</v>
      </c>
      <c r="M165" s="213">
        <v>397990</v>
      </c>
      <c r="N165" s="213">
        <v>390685</v>
      </c>
      <c r="O165" s="213">
        <v>382402</v>
      </c>
      <c r="P165" s="213">
        <v>388565</v>
      </c>
      <c r="Q165" s="213">
        <v>416926</v>
      </c>
      <c r="R165" s="213">
        <v>433684</v>
      </c>
      <c r="S165" s="213">
        <v>432115</v>
      </c>
      <c r="T165" s="213">
        <v>429984</v>
      </c>
      <c r="U165" s="213">
        <v>432129</v>
      </c>
      <c r="V165" s="213">
        <v>433725</v>
      </c>
      <c r="W165" s="213">
        <v>450102</v>
      </c>
      <c r="X165" s="213">
        <v>454817</v>
      </c>
      <c r="Y165" s="213">
        <v>459260</v>
      </c>
      <c r="Z165" s="213">
        <v>474173</v>
      </c>
      <c r="AA165" s="213">
        <v>475766</v>
      </c>
      <c r="AB165" s="213">
        <v>484551</v>
      </c>
      <c r="AC165" s="213">
        <v>493105</v>
      </c>
      <c r="AD165" s="213">
        <v>492682</v>
      </c>
      <c r="AE165" s="213">
        <v>485422</v>
      </c>
      <c r="AF165" s="213">
        <v>490391</v>
      </c>
      <c r="AG165" s="213">
        <v>485995</v>
      </c>
      <c r="AH165" s="213">
        <v>486300</v>
      </c>
      <c r="AI165" s="213">
        <v>495492</v>
      </c>
      <c r="AJ165" s="213">
        <v>493419</v>
      </c>
      <c r="AK165" s="213">
        <v>498470</v>
      </c>
      <c r="AL165" s="213">
        <v>493670</v>
      </c>
      <c r="AM165" s="213">
        <v>494087</v>
      </c>
      <c r="AN165" s="213">
        <v>499404</v>
      </c>
      <c r="AO165" s="213">
        <v>507689</v>
      </c>
      <c r="AP165" s="213">
        <v>514345</v>
      </c>
      <c r="AQ165" s="213">
        <v>514772</v>
      </c>
      <c r="AR165" s="213">
        <v>512876</v>
      </c>
      <c r="AS165" s="213">
        <v>520035</v>
      </c>
      <c r="AT165" s="213">
        <v>534486</v>
      </c>
      <c r="AU165" s="213">
        <v>531805</v>
      </c>
      <c r="AV165" s="213">
        <v>534358</v>
      </c>
      <c r="AW165" s="213">
        <v>542449</v>
      </c>
      <c r="AX165" s="213">
        <v>541310</v>
      </c>
      <c r="AY165" s="213">
        <v>532248</v>
      </c>
      <c r="AZ165" s="213">
        <v>523663</v>
      </c>
      <c r="BA165" s="213">
        <v>523005</v>
      </c>
      <c r="BB165" s="213">
        <v>527847</v>
      </c>
      <c r="BC165" s="213">
        <v>517843</v>
      </c>
      <c r="BD165" s="213">
        <v>510403</v>
      </c>
      <c r="BE165" s="213">
        <v>507003</v>
      </c>
      <c r="BF165" s="213">
        <v>501672</v>
      </c>
      <c r="BG165" s="213">
        <v>490776</v>
      </c>
      <c r="BH165" s="213">
        <v>497930</v>
      </c>
      <c r="BI165" s="213">
        <v>482891</v>
      </c>
      <c r="BJ165" s="213">
        <v>505246</v>
      </c>
      <c r="BK165" s="213">
        <v>508719</v>
      </c>
      <c r="BL165" s="213">
        <v>510171</v>
      </c>
      <c r="BM165" s="213">
        <v>511196</v>
      </c>
      <c r="BN165" s="213">
        <v>511776</v>
      </c>
      <c r="BO165" s="213">
        <v>512072</v>
      </c>
      <c r="BP165" s="213">
        <v>512368</v>
      </c>
      <c r="BQ165" s="213">
        <v>512720</v>
      </c>
      <c r="BR165" s="213">
        <v>513209</v>
      </c>
      <c r="BS165" s="213">
        <v>513658</v>
      </c>
      <c r="BT165" s="213">
        <v>514137</v>
      </c>
      <c r="BU165" s="213">
        <v>514782</v>
      </c>
      <c r="BV165" s="213">
        <v>516110</v>
      </c>
      <c r="BW165" s="213">
        <v>518209</v>
      </c>
      <c r="BX165" s="213">
        <v>520475</v>
      </c>
      <c r="BY165" s="213">
        <v>522749</v>
      </c>
      <c r="BZ165" s="213">
        <v>524926</v>
      </c>
      <c r="CA165" s="213">
        <v>526677</v>
      </c>
      <c r="CB165" s="213">
        <v>527950</v>
      </c>
      <c r="CC165" s="213">
        <v>529051</v>
      </c>
      <c r="CD165" s="213">
        <v>529923</v>
      </c>
      <c r="CE165" s="213">
        <v>530005</v>
      </c>
      <c r="CF165" s="213">
        <v>529265</v>
      </c>
      <c r="CG165" s="213">
        <v>528351</v>
      </c>
      <c r="CH165" s="213">
        <v>527268</v>
      </c>
      <c r="CI165" s="213">
        <v>526020</v>
      </c>
      <c r="CJ165" s="213">
        <v>524730</v>
      </c>
      <c r="CK165" s="213">
        <v>523506</v>
      </c>
      <c r="CL165" s="213">
        <v>522415</v>
      </c>
      <c r="CM165" s="213">
        <v>521361</v>
      </c>
      <c r="CN165" s="213">
        <v>520490</v>
      </c>
      <c r="CO165" s="213">
        <v>519896</v>
      </c>
      <c r="CP165" s="213">
        <v>519617</v>
      </c>
      <c r="CQ165" s="213">
        <v>519607</v>
      </c>
      <c r="CR165" s="213">
        <v>519750</v>
      </c>
      <c r="CS165" s="213">
        <v>520072</v>
      </c>
      <c r="CT165" s="213">
        <v>520599</v>
      </c>
      <c r="CU165" s="213">
        <v>521238</v>
      </c>
      <c r="CV165" s="213">
        <v>521964</v>
      </c>
      <c r="CW165" s="213">
        <v>522704</v>
      </c>
      <c r="CX165" s="213">
        <v>523573</v>
      </c>
      <c r="CY165" s="213">
        <v>524582</v>
      </c>
    </row>
    <row r="166" spans="1:103" x14ac:dyDescent="0.2">
      <c r="A166" s="213" t="s">
        <v>1292</v>
      </c>
      <c r="B166" s="211">
        <v>57</v>
      </c>
      <c r="C166" s="213"/>
      <c r="D166" s="213"/>
      <c r="E166" s="213">
        <v>453045</v>
      </c>
      <c r="F166" s="213">
        <v>455756</v>
      </c>
      <c r="G166" s="213">
        <v>450751</v>
      </c>
      <c r="H166" s="213">
        <v>450622</v>
      </c>
      <c r="I166" s="213">
        <v>439225</v>
      </c>
      <c r="J166" s="213">
        <v>448691</v>
      </c>
      <c r="K166" s="213">
        <v>434426</v>
      </c>
      <c r="L166" s="213">
        <v>418101</v>
      </c>
      <c r="M166" s="213">
        <v>401504</v>
      </c>
      <c r="N166" s="213">
        <v>396220</v>
      </c>
      <c r="O166" s="213">
        <v>388969</v>
      </c>
      <c r="P166" s="213">
        <v>380747</v>
      </c>
      <c r="Q166" s="213">
        <v>386901</v>
      </c>
      <c r="R166" s="213">
        <v>415151</v>
      </c>
      <c r="S166" s="213">
        <v>431855</v>
      </c>
      <c r="T166" s="213">
        <v>430314</v>
      </c>
      <c r="U166" s="213">
        <v>428215</v>
      </c>
      <c r="V166" s="213">
        <v>430371</v>
      </c>
      <c r="W166" s="213">
        <v>431982</v>
      </c>
      <c r="X166" s="213">
        <v>448310</v>
      </c>
      <c r="Y166" s="213">
        <v>453028</v>
      </c>
      <c r="Z166" s="213">
        <v>457476</v>
      </c>
      <c r="AA166" s="213">
        <v>472350</v>
      </c>
      <c r="AB166" s="213">
        <v>473959</v>
      </c>
      <c r="AC166" s="213">
        <v>482732</v>
      </c>
      <c r="AD166" s="213">
        <v>491274</v>
      </c>
      <c r="AE166" s="213">
        <v>490876</v>
      </c>
      <c r="AF166" s="213">
        <v>483668</v>
      </c>
      <c r="AG166" s="213">
        <v>488641</v>
      </c>
      <c r="AH166" s="213">
        <v>484285</v>
      </c>
      <c r="AI166" s="213">
        <v>484610</v>
      </c>
      <c r="AJ166" s="213">
        <v>493788</v>
      </c>
      <c r="AK166" s="213">
        <v>491748</v>
      </c>
      <c r="AL166" s="213">
        <v>496802</v>
      </c>
      <c r="AM166" s="213">
        <v>492041</v>
      </c>
      <c r="AN166" s="213">
        <v>492478</v>
      </c>
      <c r="AO166" s="213">
        <v>497798</v>
      </c>
      <c r="AP166" s="213">
        <v>506077</v>
      </c>
      <c r="AQ166" s="213">
        <v>512728</v>
      </c>
      <c r="AR166" s="213">
        <v>513176</v>
      </c>
      <c r="AS166" s="213">
        <v>511307</v>
      </c>
      <c r="AT166" s="213">
        <v>518463</v>
      </c>
      <c r="AU166" s="213">
        <v>532888</v>
      </c>
      <c r="AV166" s="213">
        <v>530236</v>
      </c>
      <c r="AW166" s="213">
        <v>532802</v>
      </c>
      <c r="AX166" s="213">
        <v>540888</v>
      </c>
      <c r="AY166" s="213">
        <v>539772</v>
      </c>
      <c r="AZ166" s="213">
        <v>530759</v>
      </c>
      <c r="BA166" s="213">
        <v>522219</v>
      </c>
      <c r="BB166" s="213">
        <v>521583</v>
      </c>
      <c r="BC166" s="213">
        <v>526430</v>
      </c>
      <c r="BD166" s="213">
        <v>516474</v>
      </c>
      <c r="BE166" s="213">
        <v>509073</v>
      </c>
      <c r="BF166" s="213">
        <v>505701</v>
      </c>
      <c r="BG166" s="213">
        <v>500402</v>
      </c>
      <c r="BH166" s="213">
        <v>489556</v>
      </c>
      <c r="BI166" s="213">
        <v>496704</v>
      </c>
      <c r="BJ166" s="213">
        <v>481723</v>
      </c>
      <c r="BK166" s="213">
        <v>504034</v>
      </c>
      <c r="BL166" s="213">
        <v>507514</v>
      </c>
      <c r="BM166" s="213">
        <v>508979</v>
      </c>
      <c r="BN166" s="213">
        <v>510018</v>
      </c>
      <c r="BO166" s="213">
        <v>510611</v>
      </c>
      <c r="BP166" s="213">
        <v>510923</v>
      </c>
      <c r="BQ166" s="213">
        <v>511235</v>
      </c>
      <c r="BR166" s="213">
        <v>511599</v>
      </c>
      <c r="BS166" s="213">
        <v>512103</v>
      </c>
      <c r="BT166" s="213">
        <v>512567</v>
      </c>
      <c r="BU166" s="213">
        <v>513058</v>
      </c>
      <c r="BV166" s="213">
        <v>513716</v>
      </c>
      <c r="BW166" s="213">
        <v>515057</v>
      </c>
      <c r="BX166" s="213">
        <v>517164</v>
      </c>
      <c r="BY166" s="213">
        <v>519440</v>
      </c>
      <c r="BZ166" s="213">
        <v>521724</v>
      </c>
      <c r="CA166" s="213">
        <v>523909</v>
      </c>
      <c r="CB166" s="213">
        <v>525671</v>
      </c>
      <c r="CC166" s="213">
        <v>526953</v>
      </c>
      <c r="CD166" s="213">
        <v>528065</v>
      </c>
      <c r="CE166" s="213">
        <v>528952</v>
      </c>
      <c r="CF166" s="213">
        <v>529047</v>
      </c>
      <c r="CG166" s="213">
        <v>528318</v>
      </c>
      <c r="CH166" s="213">
        <v>527422</v>
      </c>
      <c r="CI166" s="213">
        <v>526354</v>
      </c>
      <c r="CJ166" s="213">
        <v>525122</v>
      </c>
      <c r="CK166" s="213">
        <v>523846</v>
      </c>
      <c r="CL166" s="213">
        <v>522636</v>
      </c>
      <c r="CM166" s="213">
        <v>521561</v>
      </c>
      <c r="CN166" s="213">
        <v>520519</v>
      </c>
      <c r="CO166" s="213">
        <v>519661</v>
      </c>
      <c r="CP166" s="213">
        <v>519082</v>
      </c>
      <c r="CQ166" s="213">
        <v>518814</v>
      </c>
      <c r="CR166" s="213">
        <v>518815</v>
      </c>
      <c r="CS166" s="213">
        <v>518970</v>
      </c>
      <c r="CT166" s="213">
        <v>519303</v>
      </c>
      <c r="CU166" s="213">
        <v>519840</v>
      </c>
      <c r="CV166" s="213">
        <v>520489</v>
      </c>
      <c r="CW166" s="213">
        <v>521225</v>
      </c>
      <c r="CX166" s="213">
        <v>521974</v>
      </c>
      <c r="CY166" s="213">
        <v>522840</v>
      </c>
    </row>
    <row r="167" spans="1:103" x14ac:dyDescent="0.2">
      <c r="A167" s="213" t="s">
        <v>1292</v>
      </c>
      <c r="B167" s="211">
        <v>58</v>
      </c>
      <c r="C167" s="213"/>
      <c r="D167" s="213"/>
      <c r="E167" s="213">
        <v>455163</v>
      </c>
      <c r="F167" s="213">
        <v>451033</v>
      </c>
      <c r="G167" s="213">
        <v>453640</v>
      </c>
      <c r="H167" s="213">
        <v>448576</v>
      </c>
      <c r="I167" s="213">
        <v>448358</v>
      </c>
      <c r="J167" s="213">
        <v>436935</v>
      </c>
      <c r="K167" s="213">
        <v>446376</v>
      </c>
      <c r="L167" s="213">
        <v>432215</v>
      </c>
      <c r="M167" s="213">
        <v>416002</v>
      </c>
      <c r="N167" s="213">
        <v>399518</v>
      </c>
      <c r="O167" s="213">
        <v>394284</v>
      </c>
      <c r="P167" s="213">
        <v>387092</v>
      </c>
      <c r="Q167" s="213">
        <v>378936</v>
      </c>
      <c r="R167" s="213">
        <v>385080</v>
      </c>
      <c r="S167" s="213">
        <v>413209</v>
      </c>
      <c r="T167" s="213">
        <v>429854</v>
      </c>
      <c r="U167" s="213">
        <v>428345</v>
      </c>
      <c r="V167" s="213">
        <v>426281</v>
      </c>
      <c r="W167" s="213">
        <v>428449</v>
      </c>
      <c r="X167" s="213">
        <v>430078</v>
      </c>
      <c r="Y167" s="213">
        <v>446353</v>
      </c>
      <c r="Z167" s="213">
        <v>451074</v>
      </c>
      <c r="AA167" s="213">
        <v>455528</v>
      </c>
      <c r="AB167" s="213">
        <v>470357</v>
      </c>
      <c r="AC167" s="213">
        <v>471985</v>
      </c>
      <c r="AD167" s="213">
        <v>480744</v>
      </c>
      <c r="AE167" s="213">
        <v>489274</v>
      </c>
      <c r="AF167" s="213">
        <v>488904</v>
      </c>
      <c r="AG167" s="213">
        <v>481754</v>
      </c>
      <c r="AH167" s="213">
        <v>486728</v>
      </c>
      <c r="AI167" s="213">
        <v>482417</v>
      </c>
      <c r="AJ167" s="213">
        <v>482761</v>
      </c>
      <c r="AK167" s="213">
        <v>491927</v>
      </c>
      <c r="AL167" s="213">
        <v>489919</v>
      </c>
      <c r="AM167" s="213">
        <v>494977</v>
      </c>
      <c r="AN167" s="213">
        <v>490258</v>
      </c>
      <c r="AO167" s="213">
        <v>490717</v>
      </c>
      <c r="AP167" s="213">
        <v>496042</v>
      </c>
      <c r="AQ167" s="213">
        <v>504312</v>
      </c>
      <c r="AR167" s="213">
        <v>510961</v>
      </c>
      <c r="AS167" s="213">
        <v>511429</v>
      </c>
      <c r="AT167" s="213">
        <v>509591</v>
      </c>
      <c r="AU167" s="213">
        <v>516744</v>
      </c>
      <c r="AV167" s="213">
        <v>531138</v>
      </c>
      <c r="AW167" s="213">
        <v>528518</v>
      </c>
      <c r="AX167" s="213">
        <v>531097</v>
      </c>
      <c r="AY167" s="213">
        <v>539176</v>
      </c>
      <c r="AZ167" s="213">
        <v>538088</v>
      </c>
      <c r="BA167" s="213">
        <v>529127</v>
      </c>
      <c r="BB167" s="213">
        <v>520634</v>
      </c>
      <c r="BC167" s="213">
        <v>520024</v>
      </c>
      <c r="BD167" s="213">
        <v>524874</v>
      </c>
      <c r="BE167" s="213">
        <v>514970</v>
      </c>
      <c r="BF167" s="213">
        <v>507613</v>
      </c>
      <c r="BG167" s="213">
        <v>504271</v>
      </c>
      <c r="BH167" s="213">
        <v>499008</v>
      </c>
      <c r="BI167" s="213">
        <v>488213</v>
      </c>
      <c r="BJ167" s="213">
        <v>495358</v>
      </c>
      <c r="BK167" s="213">
        <v>480439</v>
      </c>
      <c r="BL167" s="213">
        <v>502702</v>
      </c>
      <c r="BM167" s="213">
        <v>506190</v>
      </c>
      <c r="BN167" s="213">
        <v>507669</v>
      </c>
      <c r="BO167" s="213">
        <v>508722</v>
      </c>
      <c r="BP167" s="213">
        <v>509330</v>
      </c>
      <c r="BQ167" s="213">
        <v>509658</v>
      </c>
      <c r="BR167" s="213">
        <v>509987</v>
      </c>
      <c r="BS167" s="213">
        <v>510366</v>
      </c>
      <c r="BT167" s="213">
        <v>510885</v>
      </c>
      <c r="BU167" s="213">
        <v>511364</v>
      </c>
      <c r="BV167" s="213">
        <v>511870</v>
      </c>
      <c r="BW167" s="213">
        <v>512542</v>
      </c>
      <c r="BX167" s="213">
        <v>513895</v>
      </c>
      <c r="BY167" s="213">
        <v>516014</v>
      </c>
      <c r="BZ167" s="213">
        <v>518298</v>
      </c>
      <c r="CA167" s="213">
        <v>520592</v>
      </c>
      <c r="CB167" s="213">
        <v>522787</v>
      </c>
      <c r="CC167" s="213">
        <v>524560</v>
      </c>
      <c r="CD167" s="213">
        <v>525854</v>
      </c>
      <c r="CE167" s="213">
        <v>526978</v>
      </c>
      <c r="CF167" s="213">
        <v>527879</v>
      </c>
      <c r="CG167" s="213">
        <v>527987</v>
      </c>
      <c r="CH167" s="213">
        <v>527275</v>
      </c>
      <c r="CI167" s="213">
        <v>526395</v>
      </c>
      <c r="CJ167" s="213">
        <v>525343</v>
      </c>
      <c r="CK167" s="213">
        <v>524128</v>
      </c>
      <c r="CL167" s="213">
        <v>522870</v>
      </c>
      <c r="CM167" s="213">
        <v>521674</v>
      </c>
      <c r="CN167" s="213">
        <v>520614</v>
      </c>
      <c r="CO167" s="213">
        <v>519589</v>
      </c>
      <c r="CP167" s="213">
        <v>518743</v>
      </c>
      <c r="CQ167" s="213">
        <v>518178</v>
      </c>
      <c r="CR167" s="213">
        <v>517924</v>
      </c>
      <c r="CS167" s="213">
        <v>517938</v>
      </c>
      <c r="CT167" s="213">
        <v>518106</v>
      </c>
      <c r="CU167" s="213">
        <v>518448</v>
      </c>
      <c r="CV167" s="213">
        <v>518996</v>
      </c>
      <c r="CW167" s="213">
        <v>519657</v>
      </c>
      <c r="CX167" s="213">
        <v>520402</v>
      </c>
      <c r="CY167" s="213">
        <v>521150</v>
      </c>
    </row>
    <row r="168" spans="1:103" x14ac:dyDescent="0.2">
      <c r="A168" s="213" t="s">
        <v>1292</v>
      </c>
      <c r="B168" s="211">
        <v>59</v>
      </c>
      <c r="C168" s="213"/>
      <c r="D168" s="213"/>
      <c r="E168" s="213">
        <v>447730</v>
      </c>
      <c r="F168" s="213">
        <v>452867</v>
      </c>
      <c r="G168" s="213">
        <v>448687</v>
      </c>
      <c r="H168" s="213">
        <v>451197</v>
      </c>
      <c r="I168" s="213">
        <v>446081</v>
      </c>
      <c r="J168" s="213">
        <v>445784</v>
      </c>
      <c r="K168" s="213">
        <v>434461</v>
      </c>
      <c r="L168" s="213">
        <v>443872</v>
      </c>
      <c r="M168" s="213">
        <v>429825</v>
      </c>
      <c r="N168" s="213">
        <v>413733</v>
      </c>
      <c r="O168" s="213">
        <v>397371</v>
      </c>
      <c r="P168" s="213">
        <v>392194</v>
      </c>
      <c r="Q168" s="213">
        <v>385066</v>
      </c>
      <c r="R168" s="213">
        <v>376982</v>
      </c>
      <c r="S168" s="213">
        <v>383116</v>
      </c>
      <c r="T168" s="213">
        <v>411112</v>
      </c>
      <c r="U168" s="213">
        <v>427694</v>
      </c>
      <c r="V168" s="213">
        <v>426219</v>
      </c>
      <c r="W168" s="213">
        <v>424192</v>
      </c>
      <c r="X168" s="213">
        <v>426377</v>
      </c>
      <c r="Y168" s="213">
        <v>428023</v>
      </c>
      <c r="Z168" s="213">
        <v>444241</v>
      </c>
      <c r="AA168" s="213">
        <v>448964</v>
      </c>
      <c r="AB168" s="213">
        <v>453423</v>
      </c>
      <c r="AC168" s="213">
        <v>468206</v>
      </c>
      <c r="AD168" s="213">
        <v>469855</v>
      </c>
      <c r="AE168" s="213">
        <v>478597</v>
      </c>
      <c r="AF168" s="213">
        <v>487113</v>
      </c>
      <c r="AG168" s="213">
        <v>486774</v>
      </c>
      <c r="AH168" s="213">
        <v>479685</v>
      </c>
      <c r="AI168" s="213">
        <v>484664</v>
      </c>
      <c r="AJ168" s="213">
        <v>480397</v>
      </c>
      <c r="AK168" s="213">
        <v>480766</v>
      </c>
      <c r="AL168" s="213">
        <v>489917</v>
      </c>
      <c r="AM168" s="213">
        <v>487945</v>
      </c>
      <c r="AN168" s="213">
        <v>493006</v>
      </c>
      <c r="AO168" s="213">
        <v>488333</v>
      </c>
      <c r="AP168" s="213">
        <v>488816</v>
      </c>
      <c r="AQ168" s="213">
        <v>494146</v>
      </c>
      <c r="AR168" s="213">
        <v>502405</v>
      </c>
      <c r="AS168" s="213">
        <v>509053</v>
      </c>
      <c r="AT168" s="213">
        <v>509545</v>
      </c>
      <c r="AU168" s="213">
        <v>507736</v>
      </c>
      <c r="AV168" s="213">
        <v>514887</v>
      </c>
      <c r="AW168" s="213">
        <v>529248</v>
      </c>
      <c r="AX168" s="213">
        <v>526663</v>
      </c>
      <c r="AY168" s="213">
        <v>529257</v>
      </c>
      <c r="AZ168" s="213">
        <v>537329</v>
      </c>
      <c r="BA168" s="213">
        <v>536269</v>
      </c>
      <c r="BB168" s="213">
        <v>527366</v>
      </c>
      <c r="BC168" s="213">
        <v>518926</v>
      </c>
      <c r="BD168" s="213">
        <v>518339</v>
      </c>
      <c r="BE168" s="213">
        <v>523197</v>
      </c>
      <c r="BF168" s="213">
        <v>513348</v>
      </c>
      <c r="BG168" s="213">
        <v>506037</v>
      </c>
      <c r="BH168" s="213">
        <v>502728</v>
      </c>
      <c r="BI168" s="213">
        <v>497503</v>
      </c>
      <c r="BJ168" s="213">
        <v>486764</v>
      </c>
      <c r="BK168" s="213">
        <v>493905</v>
      </c>
      <c r="BL168" s="213">
        <v>479055</v>
      </c>
      <c r="BM168" s="213">
        <v>501266</v>
      </c>
      <c r="BN168" s="213">
        <v>504762</v>
      </c>
      <c r="BO168" s="213">
        <v>506257</v>
      </c>
      <c r="BP168" s="213">
        <v>507324</v>
      </c>
      <c r="BQ168" s="213">
        <v>507950</v>
      </c>
      <c r="BR168" s="213">
        <v>508293</v>
      </c>
      <c r="BS168" s="213">
        <v>508640</v>
      </c>
      <c r="BT168" s="213">
        <v>509036</v>
      </c>
      <c r="BU168" s="213">
        <v>509570</v>
      </c>
      <c r="BV168" s="213">
        <v>510070</v>
      </c>
      <c r="BW168" s="213">
        <v>510590</v>
      </c>
      <c r="BX168" s="213">
        <v>511276</v>
      </c>
      <c r="BY168" s="213">
        <v>512644</v>
      </c>
      <c r="BZ168" s="213">
        <v>514774</v>
      </c>
      <c r="CA168" s="213">
        <v>517070</v>
      </c>
      <c r="CB168" s="213">
        <v>519372</v>
      </c>
      <c r="CC168" s="213">
        <v>521578</v>
      </c>
      <c r="CD168" s="213">
        <v>523364</v>
      </c>
      <c r="CE168" s="213">
        <v>524670</v>
      </c>
      <c r="CF168" s="213">
        <v>525808</v>
      </c>
      <c r="CG168" s="213">
        <v>526723</v>
      </c>
      <c r="CH168" s="213">
        <v>526846</v>
      </c>
      <c r="CI168" s="213">
        <v>526152</v>
      </c>
      <c r="CJ168" s="213">
        <v>525290</v>
      </c>
      <c r="CK168" s="213">
        <v>524254</v>
      </c>
      <c r="CL168" s="213">
        <v>523058</v>
      </c>
      <c r="CM168" s="213">
        <v>521818</v>
      </c>
      <c r="CN168" s="213">
        <v>520640</v>
      </c>
      <c r="CO168" s="213">
        <v>519597</v>
      </c>
      <c r="CP168" s="213">
        <v>518588</v>
      </c>
      <c r="CQ168" s="213">
        <v>517757</v>
      </c>
      <c r="CR168" s="213">
        <v>517209</v>
      </c>
      <c r="CS168" s="213">
        <v>516967</v>
      </c>
      <c r="CT168" s="213">
        <v>516996</v>
      </c>
      <c r="CU168" s="213">
        <v>517177</v>
      </c>
      <c r="CV168" s="213">
        <v>517533</v>
      </c>
      <c r="CW168" s="213">
        <v>518090</v>
      </c>
      <c r="CX168" s="213">
        <v>518763</v>
      </c>
      <c r="CY168" s="213">
        <v>519506</v>
      </c>
    </row>
    <row r="169" spans="1:103" x14ac:dyDescent="0.2">
      <c r="A169" s="213" t="s">
        <v>1292</v>
      </c>
      <c r="B169" s="211">
        <v>60</v>
      </c>
      <c r="C169" s="213"/>
      <c r="D169" s="213"/>
      <c r="E169" s="213">
        <v>437447</v>
      </c>
      <c r="F169" s="213">
        <v>445154</v>
      </c>
      <c r="G169" s="213">
        <v>450189</v>
      </c>
      <c r="H169" s="213">
        <v>445974</v>
      </c>
      <c r="I169" s="213">
        <v>448399</v>
      </c>
      <c r="J169" s="213">
        <v>443250</v>
      </c>
      <c r="K169" s="213">
        <v>442985</v>
      </c>
      <c r="L169" s="213">
        <v>431770</v>
      </c>
      <c r="M169" s="213">
        <v>441149</v>
      </c>
      <c r="N169" s="213">
        <v>427224</v>
      </c>
      <c r="O169" s="213">
        <v>411264</v>
      </c>
      <c r="P169" s="213">
        <v>395036</v>
      </c>
      <c r="Q169" s="213">
        <v>389920</v>
      </c>
      <c r="R169" s="213">
        <v>382861</v>
      </c>
      <c r="S169" s="213">
        <v>374854</v>
      </c>
      <c r="T169" s="213">
        <v>380978</v>
      </c>
      <c r="U169" s="213">
        <v>408833</v>
      </c>
      <c r="V169" s="213">
        <v>425345</v>
      </c>
      <c r="W169" s="213">
        <v>423906</v>
      </c>
      <c r="X169" s="213">
        <v>421919</v>
      </c>
      <c r="Y169" s="213">
        <v>424121</v>
      </c>
      <c r="Z169" s="213">
        <v>425785</v>
      </c>
      <c r="AA169" s="213">
        <v>441942</v>
      </c>
      <c r="AB169" s="213">
        <v>446666</v>
      </c>
      <c r="AC169" s="213">
        <v>451133</v>
      </c>
      <c r="AD169" s="213">
        <v>465866</v>
      </c>
      <c r="AE169" s="213">
        <v>467536</v>
      </c>
      <c r="AF169" s="213">
        <v>476260</v>
      </c>
      <c r="AG169" s="213">
        <v>484762</v>
      </c>
      <c r="AH169" s="213">
        <v>484455</v>
      </c>
      <c r="AI169" s="213">
        <v>477432</v>
      </c>
      <c r="AJ169" s="213">
        <v>482416</v>
      </c>
      <c r="AK169" s="213">
        <v>478196</v>
      </c>
      <c r="AL169" s="213">
        <v>478594</v>
      </c>
      <c r="AM169" s="213">
        <v>487729</v>
      </c>
      <c r="AN169" s="213">
        <v>485794</v>
      </c>
      <c r="AO169" s="213">
        <v>490860</v>
      </c>
      <c r="AP169" s="213">
        <v>486237</v>
      </c>
      <c r="AQ169" s="213">
        <v>486746</v>
      </c>
      <c r="AR169" s="213">
        <v>492078</v>
      </c>
      <c r="AS169" s="213">
        <v>500329</v>
      </c>
      <c r="AT169" s="213">
        <v>506974</v>
      </c>
      <c r="AU169" s="213">
        <v>507491</v>
      </c>
      <c r="AV169" s="213">
        <v>505715</v>
      </c>
      <c r="AW169" s="213">
        <v>512862</v>
      </c>
      <c r="AX169" s="213">
        <v>527189</v>
      </c>
      <c r="AY169" s="213">
        <v>524640</v>
      </c>
      <c r="AZ169" s="213">
        <v>527253</v>
      </c>
      <c r="BA169" s="213">
        <v>535317</v>
      </c>
      <c r="BB169" s="213">
        <v>534286</v>
      </c>
      <c r="BC169" s="213">
        <v>525444</v>
      </c>
      <c r="BD169" s="213">
        <v>517062</v>
      </c>
      <c r="BE169" s="213">
        <v>516504</v>
      </c>
      <c r="BF169" s="213">
        <v>521366</v>
      </c>
      <c r="BG169" s="213">
        <v>511579</v>
      </c>
      <c r="BH169" s="213">
        <v>504317</v>
      </c>
      <c r="BI169" s="213">
        <v>501045</v>
      </c>
      <c r="BJ169" s="213">
        <v>495861</v>
      </c>
      <c r="BK169" s="213">
        <v>485182</v>
      </c>
      <c r="BL169" s="213">
        <v>492319</v>
      </c>
      <c r="BM169" s="213">
        <v>477541</v>
      </c>
      <c r="BN169" s="213">
        <v>499698</v>
      </c>
      <c r="BO169" s="213">
        <v>503203</v>
      </c>
      <c r="BP169" s="213">
        <v>504715</v>
      </c>
      <c r="BQ169" s="213">
        <v>505797</v>
      </c>
      <c r="BR169" s="213">
        <v>506442</v>
      </c>
      <c r="BS169" s="213">
        <v>506804</v>
      </c>
      <c r="BT169" s="213">
        <v>507169</v>
      </c>
      <c r="BU169" s="213">
        <v>507584</v>
      </c>
      <c r="BV169" s="213">
        <v>508135</v>
      </c>
      <c r="BW169" s="213">
        <v>508654</v>
      </c>
      <c r="BX169" s="213">
        <v>509190</v>
      </c>
      <c r="BY169" s="213">
        <v>509894</v>
      </c>
      <c r="BZ169" s="213">
        <v>511275</v>
      </c>
      <c r="CA169" s="213">
        <v>513418</v>
      </c>
      <c r="CB169" s="213">
        <v>515726</v>
      </c>
      <c r="CC169" s="213">
        <v>518039</v>
      </c>
      <c r="CD169" s="213">
        <v>520257</v>
      </c>
      <c r="CE169" s="213">
        <v>522056</v>
      </c>
      <c r="CF169" s="213">
        <v>523374</v>
      </c>
      <c r="CG169" s="213">
        <v>524528</v>
      </c>
      <c r="CH169" s="213">
        <v>525459</v>
      </c>
      <c r="CI169" s="213">
        <v>525598</v>
      </c>
      <c r="CJ169" s="213">
        <v>524922</v>
      </c>
      <c r="CK169" s="213">
        <v>524078</v>
      </c>
      <c r="CL169" s="213">
        <v>523064</v>
      </c>
      <c r="CM169" s="213">
        <v>521886</v>
      </c>
      <c r="CN169" s="213">
        <v>520666</v>
      </c>
      <c r="CO169" s="213">
        <v>519507</v>
      </c>
      <c r="CP169" s="213">
        <v>518483</v>
      </c>
      <c r="CQ169" s="213">
        <v>517490</v>
      </c>
      <c r="CR169" s="213">
        <v>516677</v>
      </c>
      <c r="CS169" s="213">
        <v>516145</v>
      </c>
      <c r="CT169" s="213">
        <v>515920</v>
      </c>
      <c r="CU169" s="213">
        <v>515964</v>
      </c>
      <c r="CV169" s="213">
        <v>516158</v>
      </c>
      <c r="CW169" s="213">
        <v>516527</v>
      </c>
      <c r="CX169" s="213">
        <v>517097</v>
      </c>
      <c r="CY169" s="213">
        <v>517768</v>
      </c>
    </row>
    <row r="170" spans="1:103" x14ac:dyDescent="0.2">
      <c r="A170" s="213" t="s">
        <v>1292</v>
      </c>
      <c r="B170" s="211">
        <v>61</v>
      </c>
      <c r="C170" s="213"/>
      <c r="D170" s="213"/>
      <c r="E170" s="213">
        <v>426310</v>
      </c>
      <c r="F170" s="213">
        <v>434589</v>
      </c>
      <c r="G170" s="213">
        <v>442185</v>
      </c>
      <c r="H170" s="213">
        <v>447130</v>
      </c>
      <c r="I170" s="213">
        <v>442892</v>
      </c>
      <c r="J170" s="213">
        <v>445246</v>
      </c>
      <c r="K170" s="213">
        <v>440167</v>
      </c>
      <c r="L170" s="213">
        <v>439940</v>
      </c>
      <c r="M170" s="213">
        <v>428839</v>
      </c>
      <c r="N170" s="213">
        <v>438183</v>
      </c>
      <c r="O170" s="213">
        <v>424390</v>
      </c>
      <c r="P170" s="213">
        <v>408574</v>
      </c>
      <c r="Q170" s="213">
        <v>392489</v>
      </c>
      <c r="R170" s="213">
        <v>387437</v>
      </c>
      <c r="S170" s="213">
        <v>380456</v>
      </c>
      <c r="T170" s="213">
        <v>372530</v>
      </c>
      <c r="U170" s="213">
        <v>378644</v>
      </c>
      <c r="V170" s="213">
        <v>406345</v>
      </c>
      <c r="W170" s="213">
        <v>422782</v>
      </c>
      <c r="X170" s="213">
        <v>421382</v>
      </c>
      <c r="Y170" s="213">
        <v>419438</v>
      </c>
      <c r="Z170" s="213">
        <v>421659</v>
      </c>
      <c r="AA170" s="213">
        <v>423346</v>
      </c>
      <c r="AB170" s="213">
        <v>439435</v>
      </c>
      <c r="AC170" s="213">
        <v>444161</v>
      </c>
      <c r="AD170" s="213">
        <v>448635</v>
      </c>
      <c r="AE170" s="213">
        <v>463314</v>
      </c>
      <c r="AF170" s="213">
        <v>465006</v>
      </c>
      <c r="AG170" s="213">
        <v>473711</v>
      </c>
      <c r="AH170" s="213">
        <v>482198</v>
      </c>
      <c r="AI170" s="213">
        <v>481925</v>
      </c>
      <c r="AJ170" s="213">
        <v>474975</v>
      </c>
      <c r="AK170" s="213">
        <v>479962</v>
      </c>
      <c r="AL170" s="213">
        <v>475795</v>
      </c>
      <c r="AM170" s="213">
        <v>476223</v>
      </c>
      <c r="AN170" s="213">
        <v>485338</v>
      </c>
      <c r="AO170" s="213">
        <v>483446</v>
      </c>
      <c r="AP170" s="213">
        <v>488516</v>
      </c>
      <c r="AQ170" s="213">
        <v>483945</v>
      </c>
      <c r="AR170" s="213">
        <v>484483</v>
      </c>
      <c r="AS170" s="213">
        <v>489818</v>
      </c>
      <c r="AT170" s="213">
        <v>498059</v>
      </c>
      <c r="AU170" s="213">
        <v>504702</v>
      </c>
      <c r="AV170" s="213">
        <v>505246</v>
      </c>
      <c r="AW170" s="213">
        <v>503507</v>
      </c>
      <c r="AX170" s="213">
        <v>510647</v>
      </c>
      <c r="AY170" s="213">
        <v>524937</v>
      </c>
      <c r="AZ170" s="213">
        <v>522430</v>
      </c>
      <c r="BA170" s="213">
        <v>525060</v>
      </c>
      <c r="BB170" s="213">
        <v>533115</v>
      </c>
      <c r="BC170" s="213">
        <v>532116</v>
      </c>
      <c r="BD170" s="213">
        <v>523340</v>
      </c>
      <c r="BE170" s="213">
        <v>515022</v>
      </c>
      <c r="BF170" s="213">
        <v>514492</v>
      </c>
      <c r="BG170" s="213">
        <v>519361</v>
      </c>
      <c r="BH170" s="213">
        <v>509641</v>
      </c>
      <c r="BI170" s="213">
        <v>502432</v>
      </c>
      <c r="BJ170" s="213">
        <v>499200</v>
      </c>
      <c r="BK170" s="213">
        <v>494062</v>
      </c>
      <c r="BL170" s="213">
        <v>483446</v>
      </c>
      <c r="BM170" s="213">
        <v>490578</v>
      </c>
      <c r="BN170" s="213">
        <v>475880</v>
      </c>
      <c r="BO170" s="213">
        <v>497977</v>
      </c>
      <c r="BP170" s="213">
        <v>501491</v>
      </c>
      <c r="BQ170" s="213">
        <v>503020</v>
      </c>
      <c r="BR170" s="213">
        <v>504121</v>
      </c>
      <c r="BS170" s="213">
        <v>504784</v>
      </c>
      <c r="BT170" s="213">
        <v>505167</v>
      </c>
      <c r="BU170" s="213">
        <v>505553</v>
      </c>
      <c r="BV170" s="213">
        <v>505986</v>
      </c>
      <c r="BW170" s="213">
        <v>506558</v>
      </c>
      <c r="BX170" s="213">
        <v>507096</v>
      </c>
      <c r="BY170" s="213">
        <v>507651</v>
      </c>
      <c r="BZ170" s="213">
        <v>508373</v>
      </c>
      <c r="CA170" s="213">
        <v>509769</v>
      </c>
      <c r="CB170" s="213">
        <v>511926</v>
      </c>
      <c r="CC170" s="213">
        <v>514245</v>
      </c>
      <c r="CD170" s="213">
        <v>516569</v>
      </c>
      <c r="CE170" s="213">
        <v>518803</v>
      </c>
      <c r="CF170" s="213">
        <v>520615</v>
      </c>
      <c r="CG170" s="213">
        <v>521948</v>
      </c>
      <c r="CH170" s="213">
        <v>523117</v>
      </c>
      <c r="CI170" s="213">
        <v>524064</v>
      </c>
      <c r="CJ170" s="213">
        <v>524222</v>
      </c>
      <c r="CK170" s="213">
        <v>523568</v>
      </c>
      <c r="CL170" s="213">
        <v>522744</v>
      </c>
      <c r="CM170" s="213">
        <v>521749</v>
      </c>
      <c r="CN170" s="213">
        <v>520593</v>
      </c>
      <c r="CO170" s="213">
        <v>519394</v>
      </c>
      <c r="CP170" s="213">
        <v>518256</v>
      </c>
      <c r="CQ170" s="213">
        <v>517251</v>
      </c>
      <c r="CR170" s="213">
        <v>516276</v>
      </c>
      <c r="CS170" s="213">
        <v>515484</v>
      </c>
      <c r="CT170" s="213">
        <v>514968</v>
      </c>
      <c r="CU170" s="213">
        <v>514760</v>
      </c>
      <c r="CV170" s="213">
        <v>514821</v>
      </c>
      <c r="CW170" s="213">
        <v>515029</v>
      </c>
      <c r="CX170" s="213">
        <v>515414</v>
      </c>
      <c r="CY170" s="213">
        <v>515983</v>
      </c>
    </row>
    <row r="171" spans="1:103" x14ac:dyDescent="0.2">
      <c r="A171" s="213" t="s">
        <v>1292</v>
      </c>
      <c r="B171" s="211">
        <v>62</v>
      </c>
      <c r="C171" s="213"/>
      <c r="D171" s="213"/>
      <c r="E171" s="213">
        <v>411275</v>
      </c>
      <c r="F171" s="213">
        <v>423205</v>
      </c>
      <c r="G171" s="213">
        <v>431368</v>
      </c>
      <c r="H171" s="213">
        <v>438858</v>
      </c>
      <c r="I171" s="213">
        <v>443713</v>
      </c>
      <c r="J171" s="213">
        <v>439465</v>
      </c>
      <c r="K171" s="213">
        <v>441835</v>
      </c>
      <c r="L171" s="213">
        <v>436834</v>
      </c>
      <c r="M171" s="213">
        <v>436645</v>
      </c>
      <c r="N171" s="213">
        <v>425669</v>
      </c>
      <c r="O171" s="213">
        <v>434977</v>
      </c>
      <c r="P171" s="213">
        <v>421326</v>
      </c>
      <c r="Q171" s="213">
        <v>405664</v>
      </c>
      <c r="R171" s="213">
        <v>389735</v>
      </c>
      <c r="S171" s="213">
        <v>384753</v>
      </c>
      <c r="T171" s="213">
        <v>377851</v>
      </c>
      <c r="U171" s="213">
        <v>370015</v>
      </c>
      <c r="V171" s="213">
        <v>376116</v>
      </c>
      <c r="W171" s="213">
        <v>403654</v>
      </c>
      <c r="X171" s="213">
        <v>420009</v>
      </c>
      <c r="Y171" s="213">
        <v>418652</v>
      </c>
      <c r="Z171" s="213">
        <v>416758</v>
      </c>
      <c r="AA171" s="213">
        <v>418996</v>
      </c>
      <c r="AB171" s="213">
        <v>420706</v>
      </c>
      <c r="AC171" s="213">
        <v>436725</v>
      </c>
      <c r="AD171" s="213">
        <v>441453</v>
      </c>
      <c r="AE171" s="213">
        <v>445932</v>
      </c>
      <c r="AF171" s="213">
        <v>460553</v>
      </c>
      <c r="AG171" s="213">
        <v>462267</v>
      </c>
      <c r="AH171" s="213">
        <v>470954</v>
      </c>
      <c r="AI171" s="213">
        <v>479422</v>
      </c>
      <c r="AJ171" s="213">
        <v>479187</v>
      </c>
      <c r="AK171" s="213">
        <v>472314</v>
      </c>
      <c r="AL171" s="213">
        <v>477305</v>
      </c>
      <c r="AM171" s="213">
        <v>473196</v>
      </c>
      <c r="AN171" s="213">
        <v>473653</v>
      </c>
      <c r="AO171" s="213">
        <v>482749</v>
      </c>
      <c r="AP171" s="213">
        <v>480903</v>
      </c>
      <c r="AQ171" s="213">
        <v>485978</v>
      </c>
      <c r="AR171" s="213">
        <v>481462</v>
      </c>
      <c r="AS171" s="213">
        <v>482030</v>
      </c>
      <c r="AT171" s="213">
        <v>487369</v>
      </c>
      <c r="AU171" s="213">
        <v>495598</v>
      </c>
      <c r="AV171" s="213">
        <v>502239</v>
      </c>
      <c r="AW171" s="213">
        <v>502812</v>
      </c>
      <c r="AX171" s="213">
        <v>501113</v>
      </c>
      <c r="AY171" s="213">
        <v>508247</v>
      </c>
      <c r="AZ171" s="213">
        <v>522497</v>
      </c>
      <c r="BA171" s="213">
        <v>520034</v>
      </c>
      <c r="BB171" s="213">
        <v>522683</v>
      </c>
      <c r="BC171" s="213">
        <v>530730</v>
      </c>
      <c r="BD171" s="213">
        <v>529765</v>
      </c>
      <c r="BE171" s="213">
        <v>521059</v>
      </c>
      <c r="BF171" s="213">
        <v>512808</v>
      </c>
      <c r="BG171" s="213">
        <v>512311</v>
      </c>
      <c r="BH171" s="213">
        <v>517186</v>
      </c>
      <c r="BI171" s="213">
        <v>507537</v>
      </c>
      <c r="BJ171" s="213">
        <v>500386</v>
      </c>
      <c r="BK171" s="213">
        <v>497196</v>
      </c>
      <c r="BL171" s="213">
        <v>492106</v>
      </c>
      <c r="BM171" s="213">
        <v>481561</v>
      </c>
      <c r="BN171" s="213">
        <v>488688</v>
      </c>
      <c r="BO171" s="213">
        <v>474075</v>
      </c>
      <c r="BP171" s="213">
        <v>496107</v>
      </c>
      <c r="BQ171" s="213">
        <v>499632</v>
      </c>
      <c r="BR171" s="213">
        <v>501177</v>
      </c>
      <c r="BS171" s="213">
        <v>502299</v>
      </c>
      <c r="BT171" s="213">
        <v>502984</v>
      </c>
      <c r="BU171" s="213">
        <v>503388</v>
      </c>
      <c r="BV171" s="213">
        <v>503797</v>
      </c>
      <c r="BW171" s="213">
        <v>504250</v>
      </c>
      <c r="BX171" s="213">
        <v>504842</v>
      </c>
      <c r="BY171" s="213">
        <v>505400</v>
      </c>
      <c r="BZ171" s="213">
        <v>505976</v>
      </c>
      <c r="CA171" s="213">
        <v>506719</v>
      </c>
      <c r="CB171" s="213">
        <v>508130</v>
      </c>
      <c r="CC171" s="213">
        <v>510300</v>
      </c>
      <c r="CD171" s="213">
        <v>512637</v>
      </c>
      <c r="CE171" s="213">
        <v>514972</v>
      </c>
      <c r="CF171" s="213">
        <v>517221</v>
      </c>
      <c r="CG171" s="213">
        <v>519047</v>
      </c>
      <c r="CH171" s="213">
        <v>520396</v>
      </c>
      <c r="CI171" s="213">
        <v>521584</v>
      </c>
      <c r="CJ171" s="213">
        <v>522548</v>
      </c>
      <c r="CK171" s="213">
        <v>522723</v>
      </c>
      <c r="CL171" s="213">
        <v>522093</v>
      </c>
      <c r="CM171" s="213">
        <v>521289</v>
      </c>
      <c r="CN171" s="213">
        <v>520317</v>
      </c>
      <c r="CO171" s="213">
        <v>519184</v>
      </c>
      <c r="CP171" s="213">
        <v>518008</v>
      </c>
      <c r="CQ171" s="213">
        <v>516893</v>
      </c>
      <c r="CR171" s="213">
        <v>515909</v>
      </c>
      <c r="CS171" s="213">
        <v>514955</v>
      </c>
      <c r="CT171" s="213">
        <v>514182</v>
      </c>
      <c r="CU171" s="213">
        <v>513685</v>
      </c>
      <c r="CV171" s="213">
        <v>513495</v>
      </c>
      <c r="CW171" s="213">
        <v>513574</v>
      </c>
      <c r="CX171" s="213">
        <v>513798</v>
      </c>
      <c r="CY171" s="213">
        <v>514182</v>
      </c>
    </row>
    <row r="172" spans="1:103" x14ac:dyDescent="0.2">
      <c r="A172" s="213" t="s">
        <v>1292</v>
      </c>
      <c r="B172" s="211">
        <v>63</v>
      </c>
      <c r="C172" s="213"/>
      <c r="D172" s="213"/>
      <c r="E172" s="213">
        <v>393250</v>
      </c>
      <c r="F172" s="213">
        <v>407938</v>
      </c>
      <c r="G172" s="213">
        <v>419717</v>
      </c>
      <c r="H172" s="213">
        <v>427766</v>
      </c>
      <c r="I172" s="213">
        <v>435151</v>
      </c>
      <c r="J172" s="213">
        <v>439922</v>
      </c>
      <c r="K172" s="213">
        <v>435755</v>
      </c>
      <c r="L172" s="213">
        <v>438144</v>
      </c>
      <c r="M172" s="213">
        <v>433225</v>
      </c>
      <c r="N172" s="213">
        <v>433080</v>
      </c>
      <c r="O172" s="213">
        <v>422234</v>
      </c>
      <c r="P172" s="213">
        <v>431507</v>
      </c>
      <c r="Q172" s="213">
        <v>418006</v>
      </c>
      <c r="R172" s="213">
        <v>402510</v>
      </c>
      <c r="S172" s="213">
        <v>386749</v>
      </c>
      <c r="T172" s="213">
        <v>381841</v>
      </c>
      <c r="U172" s="213">
        <v>375029</v>
      </c>
      <c r="V172" s="213">
        <v>367288</v>
      </c>
      <c r="W172" s="213">
        <v>373377</v>
      </c>
      <c r="X172" s="213">
        <v>400735</v>
      </c>
      <c r="Y172" s="213">
        <v>417003</v>
      </c>
      <c r="Z172" s="213">
        <v>415696</v>
      </c>
      <c r="AA172" s="213">
        <v>413850</v>
      </c>
      <c r="AB172" s="213">
        <v>416109</v>
      </c>
      <c r="AC172" s="213">
        <v>417842</v>
      </c>
      <c r="AD172" s="213">
        <v>433784</v>
      </c>
      <c r="AE172" s="213">
        <v>438516</v>
      </c>
      <c r="AF172" s="213">
        <v>443001</v>
      </c>
      <c r="AG172" s="213">
        <v>457560</v>
      </c>
      <c r="AH172" s="213">
        <v>459296</v>
      </c>
      <c r="AI172" s="213">
        <v>467964</v>
      </c>
      <c r="AJ172" s="213">
        <v>476412</v>
      </c>
      <c r="AK172" s="213">
        <v>476217</v>
      </c>
      <c r="AL172" s="213">
        <v>469425</v>
      </c>
      <c r="AM172" s="213">
        <v>474422</v>
      </c>
      <c r="AN172" s="213">
        <v>470378</v>
      </c>
      <c r="AO172" s="213">
        <v>470864</v>
      </c>
      <c r="AP172" s="213">
        <v>479940</v>
      </c>
      <c r="AQ172" s="213">
        <v>478139</v>
      </c>
      <c r="AR172" s="213">
        <v>483220</v>
      </c>
      <c r="AS172" s="213">
        <v>478766</v>
      </c>
      <c r="AT172" s="213">
        <v>479366</v>
      </c>
      <c r="AU172" s="213">
        <v>484709</v>
      </c>
      <c r="AV172" s="213">
        <v>492925</v>
      </c>
      <c r="AW172" s="213">
        <v>499563</v>
      </c>
      <c r="AX172" s="213">
        <v>500166</v>
      </c>
      <c r="AY172" s="213">
        <v>498510</v>
      </c>
      <c r="AZ172" s="213">
        <v>505637</v>
      </c>
      <c r="BA172" s="213">
        <v>519845</v>
      </c>
      <c r="BB172" s="213">
        <v>517427</v>
      </c>
      <c r="BC172" s="213">
        <v>520096</v>
      </c>
      <c r="BD172" s="213">
        <v>528133</v>
      </c>
      <c r="BE172" s="213">
        <v>527208</v>
      </c>
      <c r="BF172" s="213">
        <v>518578</v>
      </c>
      <c r="BG172" s="213">
        <v>510400</v>
      </c>
      <c r="BH172" s="213">
        <v>509936</v>
      </c>
      <c r="BI172" s="213">
        <v>514819</v>
      </c>
      <c r="BJ172" s="213">
        <v>505244</v>
      </c>
      <c r="BK172" s="213">
        <v>498159</v>
      </c>
      <c r="BL172" s="213">
        <v>495011</v>
      </c>
      <c r="BM172" s="213">
        <v>489975</v>
      </c>
      <c r="BN172" s="213">
        <v>479504</v>
      </c>
      <c r="BO172" s="213">
        <v>486628</v>
      </c>
      <c r="BP172" s="213">
        <v>472105</v>
      </c>
      <c r="BQ172" s="213">
        <v>494066</v>
      </c>
      <c r="BR172" s="213">
        <v>497603</v>
      </c>
      <c r="BS172" s="213">
        <v>499167</v>
      </c>
      <c r="BT172" s="213">
        <v>500309</v>
      </c>
      <c r="BU172" s="213">
        <v>501017</v>
      </c>
      <c r="BV172" s="213">
        <v>501445</v>
      </c>
      <c r="BW172" s="213">
        <v>501878</v>
      </c>
      <c r="BX172" s="213">
        <v>502353</v>
      </c>
      <c r="BY172" s="213">
        <v>502967</v>
      </c>
      <c r="BZ172" s="213">
        <v>503548</v>
      </c>
      <c r="CA172" s="213">
        <v>504144</v>
      </c>
      <c r="CB172" s="213">
        <v>504910</v>
      </c>
      <c r="CC172" s="213">
        <v>506339</v>
      </c>
      <c r="CD172" s="213">
        <v>508524</v>
      </c>
      <c r="CE172" s="213">
        <v>510875</v>
      </c>
      <c r="CF172" s="213">
        <v>513224</v>
      </c>
      <c r="CG172" s="213">
        <v>515488</v>
      </c>
      <c r="CH172" s="213">
        <v>517330</v>
      </c>
      <c r="CI172" s="213">
        <v>518696</v>
      </c>
      <c r="CJ172" s="213">
        <v>519903</v>
      </c>
      <c r="CK172" s="213">
        <v>520884</v>
      </c>
      <c r="CL172" s="213">
        <v>521080</v>
      </c>
      <c r="CM172" s="213">
        <v>520477</v>
      </c>
      <c r="CN172" s="213">
        <v>519693</v>
      </c>
      <c r="CO172" s="213">
        <v>518749</v>
      </c>
      <c r="CP172" s="213">
        <v>517639</v>
      </c>
      <c r="CQ172" s="213">
        <v>516488</v>
      </c>
      <c r="CR172" s="213">
        <v>515395</v>
      </c>
      <c r="CS172" s="213">
        <v>514435</v>
      </c>
      <c r="CT172" s="213">
        <v>513504</v>
      </c>
      <c r="CU172" s="213">
        <v>512751</v>
      </c>
      <c r="CV172" s="213">
        <v>512277</v>
      </c>
      <c r="CW172" s="213">
        <v>512106</v>
      </c>
      <c r="CX172" s="213">
        <v>512203</v>
      </c>
      <c r="CY172" s="213">
        <v>512426</v>
      </c>
    </row>
    <row r="173" spans="1:103" x14ac:dyDescent="0.2">
      <c r="A173" s="213" t="s">
        <v>1292</v>
      </c>
      <c r="B173" s="211">
        <v>64</v>
      </c>
      <c r="C173" s="213"/>
      <c r="D173" s="213"/>
      <c r="E173" s="213">
        <v>381257</v>
      </c>
      <c r="F173" s="213">
        <v>389707</v>
      </c>
      <c r="G173" s="213">
        <v>404213</v>
      </c>
      <c r="H173" s="213">
        <v>415840</v>
      </c>
      <c r="I173" s="213">
        <v>423780</v>
      </c>
      <c r="J173" s="213">
        <v>431060</v>
      </c>
      <c r="K173" s="213">
        <v>435831</v>
      </c>
      <c r="L173" s="213">
        <v>431748</v>
      </c>
      <c r="M173" s="213">
        <v>434156</v>
      </c>
      <c r="N173" s="213">
        <v>429329</v>
      </c>
      <c r="O173" s="213">
        <v>429227</v>
      </c>
      <c r="P173" s="213">
        <v>418525</v>
      </c>
      <c r="Q173" s="213">
        <v>427757</v>
      </c>
      <c r="R173" s="213">
        <v>414418</v>
      </c>
      <c r="S173" s="213">
        <v>399102</v>
      </c>
      <c r="T173" s="213">
        <v>383520</v>
      </c>
      <c r="U173" s="213">
        <v>378692</v>
      </c>
      <c r="V173" s="213">
        <v>371975</v>
      </c>
      <c r="W173" s="213">
        <v>364336</v>
      </c>
      <c r="X173" s="213">
        <v>370412</v>
      </c>
      <c r="Y173" s="213">
        <v>397579</v>
      </c>
      <c r="Z173" s="213">
        <v>413755</v>
      </c>
      <c r="AA173" s="213">
        <v>412497</v>
      </c>
      <c r="AB173" s="213">
        <v>410705</v>
      </c>
      <c r="AC173" s="213">
        <v>412986</v>
      </c>
      <c r="AD173" s="213">
        <v>414744</v>
      </c>
      <c r="AE173" s="213">
        <v>430603</v>
      </c>
      <c r="AF173" s="213">
        <v>435338</v>
      </c>
      <c r="AG173" s="213">
        <v>439830</v>
      </c>
      <c r="AH173" s="213">
        <v>454321</v>
      </c>
      <c r="AI173" s="213">
        <v>456082</v>
      </c>
      <c r="AJ173" s="213">
        <v>464729</v>
      </c>
      <c r="AK173" s="213">
        <v>473155</v>
      </c>
      <c r="AL173" s="213">
        <v>473003</v>
      </c>
      <c r="AM173" s="213">
        <v>466298</v>
      </c>
      <c r="AN173" s="213">
        <v>471302</v>
      </c>
      <c r="AO173" s="213">
        <v>467323</v>
      </c>
      <c r="AP173" s="213">
        <v>467843</v>
      </c>
      <c r="AQ173" s="213">
        <v>476897</v>
      </c>
      <c r="AR173" s="213">
        <v>475146</v>
      </c>
      <c r="AS173" s="213">
        <v>480233</v>
      </c>
      <c r="AT173" s="213">
        <v>475847</v>
      </c>
      <c r="AU173" s="213">
        <v>476477</v>
      </c>
      <c r="AV173" s="213">
        <v>481825</v>
      </c>
      <c r="AW173" s="213">
        <v>490026</v>
      </c>
      <c r="AX173" s="213">
        <v>496661</v>
      </c>
      <c r="AY173" s="213">
        <v>497296</v>
      </c>
      <c r="AZ173" s="213">
        <v>495688</v>
      </c>
      <c r="BA173" s="213">
        <v>502806</v>
      </c>
      <c r="BB173" s="213">
        <v>516968</v>
      </c>
      <c r="BC173" s="213">
        <v>514600</v>
      </c>
      <c r="BD173" s="213">
        <v>517292</v>
      </c>
      <c r="BE173" s="213">
        <v>525317</v>
      </c>
      <c r="BF173" s="213">
        <v>524434</v>
      </c>
      <c r="BG173" s="213">
        <v>515884</v>
      </c>
      <c r="BH173" s="213">
        <v>507784</v>
      </c>
      <c r="BI173" s="213">
        <v>507356</v>
      </c>
      <c r="BJ173" s="213">
        <v>512244</v>
      </c>
      <c r="BK173" s="213">
        <v>502754</v>
      </c>
      <c r="BL173" s="213">
        <v>495736</v>
      </c>
      <c r="BM173" s="213">
        <v>492636</v>
      </c>
      <c r="BN173" s="213">
        <v>487658</v>
      </c>
      <c r="BO173" s="213">
        <v>477268</v>
      </c>
      <c r="BP173" s="213">
        <v>484383</v>
      </c>
      <c r="BQ173" s="213">
        <v>469959</v>
      </c>
      <c r="BR173" s="213">
        <v>491844</v>
      </c>
      <c r="BS173" s="213">
        <v>495393</v>
      </c>
      <c r="BT173" s="213">
        <v>496979</v>
      </c>
      <c r="BU173" s="213">
        <v>498143</v>
      </c>
      <c r="BV173" s="213">
        <v>498874</v>
      </c>
      <c r="BW173" s="213">
        <v>499327</v>
      </c>
      <c r="BX173" s="213">
        <v>499786</v>
      </c>
      <c r="BY173" s="213">
        <v>500287</v>
      </c>
      <c r="BZ173" s="213">
        <v>500926</v>
      </c>
      <c r="CA173" s="213">
        <v>501528</v>
      </c>
      <c r="CB173" s="213">
        <v>502148</v>
      </c>
      <c r="CC173" s="213">
        <v>502935</v>
      </c>
      <c r="CD173" s="213">
        <v>504385</v>
      </c>
      <c r="CE173" s="213">
        <v>506586</v>
      </c>
      <c r="CF173" s="213">
        <v>508953</v>
      </c>
      <c r="CG173" s="213">
        <v>511318</v>
      </c>
      <c r="CH173" s="213">
        <v>513598</v>
      </c>
      <c r="CI173" s="213">
        <v>515455</v>
      </c>
      <c r="CJ173" s="213">
        <v>516842</v>
      </c>
      <c r="CK173" s="213">
        <v>518067</v>
      </c>
      <c r="CL173" s="213">
        <v>519068</v>
      </c>
      <c r="CM173" s="213">
        <v>519286</v>
      </c>
      <c r="CN173" s="213">
        <v>518709</v>
      </c>
      <c r="CO173" s="213">
        <v>517951</v>
      </c>
      <c r="CP173" s="213">
        <v>517034</v>
      </c>
      <c r="CQ173" s="213">
        <v>515950</v>
      </c>
      <c r="CR173" s="213">
        <v>514824</v>
      </c>
      <c r="CS173" s="213">
        <v>513756</v>
      </c>
      <c r="CT173" s="213">
        <v>512821</v>
      </c>
      <c r="CU173" s="213">
        <v>511916</v>
      </c>
      <c r="CV173" s="213">
        <v>511185</v>
      </c>
      <c r="CW173" s="213">
        <v>510733</v>
      </c>
      <c r="CX173" s="213">
        <v>510584</v>
      </c>
      <c r="CY173" s="213">
        <v>510680</v>
      </c>
    </row>
    <row r="174" spans="1:103" x14ac:dyDescent="0.2">
      <c r="A174" s="213" t="s">
        <v>1292</v>
      </c>
      <c r="B174" s="211">
        <v>65</v>
      </c>
      <c r="C174" s="213"/>
      <c r="D174" s="213"/>
      <c r="E174" s="213">
        <v>369159</v>
      </c>
      <c r="F174" s="213">
        <v>377424</v>
      </c>
      <c r="G174" s="213">
        <v>385762</v>
      </c>
      <c r="H174" s="213">
        <v>400090</v>
      </c>
      <c r="I174" s="213">
        <v>411575</v>
      </c>
      <c r="J174" s="213">
        <v>419413</v>
      </c>
      <c r="K174" s="213">
        <v>426663</v>
      </c>
      <c r="L174" s="213">
        <v>431432</v>
      </c>
      <c r="M174" s="213">
        <v>427441</v>
      </c>
      <c r="N174" s="213">
        <v>429870</v>
      </c>
      <c r="O174" s="213">
        <v>425138</v>
      </c>
      <c r="P174" s="213">
        <v>425086</v>
      </c>
      <c r="Q174" s="213">
        <v>414537</v>
      </c>
      <c r="R174" s="213">
        <v>423723</v>
      </c>
      <c r="S174" s="213">
        <v>410558</v>
      </c>
      <c r="T174" s="213">
        <v>395437</v>
      </c>
      <c r="U174" s="213">
        <v>380045</v>
      </c>
      <c r="V174" s="213">
        <v>375303</v>
      </c>
      <c r="W174" s="213">
        <v>368686</v>
      </c>
      <c r="X174" s="213">
        <v>361158</v>
      </c>
      <c r="Y174" s="213">
        <v>367219</v>
      </c>
      <c r="Z174" s="213">
        <v>394183</v>
      </c>
      <c r="AA174" s="213">
        <v>410260</v>
      </c>
      <c r="AB174" s="213">
        <v>409056</v>
      </c>
      <c r="AC174" s="213">
        <v>407321</v>
      </c>
      <c r="AD174" s="213">
        <v>409625</v>
      </c>
      <c r="AE174" s="213">
        <v>411411</v>
      </c>
      <c r="AF174" s="213">
        <v>427178</v>
      </c>
      <c r="AG174" s="213">
        <v>431917</v>
      </c>
      <c r="AH174" s="213">
        <v>436414</v>
      </c>
      <c r="AI174" s="213">
        <v>450834</v>
      </c>
      <c r="AJ174" s="213">
        <v>452622</v>
      </c>
      <c r="AK174" s="213">
        <v>461245</v>
      </c>
      <c r="AL174" s="213">
        <v>469648</v>
      </c>
      <c r="AM174" s="213">
        <v>469541</v>
      </c>
      <c r="AN174" s="213">
        <v>462929</v>
      </c>
      <c r="AO174" s="213">
        <v>467938</v>
      </c>
      <c r="AP174" s="213">
        <v>464030</v>
      </c>
      <c r="AQ174" s="213">
        <v>464588</v>
      </c>
      <c r="AR174" s="213">
        <v>473615</v>
      </c>
      <c r="AS174" s="213">
        <v>471918</v>
      </c>
      <c r="AT174" s="213">
        <v>477012</v>
      </c>
      <c r="AU174" s="213">
        <v>472695</v>
      </c>
      <c r="AV174" s="213">
        <v>473361</v>
      </c>
      <c r="AW174" s="213">
        <v>478714</v>
      </c>
      <c r="AX174" s="213">
        <v>486900</v>
      </c>
      <c r="AY174" s="213">
        <v>493529</v>
      </c>
      <c r="AZ174" s="213">
        <v>494200</v>
      </c>
      <c r="BA174" s="213">
        <v>492639</v>
      </c>
      <c r="BB174" s="213">
        <v>499752</v>
      </c>
      <c r="BC174" s="213">
        <v>513864</v>
      </c>
      <c r="BD174" s="213">
        <v>511547</v>
      </c>
      <c r="BE174" s="213">
        <v>514263</v>
      </c>
      <c r="BF174" s="213">
        <v>522274</v>
      </c>
      <c r="BG174" s="213">
        <v>521436</v>
      </c>
      <c r="BH174" s="213">
        <v>512975</v>
      </c>
      <c r="BI174" s="213">
        <v>504959</v>
      </c>
      <c r="BJ174" s="213">
        <v>504568</v>
      </c>
      <c r="BK174" s="213">
        <v>509464</v>
      </c>
      <c r="BL174" s="213">
        <v>500061</v>
      </c>
      <c r="BM174" s="213">
        <v>493117</v>
      </c>
      <c r="BN174" s="213">
        <v>490067</v>
      </c>
      <c r="BO174" s="213">
        <v>485150</v>
      </c>
      <c r="BP174" s="213">
        <v>474846</v>
      </c>
      <c r="BQ174" s="213">
        <v>481954</v>
      </c>
      <c r="BR174" s="213">
        <v>467636</v>
      </c>
      <c r="BS174" s="213">
        <v>489439</v>
      </c>
      <c r="BT174" s="213">
        <v>493001</v>
      </c>
      <c r="BU174" s="213">
        <v>494609</v>
      </c>
      <c r="BV174" s="213">
        <v>495797</v>
      </c>
      <c r="BW174" s="213">
        <v>496555</v>
      </c>
      <c r="BX174" s="213">
        <v>497035</v>
      </c>
      <c r="BY174" s="213">
        <v>497521</v>
      </c>
      <c r="BZ174" s="213">
        <v>498049</v>
      </c>
      <c r="CA174" s="213">
        <v>498712</v>
      </c>
      <c r="CB174" s="213">
        <v>499340</v>
      </c>
      <c r="CC174" s="213">
        <v>499983</v>
      </c>
      <c r="CD174" s="213">
        <v>500795</v>
      </c>
      <c r="CE174" s="213">
        <v>502266</v>
      </c>
      <c r="CF174" s="213">
        <v>504485</v>
      </c>
      <c r="CG174" s="213">
        <v>506868</v>
      </c>
      <c r="CH174" s="213">
        <v>509250</v>
      </c>
      <c r="CI174" s="213">
        <v>511546</v>
      </c>
      <c r="CJ174" s="213">
        <v>513422</v>
      </c>
      <c r="CK174" s="213">
        <v>514829</v>
      </c>
      <c r="CL174" s="213">
        <v>516074</v>
      </c>
      <c r="CM174" s="213">
        <v>517097</v>
      </c>
      <c r="CN174" s="213">
        <v>517341</v>
      </c>
      <c r="CO174" s="213">
        <v>516790</v>
      </c>
      <c r="CP174" s="213">
        <v>516059</v>
      </c>
      <c r="CQ174" s="213">
        <v>515171</v>
      </c>
      <c r="CR174" s="213">
        <v>514114</v>
      </c>
      <c r="CS174" s="213">
        <v>513016</v>
      </c>
      <c r="CT174" s="213">
        <v>511976</v>
      </c>
      <c r="CU174" s="213">
        <v>511068</v>
      </c>
      <c r="CV174" s="213">
        <v>510189</v>
      </c>
      <c r="CW174" s="213">
        <v>509483</v>
      </c>
      <c r="CX174" s="213">
        <v>509053</v>
      </c>
      <c r="CY174" s="213">
        <v>508906</v>
      </c>
    </row>
    <row r="175" spans="1:103" x14ac:dyDescent="0.2">
      <c r="A175" s="213" t="s">
        <v>1292</v>
      </c>
      <c r="B175" s="211">
        <v>66</v>
      </c>
      <c r="C175" s="213"/>
      <c r="D175" s="213"/>
      <c r="E175" s="213">
        <v>351747</v>
      </c>
      <c r="F175" s="213">
        <v>365019</v>
      </c>
      <c r="G175" s="213">
        <v>373180</v>
      </c>
      <c r="H175" s="213">
        <v>381413</v>
      </c>
      <c r="I175" s="213">
        <v>395571</v>
      </c>
      <c r="J175" s="213">
        <v>406917</v>
      </c>
      <c r="K175" s="213">
        <v>414715</v>
      </c>
      <c r="L175" s="213">
        <v>421934</v>
      </c>
      <c r="M175" s="213">
        <v>426699</v>
      </c>
      <c r="N175" s="213">
        <v>422805</v>
      </c>
      <c r="O175" s="213">
        <v>425257</v>
      </c>
      <c r="P175" s="213">
        <v>420629</v>
      </c>
      <c r="Q175" s="213">
        <v>420629</v>
      </c>
      <c r="R175" s="213">
        <v>410244</v>
      </c>
      <c r="S175" s="213">
        <v>419382</v>
      </c>
      <c r="T175" s="213">
        <v>406405</v>
      </c>
      <c r="U175" s="213">
        <v>391486</v>
      </c>
      <c r="V175" s="213">
        <v>376300</v>
      </c>
      <c r="W175" s="213">
        <v>371649</v>
      </c>
      <c r="X175" s="213">
        <v>365142</v>
      </c>
      <c r="Y175" s="213">
        <v>357733</v>
      </c>
      <c r="Z175" s="213">
        <v>363775</v>
      </c>
      <c r="AA175" s="213">
        <v>390524</v>
      </c>
      <c r="AB175" s="213">
        <v>406493</v>
      </c>
      <c r="AC175" s="213">
        <v>405345</v>
      </c>
      <c r="AD175" s="213">
        <v>403673</v>
      </c>
      <c r="AE175" s="213">
        <v>406000</v>
      </c>
      <c r="AF175" s="213">
        <v>407815</v>
      </c>
      <c r="AG175" s="213">
        <v>423484</v>
      </c>
      <c r="AH175" s="213">
        <v>428226</v>
      </c>
      <c r="AI175" s="213">
        <v>432730</v>
      </c>
      <c r="AJ175" s="213">
        <v>447071</v>
      </c>
      <c r="AK175" s="213">
        <v>448890</v>
      </c>
      <c r="AL175" s="213">
        <v>457486</v>
      </c>
      <c r="AM175" s="213">
        <v>465863</v>
      </c>
      <c r="AN175" s="213">
        <v>465804</v>
      </c>
      <c r="AO175" s="213">
        <v>459294</v>
      </c>
      <c r="AP175" s="213">
        <v>464306</v>
      </c>
      <c r="AQ175" s="213">
        <v>460475</v>
      </c>
      <c r="AR175" s="213">
        <v>461070</v>
      </c>
      <c r="AS175" s="213">
        <v>470074</v>
      </c>
      <c r="AT175" s="213">
        <v>468432</v>
      </c>
      <c r="AU175" s="213">
        <v>473531</v>
      </c>
      <c r="AV175" s="213">
        <v>469290</v>
      </c>
      <c r="AW175" s="213">
        <v>469992</v>
      </c>
      <c r="AX175" s="213">
        <v>475351</v>
      </c>
      <c r="AY175" s="213">
        <v>483519</v>
      </c>
      <c r="AZ175" s="213">
        <v>490144</v>
      </c>
      <c r="BA175" s="213">
        <v>490852</v>
      </c>
      <c r="BB175" s="213">
        <v>489342</v>
      </c>
      <c r="BC175" s="213">
        <v>496449</v>
      </c>
      <c r="BD175" s="213">
        <v>510504</v>
      </c>
      <c r="BE175" s="213">
        <v>508245</v>
      </c>
      <c r="BF175" s="213">
        <v>510985</v>
      </c>
      <c r="BG175" s="213">
        <v>518982</v>
      </c>
      <c r="BH175" s="213">
        <v>518192</v>
      </c>
      <c r="BI175" s="213">
        <v>509825</v>
      </c>
      <c r="BJ175" s="213">
        <v>501898</v>
      </c>
      <c r="BK175" s="213">
        <v>501547</v>
      </c>
      <c r="BL175" s="213">
        <v>506451</v>
      </c>
      <c r="BM175" s="213">
        <v>497144</v>
      </c>
      <c r="BN175" s="213">
        <v>490277</v>
      </c>
      <c r="BO175" s="213">
        <v>487282</v>
      </c>
      <c r="BP175" s="213">
        <v>482429</v>
      </c>
      <c r="BQ175" s="213">
        <v>472217</v>
      </c>
      <c r="BR175" s="213">
        <v>479317</v>
      </c>
      <c r="BS175" s="213">
        <v>465114</v>
      </c>
      <c r="BT175" s="213">
        <v>486830</v>
      </c>
      <c r="BU175" s="213">
        <v>490403</v>
      </c>
      <c r="BV175" s="213">
        <v>492036</v>
      </c>
      <c r="BW175" s="213">
        <v>493249</v>
      </c>
      <c r="BX175" s="213">
        <v>494036</v>
      </c>
      <c r="BY175" s="213">
        <v>494544</v>
      </c>
      <c r="BZ175" s="213">
        <v>495059</v>
      </c>
      <c r="CA175" s="213">
        <v>495614</v>
      </c>
      <c r="CB175" s="213">
        <v>496305</v>
      </c>
      <c r="CC175" s="213">
        <v>496959</v>
      </c>
      <c r="CD175" s="213">
        <v>497630</v>
      </c>
      <c r="CE175" s="213">
        <v>498465</v>
      </c>
      <c r="CF175" s="213">
        <v>499960</v>
      </c>
      <c r="CG175" s="213">
        <v>502198</v>
      </c>
      <c r="CH175" s="213">
        <v>504598</v>
      </c>
      <c r="CI175" s="213">
        <v>506998</v>
      </c>
      <c r="CJ175" s="213">
        <v>509312</v>
      </c>
      <c r="CK175" s="213">
        <v>511206</v>
      </c>
      <c r="CL175" s="213">
        <v>512636</v>
      </c>
      <c r="CM175" s="213">
        <v>513904</v>
      </c>
      <c r="CN175" s="213">
        <v>514951</v>
      </c>
      <c r="CO175" s="213">
        <v>515219</v>
      </c>
      <c r="CP175" s="213">
        <v>514696</v>
      </c>
      <c r="CQ175" s="213">
        <v>513996</v>
      </c>
      <c r="CR175" s="213">
        <v>513138</v>
      </c>
      <c r="CS175" s="213">
        <v>512110</v>
      </c>
      <c r="CT175" s="213">
        <v>511042</v>
      </c>
      <c r="CU175" s="213">
        <v>510033</v>
      </c>
      <c r="CV175" s="213">
        <v>509154</v>
      </c>
      <c r="CW175" s="213">
        <v>508301</v>
      </c>
      <c r="CX175" s="213">
        <v>507623</v>
      </c>
      <c r="CY175" s="213">
        <v>507192</v>
      </c>
    </row>
    <row r="176" spans="1:103" x14ac:dyDescent="0.2">
      <c r="A176" s="213" t="s">
        <v>1292</v>
      </c>
      <c r="B176" s="211">
        <v>67</v>
      </c>
      <c r="C176" s="213"/>
      <c r="D176" s="213"/>
      <c r="E176" s="213">
        <v>336890</v>
      </c>
      <c r="F176" s="213">
        <v>347414</v>
      </c>
      <c r="G176" s="213">
        <v>360511</v>
      </c>
      <c r="H176" s="213">
        <v>368566</v>
      </c>
      <c r="I176" s="213">
        <v>376695</v>
      </c>
      <c r="J176" s="213">
        <v>390675</v>
      </c>
      <c r="K176" s="213">
        <v>401927</v>
      </c>
      <c r="L176" s="213">
        <v>409683</v>
      </c>
      <c r="M176" s="213">
        <v>416869</v>
      </c>
      <c r="N176" s="213">
        <v>421630</v>
      </c>
      <c r="O176" s="213">
        <v>417840</v>
      </c>
      <c r="P176" s="213">
        <v>420319</v>
      </c>
      <c r="Q176" s="213">
        <v>415801</v>
      </c>
      <c r="R176" s="213">
        <v>415854</v>
      </c>
      <c r="S176" s="213">
        <v>405644</v>
      </c>
      <c r="T176" s="213">
        <v>414733</v>
      </c>
      <c r="U176" s="213">
        <v>401954</v>
      </c>
      <c r="V176" s="213">
        <v>387254</v>
      </c>
      <c r="W176" s="213">
        <v>372284</v>
      </c>
      <c r="X176" s="213">
        <v>367734</v>
      </c>
      <c r="Y176" s="213">
        <v>361343</v>
      </c>
      <c r="Z176" s="213">
        <v>354061</v>
      </c>
      <c r="AA176" s="213">
        <v>360083</v>
      </c>
      <c r="AB176" s="213">
        <v>386601</v>
      </c>
      <c r="AC176" s="213">
        <v>402453</v>
      </c>
      <c r="AD176" s="213">
        <v>401368</v>
      </c>
      <c r="AE176" s="213">
        <v>399759</v>
      </c>
      <c r="AF176" s="213">
        <v>402114</v>
      </c>
      <c r="AG176" s="213">
        <v>403955</v>
      </c>
      <c r="AH176" s="213">
        <v>419523</v>
      </c>
      <c r="AI176" s="213">
        <v>424268</v>
      </c>
      <c r="AJ176" s="213">
        <v>428777</v>
      </c>
      <c r="AK176" s="213">
        <v>443033</v>
      </c>
      <c r="AL176" s="213">
        <v>444883</v>
      </c>
      <c r="AM176" s="213">
        <v>453453</v>
      </c>
      <c r="AN176" s="213">
        <v>461801</v>
      </c>
      <c r="AO176" s="213">
        <v>461791</v>
      </c>
      <c r="AP176" s="213">
        <v>455390</v>
      </c>
      <c r="AQ176" s="213">
        <v>460406</v>
      </c>
      <c r="AR176" s="213">
        <v>456656</v>
      </c>
      <c r="AS176" s="213">
        <v>457291</v>
      </c>
      <c r="AT176" s="213">
        <v>466266</v>
      </c>
      <c r="AU176" s="213">
        <v>464687</v>
      </c>
      <c r="AV176" s="213">
        <v>469791</v>
      </c>
      <c r="AW176" s="213">
        <v>465629</v>
      </c>
      <c r="AX176" s="213">
        <v>466373</v>
      </c>
      <c r="AY176" s="213">
        <v>471735</v>
      </c>
      <c r="AZ176" s="213">
        <v>479885</v>
      </c>
      <c r="BA176" s="213">
        <v>486504</v>
      </c>
      <c r="BB176" s="213">
        <v>487249</v>
      </c>
      <c r="BC176" s="213">
        <v>485797</v>
      </c>
      <c r="BD176" s="213">
        <v>492895</v>
      </c>
      <c r="BE176" s="213">
        <v>506892</v>
      </c>
      <c r="BF176" s="213">
        <v>504692</v>
      </c>
      <c r="BG176" s="213">
        <v>507457</v>
      </c>
      <c r="BH176" s="213">
        <v>515441</v>
      </c>
      <c r="BI176" s="213">
        <v>514701</v>
      </c>
      <c r="BJ176" s="213">
        <v>506433</v>
      </c>
      <c r="BK176" s="213">
        <v>498603</v>
      </c>
      <c r="BL176" s="213">
        <v>498294</v>
      </c>
      <c r="BM176" s="213">
        <v>503206</v>
      </c>
      <c r="BN176" s="213">
        <v>494002</v>
      </c>
      <c r="BO176" s="213">
        <v>487219</v>
      </c>
      <c r="BP176" s="213">
        <v>484280</v>
      </c>
      <c r="BQ176" s="213">
        <v>479495</v>
      </c>
      <c r="BR176" s="213">
        <v>469384</v>
      </c>
      <c r="BS176" s="213">
        <v>476475</v>
      </c>
      <c r="BT176" s="213">
        <v>462392</v>
      </c>
      <c r="BU176" s="213">
        <v>484016</v>
      </c>
      <c r="BV176" s="213">
        <v>487602</v>
      </c>
      <c r="BW176" s="213">
        <v>489259</v>
      </c>
      <c r="BX176" s="213">
        <v>490499</v>
      </c>
      <c r="BY176" s="213">
        <v>491317</v>
      </c>
      <c r="BZ176" s="213">
        <v>491856</v>
      </c>
      <c r="CA176" s="213">
        <v>492401</v>
      </c>
      <c r="CB176" s="213">
        <v>492986</v>
      </c>
      <c r="CC176" s="213">
        <v>493706</v>
      </c>
      <c r="CD176" s="213">
        <v>494388</v>
      </c>
      <c r="CE176" s="213">
        <v>495088</v>
      </c>
      <c r="CF176" s="213">
        <v>495951</v>
      </c>
      <c r="CG176" s="213">
        <v>497470</v>
      </c>
      <c r="CH176" s="213">
        <v>499728</v>
      </c>
      <c r="CI176" s="213">
        <v>502145</v>
      </c>
      <c r="CJ176" s="213">
        <v>504565</v>
      </c>
      <c r="CK176" s="213">
        <v>506899</v>
      </c>
      <c r="CL176" s="213">
        <v>508812</v>
      </c>
      <c r="CM176" s="213">
        <v>510264</v>
      </c>
      <c r="CN176" s="213">
        <v>511559</v>
      </c>
      <c r="CO176" s="213">
        <v>512628</v>
      </c>
      <c r="CP176" s="213">
        <v>512926</v>
      </c>
      <c r="CQ176" s="213">
        <v>512434</v>
      </c>
      <c r="CR176" s="213">
        <v>511765</v>
      </c>
      <c r="CS176" s="213">
        <v>510939</v>
      </c>
      <c r="CT176" s="213">
        <v>509944</v>
      </c>
      <c r="CU176" s="213">
        <v>508907</v>
      </c>
      <c r="CV176" s="213">
        <v>507930</v>
      </c>
      <c r="CW176" s="213">
        <v>507084</v>
      </c>
      <c r="CX176" s="213">
        <v>506258</v>
      </c>
      <c r="CY176" s="213">
        <v>505583</v>
      </c>
    </row>
    <row r="177" spans="1:103" x14ac:dyDescent="0.2">
      <c r="A177" s="213" t="s">
        <v>1292</v>
      </c>
      <c r="B177" s="211">
        <v>68</v>
      </c>
      <c r="C177" s="213"/>
      <c r="D177" s="213"/>
      <c r="E177" s="213">
        <v>319817</v>
      </c>
      <c r="F177" s="213">
        <v>332334</v>
      </c>
      <c r="G177" s="213">
        <v>342705</v>
      </c>
      <c r="H177" s="213">
        <v>355623</v>
      </c>
      <c r="I177" s="213">
        <v>363571</v>
      </c>
      <c r="J177" s="213">
        <v>371595</v>
      </c>
      <c r="K177" s="213">
        <v>385438</v>
      </c>
      <c r="L177" s="213">
        <v>396591</v>
      </c>
      <c r="M177" s="213">
        <v>404300</v>
      </c>
      <c r="N177" s="213">
        <v>411450</v>
      </c>
      <c r="O177" s="213">
        <v>416209</v>
      </c>
      <c r="P177" s="213">
        <v>412527</v>
      </c>
      <c r="Q177" s="213">
        <v>415035</v>
      </c>
      <c r="R177" s="213">
        <v>410633</v>
      </c>
      <c r="S177" s="213">
        <v>410744</v>
      </c>
      <c r="T177" s="213">
        <v>400721</v>
      </c>
      <c r="U177" s="213">
        <v>409756</v>
      </c>
      <c r="V177" s="213">
        <v>397191</v>
      </c>
      <c r="W177" s="213">
        <v>382723</v>
      </c>
      <c r="X177" s="213">
        <v>367986</v>
      </c>
      <c r="Y177" s="213">
        <v>363540</v>
      </c>
      <c r="Z177" s="213">
        <v>357273</v>
      </c>
      <c r="AA177" s="213">
        <v>350125</v>
      </c>
      <c r="AB177" s="213">
        <v>356129</v>
      </c>
      <c r="AC177" s="213">
        <v>382397</v>
      </c>
      <c r="AD177" s="213">
        <v>398127</v>
      </c>
      <c r="AE177" s="213">
        <v>397104</v>
      </c>
      <c r="AF177" s="213">
        <v>395564</v>
      </c>
      <c r="AG177" s="213">
        <v>397946</v>
      </c>
      <c r="AH177" s="213">
        <v>399819</v>
      </c>
      <c r="AI177" s="213">
        <v>415275</v>
      </c>
      <c r="AJ177" s="213">
        <v>420025</v>
      </c>
      <c r="AK177" s="213">
        <v>424539</v>
      </c>
      <c r="AL177" s="213">
        <v>438702</v>
      </c>
      <c r="AM177" s="213">
        <v>440587</v>
      </c>
      <c r="AN177" s="213">
        <v>449126</v>
      </c>
      <c r="AO177" s="213">
        <v>457444</v>
      </c>
      <c r="AP177" s="213">
        <v>457487</v>
      </c>
      <c r="AQ177" s="213">
        <v>451202</v>
      </c>
      <c r="AR177" s="213">
        <v>456222</v>
      </c>
      <c r="AS177" s="213">
        <v>452558</v>
      </c>
      <c r="AT177" s="213">
        <v>453237</v>
      </c>
      <c r="AU177" s="213">
        <v>462179</v>
      </c>
      <c r="AV177" s="213">
        <v>460666</v>
      </c>
      <c r="AW177" s="213">
        <v>465774</v>
      </c>
      <c r="AX177" s="213">
        <v>461699</v>
      </c>
      <c r="AY177" s="213">
        <v>462483</v>
      </c>
      <c r="AZ177" s="213">
        <v>467850</v>
      </c>
      <c r="BA177" s="213">
        <v>475979</v>
      </c>
      <c r="BB177" s="213">
        <v>482593</v>
      </c>
      <c r="BC177" s="213">
        <v>483380</v>
      </c>
      <c r="BD177" s="213">
        <v>481986</v>
      </c>
      <c r="BE177" s="213">
        <v>489075</v>
      </c>
      <c r="BF177" s="213">
        <v>503009</v>
      </c>
      <c r="BG177" s="213">
        <v>500872</v>
      </c>
      <c r="BH177" s="213">
        <v>503665</v>
      </c>
      <c r="BI177" s="213">
        <v>511632</v>
      </c>
      <c r="BJ177" s="213">
        <v>510945</v>
      </c>
      <c r="BK177" s="213">
        <v>502788</v>
      </c>
      <c r="BL177" s="213">
        <v>495056</v>
      </c>
      <c r="BM177" s="213">
        <v>494795</v>
      </c>
      <c r="BN177" s="213">
        <v>499715</v>
      </c>
      <c r="BO177" s="213">
        <v>490618</v>
      </c>
      <c r="BP177" s="213">
        <v>483926</v>
      </c>
      <c r="BQ177" s="213">
        <v>481047</v>
      </c>
      <c r="BR177" s="213">
        <v>476335</v>
      </c>
      <c r="BS177" s="213">
        <v>466333</v>
      </c>
      <c r="BT177" s="213">
        <v>473412</v>
      </c>
      <c r="BU177" s="213">
        <v>459461</v>
      </c>
      <c r="BV177" s="213">
        <v>480982</v>
      </c>
      <c r="BW177" s="213">
        <v>484584</v>
      </c>
      <c r="BX177" s="213">
        <v>486267</v>
      </c>
      <c r="BY177" s="213">
        <v>487537</v>
      </c>
      <c r="BZ177" s="213">
        <v>488386</v>
      </c>
      <c r="CA177" s="213">
        <v>488959</v>
      </c>
      <c r="CB177" s="213">
        <v>489536</v>
      </c>
      <c r="CC177" s="213">
        <v>490153</v>
      </c>
      <c r="CD177" s="213">
        <v>490906</v>
      </c>
      <c r="CE177" s="213">
        <v>491616</v>
      </c>
      <c r="CF177" s="213">
        <v>492347</v>
      </c>
      <c r="CG177" s="213">
        <v>493238</v>
      </c>
      <c r="CH177" s="213">
        <v>494783</v>
      </c>
      <c r="CI177" s="213">
        <v>497063</v>
      </c>
      <c r="CJ177" s="213">
        <v>499499</v>
      </c>
      <c r="CK177" s="213">
        <v>501940</v>
      </c>
      <c r="CL177" s="213">
        <v>504292</v>
      </c>
      <c r="CM177" s="213">
        <v>506229</v>
      </c>
      <c r="CN177" s="213">
        <v>507704</v>
      </c>
      <c r="CO177" s="213">
        <v>509026</v>
      </c>
      <c r="CP177" s="213">
        <v>510120</v>
      </c>
      <c r="CQ177" s="213">
        <v>510449</v>
      </c>
      <c r="CR177" s="213">
        <v>509989</v>
      </c>
      <c r="CS177" s="213">
        <v>509354</v>
      </c>
      <c r="CT177" s="213">
        <v>508562</v>
      </c>
      <c r="CU177" s="213">
        <v>507604</v>
      </c>
      <c r="CV177" s="213">
        <v>506599</v>
      </c>
      <c r="CW177" s="213">
        <v>505655</v>
      </c>
      <c r="CX177" s="213">
        <v>504844</v>
      </c>
      <c r="CY177" s="213">
        <v>504020</v>
      </c>
    </row>
    <row r="178" spans="1:103" x14ac:dyDescent="0.2">
      <c r="A178" s="213" t="s">
        <v>1292</v>
      </c>
      <c r="B178" s="211">
        <v>69</v>
      </c>
      <c r="C178" s="213"/>
      <c r="D178" s="213"/>
      <c r="E178" s="213">
        <v>316882</v>
      </c>
      <c r="F178" s="213">
        <v>315032</v>
      </c>
      <c r="G178" s="213">
        <v>327356</v>
      </c>
      <c r="H178" s="213">
        <v>337577</v>
      </c>
      <c r="I178" s="213">
        <v>350311</v>
      </c>
      <c r="J178" s="213">
        <v>358152</v>
      </c>
      <c r="K178" s="213">
        <v>366115</v>
      </c>
      <c r="L178" s="213">
        <v>379810</v>
      </c>
      <c r="M178" s="213">
        <v>390860</v>
      </c>
      <c r="N178" s="213">
        <v>398517</v>
      </c>
      <c r="O178" s="213">
        <v>405630</v>
      </c>
      <c r="P178" s="213">
        <v>410384</v>
      </c>
      <c r="Q178" s="213">
        <v>406819</v>
      </c>
      <c r="R178" s="213">
        <v>409357</v>
      </c>
      <c r="S178" s="213">
        <v>405079</v>
      </c>
      <c r="T178" s="213">
        <v>405252</v>
      </c>
      <c r="U178" s="213">
        <v>395429</v>
      </c>
      <c r="V178" s="213">
        <v>404408</v>
      </c>
      <c r="W178" s="213">
        <v>392066</v>
      </c>
      <c r="X178" s="213">
        <v>377849</v>
      </c>
      <c r="Y178" s="213">
        <v>363360</v>
      </c>
      <c r="Z178" s="213">
        <v>359026</v>
      </c>
      <c r="AA178" s="213">
        <v>352890</v>
      </c>
      <c r="AB178" s="213">
        <v>345885</v>
      </c>
      <c r="AC178" s="213">
        <v>351867</v>
      </c>
      <c r="AD178" s="213">
        <v>377871</v>
      </c>
      <c r="AE178" s="213">
        <v>393468</v>
      </c>
      <c r="AF178" s="213">
        <v>392512</v>
      </c>
      <c r="AG178" s="213">
        <v>391044</v>
      </c>
      <c r="AH178" s="213">
        <v>393455</v>
      </c>
      <c r="AI178" s="213">
        <v>395361</v>
      </c>
      <c r="AJ178" s="213">
        <v>410698</v>
      </c>
      <c r="AK178" s="213">
        <v>415450</v>
      </c>
      <c r="AL178" s="213">
        <v>419970</v>
      </c>
      <c r="AM178" s="213">
        <v>434033</v>
      </c>
      <c r="AN178" s="213">
        <v>435954</v>
      </c>
      <c r="AO178" s="213">
        <v>444460</v>
      </c>
      <c r="AP178" s="213">
        <v>452746</v>
      </c>
      <c r="AQ178" s="213">
        <v>452845</v>
      </c>
      <c r="AR178" s="213">
        <v>446682</v>
      </c>
      <c r="AS178" s="213">
        <v>451708</v>
      </c>
      <c r="AT178" s="213">
        <v>448134</v>
      </c>
      <c r="AU178" s="213">
        <v>448860</v>
      </c>
      <c r="AV178" s="213">
        <v>457766</v>
      </c>
      <c r="AW178" s="213">
        <v>456323</v>
      </c>
      <c r="AX178" s="213">
        <v>461434</v>
      </c>
      <c r="AY178" s="213">
        <v>457452</v>
      </c>
      <c r="AZ178" s="213">
        <v>458281</v>
      </c>
      <c r="BA178" s="213">
        <v>463650</v>
      </c>
      <c r="BB178" s="213">
        <v>471760</v>
      </c>
      <c r="BC178" s="213">
        <v>478364</v>
      </c>
      <c r="BD178" s="213">
        <v>479195</v>
      </c>
      <c r="BE178" s="213">
        <v>477867</v>
      </c>
      <c r="BF178" s="213">
        <v>484944</v>
      </c>
      <c r="BG178" s="213">
        <v>498811</v>
      </c>
      <c r="BH178" s="213">
        <v>496741</v>
      </c>
      <c r="BI178" s="213">
        <v>499563</v>
      </c>
      <c r="BJ178" s="213">
        <v>507511</v>
      </c>
      <c r="BK178" s="213">
        <v>506882</v>
      </c>
      <c r="BL178" s="213">
        <v>498839</v>
      </c>
      <c r="BM178" s="213">
        <v>491217</v>
      </c>
      <c r="BN178" s="213">
        <v>491004</v>
      </c>
      <c r="BO178" s="213">
        <v>495932</v>
      </c>
      <c r="BP178" s="213">
        <v>486952</v>
      </c>
      <c r="BQ178" s="213">
        <v>480356</v>
      </c>
      <c r="BR178" s="213">
        <v>477542</v>
      </c>
      <c r="BS178" s="213">
        <v>472908</v>
      </c>
      <c r="BT178" s="213">
        <v>463023</v>
      </c>
      <c r="BU178" s="213">
        <v>470090</v>
      </c>
      <c r="BV178" s="213">
        <v>456280</v>
      </c>
      <c r="BW178" s="213">
        <v>477690</v>
      </c>
      <c r="BX178" s="213">
        <v>481306</v>
      </c>
      <c r="BY178" s="213">
        <v>483020</v>
      </c>
      <c r="BZ178" s="213">
        <v>484319</v>
      </c>
      <c r="CA178" s="213">
        <v>485202</v>
      </c>
      <c r="CB178" s="213">
        <v>485810</v>
      </c>
      <c r="CC178" s="213">
        <v>486423</v>
      </c>
      <c r="CD178" s="213">
        <v>487073</v>
      </c>
      <c r="CE178" s="213">
        <v>487859</v>
      </c>
      <c r="CF178" s="213">
        <v>488603</v>
      </c>
      <c r="CG178" s="213">
        <v>489363</v>
      </c>
      <c r="CH178" s="213">
        <v>490287</v>
      </c>
      <c r="CI178" s="213">
        <v>491860</v>
      </c>
      <c r="CJ178" s="213">
        <v>494160</v>
      </c>
      <c r="CK178" s="213">
        <v>496619</v>
      </c>
      <c r="CL178" s="213">
        <v>499080</v>
      </c>
      <c r="CM178" s="213">
        <v>501454</v>
      </c>
      <c r="CN178" s="213">
        <v>503414</v>
      </c>
      <c r="CO178" s="213">
        <v>504916</v>
      </c>
      <c r="CP178" s="213">
        <v>506267</v>
      </c>
      <c r="CQ178" s="213">
        <v>507388</v>
      </c>
      <c r="CR178" s="213">
        <v>507749</v>
      </c>
      <c r="CS178" s="213">
        <v>507323</v>
      </c>
      <c r="CT178" s="213">
        <v>506726</v>
      </c>
      <c r="CU178" s="213">
        <v>505971</v>
      </c>
      <c r="CV178" s="213">
        <v>505051</v>
      </c>
      <c r="CW178" s="213">
        <v>504081</v>
      </c>
      <c r="CX178" s="213">
        <v>503175</v>
      </c>
      <c r="CY178" s="213">
        <v>502366</v>
      </c>
    </row>
    <row r="179" spans="1:103" x14ac:dyDescent="0.2">
      <c r="A179" s="213" t="s">
        <v>1292</v>
      </c>
      <c r="B179" s="211">
        <v>70</v>
      </c>
      <c r="C179" s="213"/>
      <c r="D179" s="213"/>
      <c r="E179" s="213">
        <v>308835</v>
      </c>
      <c r="F179" s="213">
        <v>311626</v>
      </c>
      <c r="G179" s="213">
        <v>309817</v>
      </c>
      <c r="H179" s="213">
        <v>321946</v>
      </c>
      <c r="I179" s="213">
        <v>332010</v>
      </c>
      <c r="J179" s="213">
        <v>344558</v>
      </c>
      <c r="K179" s="213">
        <v>352328</v>
      </c>
      <c r="L179" s="213">
        <v>360223</v>
      </c>
      <c r="M179" s="213">
        <v>373761</v>
      </c>
      <c r="N179" s="213">
        <v>384699</v>
      </c>
      <c r="O179" s="213">
        <v>392302</v>
      </c>
      <c r="P179" s="213">
        <v>399374</v>
      </c>
      <c r="Q179" s="213">
        <v>404124</v>
      </c>
      <c r="R179" s="213">
        <v>400684</v>
      </c>
      <c r="S179" s="213">
        <v>403253</v>
      </c>
      <c r="T179" s="213">
        <v>399106</v>
      </c>
      <c r="U179" s="213">
        <v>399347</v>
      </c>
      <c r="V179" s="213">
        <v>389736</v>
      </c>
      <c r="W179" s="213">
        <v>398653</v>
      </c>
      <c r="X179" s="213">
        <v>386554</v>
      </c>
      <c r="Y179" s="213">
        <v>372602</v>
      </c>
      <c r="Z179" s="213">
        <v>358378</v>
      </c>
      <c r="AA179" s="213">
        <v>354163</v>
      </c>
      <c r="AB179" s="213">
        <v>348169</v>
      </c>
      <c r="AC179" s="213">
        <v>341313</v>
      </c>
      <c r="AD179" s="213">
        <v>347273</v>
      </c>
      <c r="AE179" s="213">
        <v>372991</v>
      </c>
      <c r="AF179" s="213">
        <v>388445</v>
      </c>
      <c r="AG179" s="213">
        <v>387561</v>
      </c>
      <c r="AH179" s="213">
        <v>386171</v>
      </c>
      <c r="AI179" s="213">
        <v>388611</v>
      </c>
      <c r="AJ179" s="213">
        <v>390552</v>
      </c>
      <c r="AK179" s="213">
        <v>405758</v>
      </c>
      <c r="AL179" s="213">
        <v>410514</v>
      </c>
      <c r="AM179" s="213">
        <v>415038</v>
      </c>
      <c r="AN179" s="213">
        <v>428996</v>
      </c>
      <c r="AO179" s="213">
        <v>430955</v>
      </c>
      <c r="AP179" s="213">
        <v>439424</v>
      </c>
      <c r="AQ179" s="213">
        <v>447677</v>
      </c>
      <c r="AR179" s="213">
        <v>447833</v>
      </c>
      <c r="AS179" s="213">
        <v>441800</v>
      </c>
      <c r="AT179" s="213">
        <v>446833</v>
      </c>
      <c r="AU179" s="213">
        <v>443355</v>
      </c>
      <c r="AV179" s="213">
        <v>444129</v>
      </c>
      <c r="AW179" s="213">
        <v>452998</v>
      </c>
      <c r="AX179" s="213">
        <v>451629</v>
      </c>
      <c r="AY179" s="213">
        <v>456744</v>
      </c>
      <c r="AZ179" s="213">
        <v>452858</v>
      </c>
      <c r="BA179" s="213">
        <v>453736</v>
      </c>
      <c r="BB179" s="213">
        <v>459108</v>
      </c>
      <c r="BC179" s="213">
        <v>467196</v>
      </c>
      <c r="BD179" s="213">
        <v>473791</v>
      </c>
      <c r="BE179" s="213">
        <v>474666</v>
      </c>
      <c r="BF179" s="213">
        <v>473406</v>
      </c>
      <c r="BG179" s="213">
        <v>480472</v>
      </c>
      <c r="BH179" s="213">
        <v>494264</v>
      </c>
      <c r="BI179" s="213">
        <v>492269</v>
      </c>
      <c r="BJ179" s="213">
        <v>495120</v>
      </c>
      <c r="BK179" s="213">
        <v>503049</v>
      </c>
      <c r="BL179" s="213">
        <v>502480</v>
      </c>
      <c r="BM179" s="213">
        <v>494562</v>
      </c>
      <c r="BN179" s="213">
        <v>487055</v>
      </c>
      <c r="BO179" s="213">
        <v>486894</v>
      </c>
      <c r="BP179" s="213">
        <v>491832</v>
      </c>
      <c r="BQ179" s="213">
        <v>482975</v>
      </c>
      <c r="BR179" s="213">
        <v>476480</v>
      </c>
      <c r="BS179" s="213">
        <v>473737</v>
      </c>
      <c r="BT179" s="213">
        <v>469187</v>
      </c>
      <c r="BU179" s="213">
        <v>459426</v>
      </c>
      <c r="BV179" s="213">
        <v>466481</v>
      </c>
      <c r="BW179" s="213">
        <v>452820</v>
      </c>
      <c r="BX179" s="213">
        <v>474114</v>
      </c>
      <c r="BY179" s="213">
        <v>477744</v>
      </c>
      <c r="BZ179" s="213">
        <v>479490</v>
      </c>
      <c r="CA179" s="213">
        <v>480822</v>
      </c>
      <c r="CB179" s="213">
        <v>481740</v>
      </c>
      <c r="CC179" s="213">
        <v>482386</v>
      </c>
      <c r="CD179" s="213">
        <v>483037</v>
      </c>
      <c r="CE179" s="213">
        <v>483724</v>
      </c>
      <c r="CF179" s="213">
        <v>484544</v>
      </c>
      <c r="CG179" s="213">
        <v>485322</v>
      </c>
      <c r="CH179" s="213">
        <v>486117</v>
      </c>
      <c r="CI179" s="213">
        <v>487076</v>
      </c>
      <c r="CJ179" s="213">
        <v>488676</v>
      </c>
      <c r="CK179" s="213">
        <v>490999</v>
      </c>
      <c r="CL179" s="213">
        <v>493482</v>
      </c>
      <c r="CM179" s="213">
        <v>495964</v>
      </c>
      <c r="CN179" s="213">
        <v>498362</v>
      </c>
      <c r="CO179" s="213">
        <v>500348</v>
      </c>
      <c r="CP179" s="213">
        <v>501876</v>
      </c>
      <c r="CQ179" s="213">
        <v>503258</v>
      </c>
      <c r="CR179" s="213">
        <v>504409</v>
      </c>
      <c r="CS179" s="213">
        <v>504805</v>
      </c>
      <c r="CT179" s="213">
        <v>504417</v>
      </c>
      <c r="CU179" s="213">
        <v>503860</v>
      </c>
      <c r="CV179" s="213">
        <v>503143</v>
      </c>
      <c r="CW179" s="213">
        <v>502262</v>
      </c>
      <c r="CX179" s="213">
        <v>501331</v>
      </c>
      <c r="CY179" s="213">
        <v>500430</v>
      </c>
    </row>
    <row r="180" spans="1:103" x14ac:dyDescent="0.2">
      <c r="A180" s="213" t="s">
        <v>1292</v>
      </c>
      <c r="B180" s="211">
        <v>71</v>
      </c>
      <c r="C180" s="213"/>
      <c r="D180" s="213"/>
      <c r="E180" s="213">
        <v>294978</v>
      </c>
      <c r="F180" s="213">
        <v>303195</v>
      </c>
      <c r="G180" s="213">
        <v>305946</v>
      </c>
      <c r="H180" s="213">
        <v>304185</v>
      </c>
      <c r="I180" s="213">
        <v>316108</v>
      </c>
      <c r="J180" s="213">
        <v>326013</v>
      </c>
      <c r="K180" s="213">
        <v>338395</v>
      </c>
      <c r="L180" s="213">
        <v>346092</v>
      </c>
      <c r="M180" s="213">
        <v>353914</v>
      </c>
      <c r="N180" s="213">
        <v>367282</v>
      </c>
      <c r="O180" s="213">
        <v>378099</v>
      </c>
      <c r="P180" s="213">
        <v>385642</v>
      </c>
      <c r="Q180" s="213">
        <v>392671</v>
      </c>
      <c r="R180" s="213">
        <v>397415</v>
      </c>
      <c r="S180" s="213">
        <v>394110</v>
      </c>
      <c r="T180" s="213">
        <v>396712</v>
      </c>
      <c r="U180" s="213">
        <v>392707</v>
      </c>
      <c r="V180" s="213">
        <v>393018</v>
      </c>
      <c r="W180" s="213">
        <v>383634</v>
      </c>
      <c r="X180" s="213">
        <v>392485</v>
      </c>
      <c r="Y180" s="213">
        <v>380644</v>
      </c>
      <c r="Z180" s="213">
        <v>366976</v>
      </c>
      <c r="AA180" s="213">
        <v>353037</v>
      </c>
      <c r="AB180" s="213">
        <v>348948</v>
      </c>
      <c r="AC180" s="213">
        <v>343104</v>
      </c>
      <c r="AD180" s="213">
        <v>336409</v>
      </c>
      <c r="AE180" s="213">
        <v>342344</v>
      </c>
      <c r="AF180" s="213">
        <v>367755</v>
      </c>
      <c r="AG180" s="213">
        <v>383056</v>
      </c>
      <c r="AH180" s="213">
        <v>382246</v>
      </c>
      <c r="AI180" s="213">
        <v>380938</v>
      </c>
      <c r="AJ180" s="213">
        <v>383409</v>
      </c>
      <c r="AK180" s="213">
        <v>385387</v>
      </c>
      <c r="AL180" s="213">
        <v>400453</v>
      </c>
      <c r="AM180" s="213">
        <v>405210</v>
      </c>
      <c r="AN180" s="213">
        <v>409740</v>
      </c>
      <c r="AO180" s="213">
        <v>423583</v>
      </c>
      <c r="AP180" s="213">
        <v>425582</v>
      </c>
      <c r="AQ180" s="213">
        <v>434011</v>
      </c>
      <c r="AR180" s="213">
        <v>442227</v>
      </c>
      <c r="AS180" s="213">
        <v>442444</v>
      </c>
      <c r="AT180" s="213">
        <v>436552</v>
      </c>
      <c r="AU180" s="213">
        <v>441587</v>
      </c>
      <c r="AV180" s="213">
        <v>438214</v>
      </c>
      <c r="AW180" s="213">
        <v>439041</v>
      </c>
      <c r="AX180" s="213">
        <v>447869</v>
      </c>
      <c r="AY180" s="213">
        <v>446578</v>
      </c>
      <c r="AZ180" s="213">
        <v>451697</v>
      </c>
      <c r="BA180" s="213">
        <v>447916</v>
      </c>
      <c r="BB180" s="213">
        <v>448844</v>
      </c>
      <c r="BC180" s="213">
        <v>454218</v>
      </c>
      <c r="BD180" s="213">
        <v>462280</v>
      </c>
      <c r="BE180" s="213">
        <v>468865</v>
      </c>
      <c r="BF180" s="213">
        <v>469791</v>
      </c>
      <c r="BG180" s="213">
        <v>468602</v>
      </c>
      <c r="BH180" s="213">
        <v>475654</v>
      </c>
      <c r="BI180" s="213">
        <v>489367</v>
      </c>
      <c r="BJ180" s="213">
        <v>487449</v>
      </c>
      <c r="BK180" s="213">
        <v>490334</v>
      </c>
      <c r="BL180" s="213">
        <v>498241</v>
      </c>
      <c r="BM180" s="213">
        <v>497737</v>
      </c>
      <c r="BN180" s="213">
        <v>489950</v>
      </c>
      <c r="BO180" s="213">
        <v>482568</v>
      </c>
      <c r="BP180" s="213">
        <v>482462</v>
      </c>
      <c r="BQ180" s="213">
        <v>487410</v>
      </c>
      <c r="BR180" s="213">
        <v>478687</v>
      </c>
      <c r="BS180" s="213">
        <v>472300</v>
      </c>
      <c r="BT180" s="213">
        <v>469634</v>
      </c>
      <c r="BU180" s="213">
        <v>465174</v>
      </c>
      <c r="BV180" s="213">
        <v>455544</v>
      </c>
      <c r="BW180" s="213">
        <v>462588</v>
      </c>
      <c r="BX180" s="213">
        <v>449088</v>
      </c>
      <c r="BY180" s="213">
        <v>470253</v>
      </c>
      <c r="BZ180" s="213">
        <v>473901</v>
      </c>
      <c r="CA180" s="213">
        <v>475678</v>
      </c>
      <c r="CB180" s="213">
        <v>477047</v>
      </c>
      <c r="CC180" s="213">
        <v>478003</v>
      </c>
      <c r="CD180" s="213">
        <v>478690</v>
      </c>
      <c r="CE180" s="213">
        <v>479378</v>
      </c>
      <c r="CF180" s="213">
        <v>480106</v>
      </c>
      <c r="CG180" s="213">
        <v>480966</v>
      </c>
      <c r="CH180" s="213">
        <v>481778</v>
      </c>
      <c r="CI180" s="213">
        <v>482611</v>
      </c>
      <c r="CJ180" s="213">
        <v>483606</v>
      </c>
      <c r="CK180" s="213">
        <v>485236</v>
      </c>
      <c r="CL180" s="213">
        <v>487586</v>
      </c>
      <c r="CM180" s="213">
        <v>490093</v>
      </c>
      <c r="CN180" s="213">
        <v>492596</v>
      </c>
      <c r="CO180" s="213">
        <v>495021</v>
      </c>
      <c r="CP180" s="213">
        <v>497035</v>
      </c>
      <c r="CQ180" s="213">
        <v>498593</v>
      </c>
      <c r="CR180" s="213">
        <v>500005</v>
      </c>
      <c r="CS180" s="213">
        <v>501187</v>
      </c>
      <c r="CT180" s="213">
        <v>501622</v>
      </c>
      <c r="CU180" s="213">
        <v>501275</v>
      </c>
      <c r="CV180" s="213">
        <v>500758</v>
      </c>
      <c r="CW180" s="213">
        <v>500085</v>
      </c>
      <c r="CX180" s="213">
        <v>499246</v>
      </c>
      <c r="CY180" s="213">
        <v>498321</v>
      </c>
    </row>
    <row r="181" spans="1:103" x14ac:dyDescent="0.2">
      <c r="A181" s="213" t="s">
        <v>1292</v>
      </c>
      <c r="B181" s="211">
        <v>72</v>
      </c>
      <c r="C181" s="213"/>
      <c r="D181" s="213"/>
      <c r="E181" s="213">
        <v>293740</v>
      </c>
      <c r="F181" s="213">
        <v>289031</v>
      </c>
      <c r="G181" s="213">
        <v>297093</v>
      </c>
      <c r="H181" s="213">
        <v>299805</v>
      </c>
      <c r="I181" s="213">
        <v>298101</v>
      </c>
      <c r="J181" s="213">
        <v>309809</v>
      </c>
      <c r="K181" s="213">
        <v>319579</v>
      </c>
      <c r="L181" s="213">
        <v>331784</v>
      </c>
      <c r="M181" s="213">
        <v>339401</v>
      </c>
      <c r="N181" s="213">
        <v>347142</v>
      </c>
      <c r="O181" s="213">
        <v>360327</v>
      </c>
      <c r="P181" s="213">
        <v>371015</v>
      </c>
      <c r="Q181" s="213">
        <v>378496</v>
      </c>
      <c r="R181" s="213">
        <v>385475</v>
      </c>
      <c r="S181" s="213">
        <v>390211</v>
      </c>
      <c r="T181" s="213">
        <v>387052</v>
      </c>
      <c r="U181" s="213">
        <v>389690</v>
      </c>
      <c r="V181" s="213">
        <v>385835</v>
      </c>
      <c r="W181" s="213">
        <v>386221</v>
      </c>
      <c r="X181" s="213">
        <v>377081</v>
      </c>
      <c r="Y181" s="213">
        <v>385860</v>
      </c>
      <c r="Z181" s="213">
        <v>374297</v>
      </c>
      <c r="AA181" s="213">
        <v>360933</v>
      </c>
      <c r="AB181" s="213">
        <v>347299</v>
      </c>
      <c r="AC181" s="213">
        <v>343345</v>
      </c>
      <c r="AD181" s="213">
        <v>337660</v>
      </c>
      <c r="AE181" s="213">
        <v>331140</v>
      </c>
      <c r="AF181" s="213">
        <v>337046</v>
      </c>
      <c r="AG181" s="213">
        <v>362126</v>
      </c>
      <c r="AH181" s="213">
        <v>377259</v>
      </c>
      <c r="AI181" s="213">
        <v>376528</v>
      </c>
      <c r="AJ181" s="213">
        <v>375309</v>
      </c>
      <c r="AK181" s="213">
        <v>377811</v>
      </c>
      <c r="AL181" s="213">
        <v>379829</v>
      </c>
      <c r="AM181" s="213">
        <v>394746</v>
      </c>
      <c r="AN181" s="213">
        <v>399500</v>
      </c>
      <c r="AO181" s="213">
        <v>404038</v>
      </c>
      <c r="AP181" s="213">
        <v>417756</v>
      </c>
      <c r="AQ181" s="213">
        <v>419794</v>
      </c>
      <c r="AR181" s="213">
        <v>428181</v>
      </c>
      <c r="AS181" s="213">
        <v>436352</v>
      </c>
      <c r="AT181" s="213">
        <v>436639</v>
      </c>
      <c r="AU181" s="213">
        <v>430895</v>
      </c>
      <c r="AV181" s="213">
        <v>435934</v>
      </c>
      <c r="AW181" s="213">
        <v>432673</v>
      </c>
      <c r="AX181" s="213">
        <v>433553</v>
      </c>
      <c r="AY181" s="213">
        <v>442337</v>
      </c>
      <c r="AZ181" s="213">
        <v>441130</v>
      </c>
      <c r="BA181" s="213">
        <v>446253</v>
      </c>
      <c r="BB181" s="213">
        <v>442583</v>
      </c>
      <c r="BC181" s="213">
        <v>443568</v>
      </c>
      <c r="BD181" s="213">
        <v>448943</v>
      </c>
      <c r="BE181" s="213">
        <v>456976</v>
      </c>
      <c r="BF181" s="213">
        <v>463550</v>
      </c>
      <c r="BG181" s="213">
        <v>464529</v>
      </c>
      <c r="BH181" s="213">
        <v>463416</v>
      </c>
      <c r="BI181" s="213">
        <v>470452</v>
      </c>
      <c r="BJ181" s="213">
        <v>484077</v>
      </c>
      <c r="BK181" s="213">
        <v>482244</v>
      </c>
      <c r="BL181" s="213">
        <v>485164</v>
      </c>
      <c r="BM181" s="213">
        <v>493047</v>
      </c>
      <c r="BN181" s="213">
        <v>492613</v>
      </c>
      <c r="BO181" s="213">
        <v>484967</v>
      </c>
      <c r="BP181" s="213">
        <v>477719</v>
      </c>
      <c r="BQ181" s="213">
        <v>477674</v>
      </c>
      <c r="BR181" s="213">
        <v>482631</v>
      </c>
      <c r="BS181" s="213">
        <v>474052</v>
      </c>
      <c r="BT181" s="213">
        <v>467784</v>
      </c>
      <c r="BU181" s="213">
        <v>465198</v>
      </c>
      <c r="BV181" s="213">
        <v>460835</v>
      </c>
      <c r="BW181" s="213">
        <v>451349</v>
      </c>
      <c r="BX181" s="213">
        <v>458380</v>
      </c>
      <c r="BY181" s="213">
        <v>445053</v>
      </c>
      <c r="BZ181" s="213">
        <v>466078</v>
      </c>
      <c r="CA181" s="213">
        <v>469745</v>
      </c>
      <c r="CB181" s="213">
        <v>471558</v>
      </c>
      <c r="CC181" s="213">
        <v>472963</v>
      </c>
      <c r="CD181" s="213">
        <v>473960</v>
      </c>
      <c r="CE181" s="213">
        <v>474690</v>
      </c>
      <c r="CF181" s="213">
        <v>475422</v>
      </c>
      <c r="CG181" s="213">
        <v>476190</v>
      </c>
      <c r="CH181" s="213">
        <v>477093</v>
      </c>
      <c r="CI181" s="213">
        <v>477944</v>
      </c>
      <c r="CJ181" s="213">
        <v>478816</v>
      </c>
      <c r="CK181" s="213">
        <v>479852</v>
      </c>
      <c r="CL181" s="213">
        <v>481514</v>
      </c>
      <c r="CM181" s="213">
        <v>483892</v>
      </c>
      <c r="CN181" s="213">
        <v>486424</v>
      </c>
      <c r="CO181" s="213">
        <v>488953</v>
      </c>
      <c r="CP181" s="213">
        <v>491403</v>
      </c>
      <c r="CQ181" s="213">
        <v>493446</v>
      </c>
      <c r="CR181" s="213">
        <v>495038</v>
      </c>
      <c r="CS181" s="213">
        <v>496483</v>
      </c>
      <c r="CT181" s="213">
        <v>497700</v>
      </c>
      <c r="CU181" s="213">
        <v>498174</v>
      </c>
      <c r="CV181" s="213">
        <v>497871</v>
      </c>
      <c r="CW181" s="213">
        <v>497400</v>
      </c>
      <c r="CX181" s="213">
        <v>496771</v>
      </c>
      <c r="CY181" s="213">
        <v>495940</v>
      </c>
    </row>
    <row r="182" spans="1:103" x14ac:dyDescent="0.2">
      <c r="A182" s="213" t="s">
        <v>1292</v>
      </c>
      <c r="B182" s="211">
        <v>73</v>
      </c>
      <c r="C182" s="213"/>
      <c r="D182" s="213"/>
      <c r="E182" s="213">
        <v>292883</v>
      </c>
      <c r="F182" s="213">
        <v>287147</v>
      </c>
      <c r="G182" s="213">
        <v>282570</v>
      </c>
      <c r="H182" s="213">
        <v>290470</v>
      </c>
      <c r="I182" s="213">
        <v>293146</v>
      </c>
      <c r="J182" s="213">
        <v>291512</v>
      </c>
      <c r="K182" s="213">
        <v>303021</v>
      </c>
      <c r="L182" s="213">
        <v>312644</v>
      </c>
      <c r="M182" s="213">
        <v>324659</v>
      </c>
      <c r="N182" s="213">
        <v>332188</v>
      </c>
      <c r="O182" s="213">
        <v>339844</v>
      </c>
      <c r="P182" s="213">
        <v>352830</v>
      </c>
      <c r="Q182" s="213">
        <v>363380</v>
      </c>
      <c r="R182" s="213">
        <v>370790</v>
      </c>
      <c r="S182" s="213">
        <v>377719</v>
      </c>
      <c r="T182" s="213">
        <v>382445</v>
      </c>
      <c r="U182" s="213">
        <v>379442</v>
      </c>
      <c r="V182" s="213">
        <v>382114</v>
      </c>
      <c r="W182" s="213">
        <v>378423</v>
      </c>
      <c r="X182" s="213">
        <v>378890</v>
      </c>
      <c r="Y182" s="213">
        <v>370010</v>
      </c>
      <c r="Z182" s="213">
        <v>378711</v>
      </c>
      <c r="AA182" s="213">
        <v>367445</v>
      </c>
      <c r="AB182" s="213">
        <v>354410</v>
      </c>
      <c r="AC182" s="213">
        <v>341099</v>
      </c>
      <c r="AD182" s="213">
        <v>337294</v>
      </c>
      <c r="AE182" s="213">
        <v>331779</v>
      </c>
      <c r="AF182" s="213">
        <v>325445</v>
      </c>
      <c r="AG182" s="213">
        <v>331318</v>
      </c>
      <c r="AH182" s="213">
        <v>356039</v>
      </c>
      <c r="AI182" s="213">
        <v>370991</v>
      </c>
      <c r="AJ182" s="213">
        <v>370346</v>
      </c>
      <c r="AK182" s="213">
        <v>369221</v>
      </c>
      <c r="AL182" s="213">
        <v>371756</v>
      </c>
      <c r="AM182" s="213">
        <v>373813</v>
      </c>
      <c r="AN182" s="213">
        <v>388567</v>
      </c>
      <c r="AO182" s="213">
        <v>393319</v>
      </c>
      <c r="AP182" s="213">
        <v>397862</v>
      </c>
      <c r="AQ182" s="213">
        <v>411444</v>
      </c>
      <c r="AR182" s="213">
        <v>413526</v>
      </c>
      <c r="AS182" s="213">
        <v>421864</v>
      </c>
      <c r="AT182" s="213">
        <v>429991</v>
      </c>
      <c r="AU182" s="213">
        <v>430349</v>
      </c>
      <c r="AV182" s="213">
        <v>424765</v>
      </c>
      <c r="AW182" s="213">
        <v>429807</v>
      </c>
      <c r="AX182" s="213">
        <v>426665</v>
      </c>
      <c r="AY182" s="213">
        <v>427603</v>
      </c>
      <c r="AZ182" s="213">
        <v>436338</v>
      </c>
      <c r="BA182" s="213">
        <v>435221</v>
      </c>
      <c r="BB182" s="213">
        <v>440348</v>
      </c>
      <c r="BC182" s="213">
        <v>436797</v>
      </c>
      <c r="BD182" s="213">
        <v>437840</v>
      </c>
      <c r="BE182" s="213">
        <v>443218</v>
      </c>
      <c r="BF182" s="213">
        <v>451217</v>
      </c>
      <c r="BG182" s="213">
        <v>457779</v>
      </c>
      <c r="BH182" s="213">
        <v>458813</v>
      </c>
      <c r="BI182" s="213">
        <v>457783</v>
      </c>
      <c r="BJ182" s="213">
        <v>464803</v>
      </c>
      <c r="BK182" s="213">
        <v>478332</v>
      </c>
      <c r="BL182" s="213">
        <v>476590</v>
      </c>
      <c r="BM182" s="213">
        <v>479544</v>
      </c>
      <c r="BN182" s="213">
        <v>487403</v>
      </c>
      <c r="BO182" s="213">
        <v>487042</v>
      </c>
      <c r="BP182" s="213">
        <v>479549</v>
      </c>
      <c r="BQ182" s="213">
        <v>472447</v>
      </c>
      <c r="BR182" s="213">
        <v>472467</v>
      </c>
      <c r="BS182" s="213">
        <v>477434</v>
      </c>
      <c r="BT182" s="213">
        <v>469009</v>
      </c>
      <c r="BU182" s="213">
        <v>462871</v>
      </c>
      <c r="BV182" s="213">
        <v>460371</v>
      </c>
      <c r="BW182" s="213">
        <v>456112</v>
      </c>
      <c r="BX182" s="213">
        <v>446782</v>
      </c>
      <c r="BY182" s="213">
        <v>453798</v>
      </c>
      <c r="BZ182" s="213">
        <v>440660</v>
      </c>
      <c r="CA182" s="213">
        <v>461531</v>
      </c>
      <c r="CB182" s="213">
        <v>465218</v>
      </c>
      <c r="CC182" s="213">
        <v>467070</v>
      </c>
      <c r="CD182" s="213">
        <v>468516</v>
      </c>
      <c r="CE182" s="213">
        <v>469556</v>
      </c>
      <c r="CF182" s="213">
        <v>470333</v>
      </c>
      <c r="CG182" s="213">
        <v>471110</v>
      </c>
      <c r="CH182" s="213">
        <v>471924</v>
      </c>
      <c r="CI182" s="213">
        <v>472871</v>
      </c>
      <c r="CJ182" s="213">
        <v>473766</v>
      </c>
      <c r="CK182" s="213">
        <v>474680</v>
      </c>
      <c r="CL182" s="213">
        <v>475759</v>
      </c>
      <c r="CM182" s="213">
        <v>477455</v>
      </c>
      <c r="CN182" s="213">
        <v>479861</v>
      </c>
      <c r="CO182" s="213">
        <v>482422</v>
      </c>
      <c r="CP182" s="213">
        <v>484980</v>
      </c>
      <c r="CQ182" s="213">
        <v>487458</v>
      </c>
      <c r="CR182" s="213">
        <v>489531</v>
      </c>
      <c r="CS182" s="213">
        <v>491159</v>
      </c>
      <c r="CT182" s="213">
        <v>492639</v>
      </c>
      <c r="CU182" s="213">
        <v>493892</v>
      </c>
      <c r="CV182" s="213">
        <v>494411</v>
      </c>
      <c r="CW182" s="213">
        <v>494155</v>
      </c>
      <c r="CX182" s="213">
        <v>493734</v>
      </c>
      <c r="CY182" s="213">
        <v>493110</v>
      </c>
    </row>
    <row r="183" spans="1:103" x14ac:dyDescent="0.2">
      <c r="A183" s="213" t="s">
        <v>1292</v>
      </c>
      <c r="B183" s="211">
        <v>74</v>
      </c>
      <c r="C183" s="213"/>
      <c r="D183" s="213"/>
      <c r="E183" s="213">
        <v>295816</v>
      </c>
      <c r="F183" s="213">
        <v>285544</v>
      </c>
      <c r="G183" s="213">
        <v>279991</v>
      </c>
      <c r="H183" s="213">
        <v>275561</v>
      </c>
      <c r="I183" s="213">
        <v>283292</v>
      </c>
      <c r="J183" s="213">
        <v>285939</v>
      </c>
      <c r="K183" s="213">
        <v>284408</v>
      </c>
      <c r="L183" s="213">
        <v>295704</v>
      </c>
      <c r="M183" s="213">
        <v>305168</v>
      </c>
      <c r="N183" s="213">
        <v>316978</v>
      </c>
      <c r="O183" s="213">
        <v>324411</v>
      </c>
      <c r="P183" s="213">
        <v>331973</v>
      </c>
      <c r="Q183" s="213">
        <v>344746</v>
      </c>
      <c r="R183" s="213">
        <v>355146</v>
      </c>
      <c r="S183" s="213">
        <v>362479</v>
      </c>
      <c r="T183" s="213">
        <v>369350</v>
      </c>
      <c r="U183" s="213">
        <v>374066</v>
      </c>
      <c r="V183" s="213">
        <v>371228</v>
      </c>
      <c r="W183" s="213">
        <v>373937</v>
      </c>
      <c r="X183" s="213">
        <v>370422</v>
      </c>
      <c r="Y183" s="213">
        <v>370976</v>
      </c>
      <c r="Z183" s="213">
        <v>362375</v>
      </c>
      <c r="AA183" s="213">
        <v>370988</v>
      </c>
      <c r="AB183" s="213">
        <v>360044</v>
      </c>
      <c r="AC183" s="213">
        <v>347360</v>
      </c>
      <c r="AD183" s="213">
        <v>334398</v>
      </c>
      <c r="AE183" s="213">
        <v>330750</v>
      </c>
      <c r="AF183" s="213">
        <v>325418</v>
      </c>
      <c r="AG183" s="213">
        <v>319282</v>
      </c>
      <c r="AH183" s="213">
        <v>325119</v>
      </c>
      <c r="AI183" s="213">
        <v>349451</v>
      </c>
      <c r="AJ183" s="213">
        <v>364208</v>
      </c>
      <c r="AK183" s="213">
        <v>363654</v>
      </c>
      <c r="AL183" s="213">
        <v>362627</v>
      </c>
      <c r="AM183" s="213">
        <v>365197</v>
      </c>
      <c r="AN183" s="213">
        <v>367295</v>
      </c>
      <c r="AO183" s="213">
        <v>381872</v>
      </c>
      <c r="AP183" s="213">
        <v>386620</v>
      </c>
      <c r="AQ183" s="213">
        <v>391169</v>
      </c>
      <c r="AR183" s="213">
        <v>404601</v>
      </c>
      <c r="AS183" s="213">
        <v>406730</v>
      </c>
      <c r="AT183" s="213">
        <v>415013</v>
      </c>
      <c r="AU183" s="213">
        <v>423089</v>
      </c>
      <c r="AV183" s="213">
        <v>423522</v>
      </c>
      <c r="AW183" s="213">
        <v>418111</v>
      </c>
      <c r="AX183" s="213">
        <v>423157</v>
      </c>
      <c r="AY183" s="213">
        <v>420142</v>
      </c>
      <c r="AZ183" s="213">
        <v>421141</v>
      </c>
      <c r="BA183" s="213">
        <v>429820</v>
      </c>
      <c r="BB183" s="213">
        <v>428800</v>
      </c>
      <c r="BC183" s="213">
        <v>433932</v>
      </c>
      <c r="BD183" s="213">
        <v>430509</v>
      </c>
      <c r="BE183" s="213">
        <v>431614</v>
      </c>
      <c r="BF183" s="213">
        <v>436993</v>
      </c>
      <c r="BG183" s="213">
        <v>444956</v>
      </c>
      <c r="BH183" s="213">
        <v>451504</v>
      </c>
      <c r="BI183" s="213">
        <v>452599</v>
      </c>
      <c r="BJ183" s="213">
        <v>451656</v>
      </c>
      <c r="BK183" s="213">
        <v>458658</v>
      </c>
      <c r="BL183" s="213">
        <v>472080</v>
      </c>
      <c r="BM183" s="213">
        <v>470436</v>
      </c>
      <c r="BN183" s="213">
        <v>473429</v>
      </c>
      <c r="BO183" s="213">
        <v>481259</v>
      </c>
      <c r="BP183" s="213">
        <v>480976</v>
      </c>
      <c r="BQ183" s="213">
        <v>473651</v>
      </c>
      <c r="BR183" s="213">
        <v>466704</v>
      </c>
      <c r="BS183" s="213">
        <v>466794</v>
      </c>
      <c r="BT183" s="213">
        <v>471770</v>
      </c>
      <c r="BU183" s="213">
        <v>463514</v>
      </c>
      <c r="BV183" s="213">
        <v>457515</v>
      </c>
      <c r="BW183" s="213">
        <v>455110</v>
      </c>
      <c r="BX183" s="213">
        <v>450963</v>
      </c>
      <c r="BY183" s="213">
        <v>441801</v>
      </c>
      <c r="BZ183" s="213">
        <v>448798</v>
      </c>
      <c r="CA183" s="213">
        <v>435867</v>
      </c>
      <c r="CB183" s="213">
        <v>456572</v>
      </c>
      <c r="CC183" s="213">
        <v>460280</v>
      </c>
      <c r="CD183" s="213">
        <v>462170</v>
      </c>
      <c r="CE183" s="213">
        <v>463660</v>
      </c>
      <c r="CF183" s="213">
        <v>464748</v>
      </c>
      <c r="CG183" s="213">
        <v>465575</v>
      </c>
      <c r="CH183" s="213">
        <v>466403</v>
      </c>
      <c r="CI183" s="213">
        <v>467266</v>
      </c>
      <c r="CJ183" s="213">
        <v>468260</v>
      </c>
      <c r="CK183" s="213">
        <v>469202</v>
      </c>
      <c r="CL183" s="213">
        <v>470162</v>
      </c>
      <c r="CM183" s="213">
        <v>471285</v>
      </c>
      <c r="CN183" s="213">
        <v>473019</v>
      </c>
      <c r="CO183" s="213">
        <v>475457</v>
      </c>
      <c r="CP183" s="213">
        <v>478049</v>
      </c>
      <c r="CQ183" s="213">
        <v>480635</v>
      </c>
      <c r="CR183" s="213">
        <v>483144</v>
      </c>
      <c r="CS183" s="213">
        <v>485251</v>
      </c>
      <c r="CT183" s="213">
        <v>486915</v>
      </c>
      <c r="CU183" s="213">
        <v>488436</v>
      </c>
      <c r="CV183" s="213">
        <v>489729</v>
      </c>
      <c r="CW183" s="213">
        <v>490293</v>
      </c>
      <c r="CX183" s="213">
        <v>490089</v>
      </c>
      <c r="CY183" s="213">
        <v>489672</v>
      </c>
    </row>
    <row r="184" spans="1:103" x14ac:dyDescent="0.2">
      <c r="A184" s="213" t="s">
        <v>1292</v>
      </c>
      <c r="B184" s="211">
        <v>75</v>
      </c>
      <c r="C184" s="213"/>
      <c r="D184" s="213"/>
      <c r="E184" s="213">
        <v>305706</v>
      </c>
      <c r="F184" s="213">
        <v>287543</v>
      </c>
      <c r="G184" s="213">
        <v>277613</v>
      </c>
      <c r="H184" s="213">
        <v>272262</v>
      </c>
      <c r="I184" s="213">
        <v>267993</v>
      </c>
      <c r="J184" s="213">
        <v>275553</v>
      </c>
      <c r="K184" s="213">
        <v>278190</v>
      </c>
      <c r="L184" s="213">
        <v>276771</v>
      </c>
      <c r="M184" s="213">
        <v>287840</v>
      </c>
      <c r="N184" s="213">
        <v>297131</v>
      </c>
      <c r="O184" s="213">
        <v>308719</v>
      </c>
      <c r="P184" s="213">
        <v>316048</v>
      </c>
      <c r="Q184" s="213">
        <v>323508</v>
      </c>
      <c r="R184" s="213">
        <v>336050</v>
      </c>
      <c r="S184" s="213">
        <v>346285</v>
      </c>
      <c r="T184" s="213">
        <v>353535</v>
      </c>
      <c r="U184" s="213">
        <v>360344</v>
      </c>
      <c r="V184" s="213">
        <v>365047</v>
      </c>
      <c r="W184" s="213">
        <v>362386</v>
      </c>
      <c r="X184" s="213">
        <v>365133</v>
      </c>
      <c r="Y184" s="213">
        <v>361805</v>
      </c>
      <c r="Z184" s="213">
        <v>362450</v>
      </c>
      <c r="AA184" s="213">
        <v>354150</v>
      </c>
      <c r="AB184" s="213">
        <v>362667</v>
      </c>
      <c r="AC184" s="213">
        <v>352066</v>
      </c>
      <c r="AD184" s="213">
        <v>339759</v>
      </c>
      <c r="AE184" s="213">
        <v>327171</v>
      </c>
      <c r="AF184" s="213">
        <v>323690</v>
      </c>
      <c r="AG184" s="213">
        <v>318554</v>
      </c>
      <c r="AH184" s="213">
        <v>312630</v>
      </c>
      <c r="AI184" s="213">
        <v>318428</v>
      </c>
      <c r="AJ184" s="213">
        <v>342336</v>
      </c>
      <c r="AK184" s="213">
        <v>356881</v>
      </c>
      <c r="AL184" s="213">
        <v>356422</v>
      </c>
      <c r="AM184" s="213">
        <v>355502</v>
      </c>
      <c r="AN184" s="213">
        <v>358108</v>
      </c>
      <c r="AO184" s="213">
        <v>360249</v>
      </c>
      <c r="AP184" s="213">
        <v>374633</v>
      </c>
      <c r="AQ184" s="213">
        <v>379376</v>
      </c>
      <c r="AR184" s="213">
        <v>383928</v>
      </c>
      <c r="AS184" s="213">
        <v>397198</v>
      </c>
      <c r="AT184" s="213">
        <v>399376</v>
      </c>
      <c r="AU184" s="213">
        <v>407597</v>
      </c>
      <c r="AV184" s="213">
        <v>415614</v>
      </c>
      <c r="AW184" s="213">
        <v>416131</v>
      </c>
      <c r="AX184" s="213">
        <v>410903</v>
      </c>
      <c r="AY184" s="213">
        <v>415951</v>
      </c>
      <c r="AZ184" s="213">
        <v>413073</v>
      </c>
      <c r="BA184" s="213">
        <v>414136</v>
      </c>
      <c r="BB184" s="213">
        <v>422757</v>
      </c>
      <c r="BC184" s="213">
        <v>421840</v>
      </c>
      <c r="BD184" s="213">
        <v>426972</v>
      </c>
      <c r="BE184" s="213">
        <v>423691</v>
      </c>
      <c r="BF184" s="213">
        <v>424859</v>
      </c>
      <c r="BG184" s="213">
        <v>430237</v>
      </c>
      <c r="BH184" s="213">
        <v>438161</v>
      </c>
      <c r="BI184" s="213">
        <v>444693</v>
      </c>
      <c r="BJ184" s="213">
        <v>445849</v>
      </c>
      <c r="BK184" s="213">
        <v>445002</v>
      </c>
      <c r="BL184" s="213">
        <v>451983</v>
      </c>
      <c r="BM184" s="213">
        <v>465290</v>
      </c>
      <c r="BN184" s="213">
        <v>463749</v>
      </c>
      <c r="BO184" s="213">
        <v>466782</v>
      </c>
      <c r="BP184" s="213">
        <v>474580</v>
      </c>
      <c r="BQ184" s="213">
        <v>474386</v>
      </c>
      <c r="BR184" s="213">
        <v>467237</v>
      </c>
      <c r="BS184" s="213">
        <v>460461</v>
      </c>
      <c r="BT184" s="213">
        <v>460623</v>
      </c>
      <c r="BU184" s="213">
        <v>465611</v>
      </c>
      <c r="BV184" s="213">
        <v>457536</v>
      </c>
      <c r="BW184" s="213">
        <v>451688</v>
      </c>
      <c r="BX184" s="213">
        <v>449384</v>
      </c>
      <c r="BY184" s="213">
        <v>445359</v>
      </c>
      <c r="BZ184" s="213">
        <v>436379</v>
      </c>
      <c r="CA184" s="213">
        <v>443356</v>
      </c>
      <c r="CB184" s="213">
        <v>430648</v>
      </c>
      <c r="CC184" s="213">
        <v>451171</v>
      </c>
      <c r="CD184" s="213">
        <v>454900</v>
      </c>
      <c r="CE184" s="213">
        <v>456835</v>
      </c>
      <c r="CF184" s="213">
        <v>458372</v>
      </c>
      <c r="CG184" s="213">
        <v>459509</v>
      </c>
      <c r="CH184" s="213">
        <v>460389</v>
      </c>
      <c r="CI184" s="213">
        <v>461272</v>
      </c>
      <c r="CJ184" s="213">
        <v>462187</v>
      </c>
      <c r="CK184" s="213">
        <v>463231</v>
      </c>
      <c r="CL184" s="213">
        <v>464223</v>
      </c>
      <c r="CM184" s="213">
        <v>465234</v>
      </c>
      <c r="CN184" s="213">
        <v>466406</v>
      </c>
      <c r="CO184" s="213">
        <v>468181</v>
      </c>
      <c r="CP184" s="213">
        <v>470651</v>
      </c>
      <c r="CQ184" s="213">
        <v>473275</v>
      </c>
      <c r="CR184" s="213">
        <v>475895</v>
      </c>
      <c r="CS184" s="213">
        <v>478435</v>
      </c>
      <c r="CT184" s="213">
        <v>480580</v>
      </c>
      <c r="CU184" s="213">
        <v>482282</v>
      </c>
      <c r="CV184" s="213">
        <v>483844</v>
      </c>
      <c r="CW184" s="213">
        <v>485183</v>
      </c>
      <c r="CX184" s="213">
        <v>485796</v>
      </c>
      <c r="CY184" s="213">
        <v>485593</v>
      </c>
    </row>
    <row r="185" spans="1:103" x14ac:dyDescent="0.2">
      <c r="A185" s="213" t="s">
        <v>1292</v>
      </c>
      <c r="B185" s="211">
        <v>76</v>
      </c>
      <c r="C185" s="213"/>
      <c r="D185" s="213"/>
      <c r="E185" s="213">
        <v>324965</v>
      </c>
      <c r="F185" s="213">
        <v>296160</v>
      </c>
      <c r="G185" s="213">
        <v>278641</v>
      </c>
      <c r="H185" s="213">
        <v>269084</v>
      </c>
      <c r="I185" s="213">
        <v>263948</v>
      </c>
      <c r="J185" s="213">
        <v>259857</v>
      </c>
      <c r="K185" s="213">
        <v>267257</v>
      </c>
      <c r="L185" s="213">
        <v>269886</v>
      </c>
      <c r="M185" s="213">
        <v>268585</v>
      </c>
      <c r="N185" s="213">
        <v>279407</v>
      </c>
      <c r="O185" s="213">
        <v>288513</v>
      </c>
      <c r="P185" s="213">
        <v>299861</v>
      </c>
      <c r="Q185" s="213">
        <v>307078</v>
      </c>
      <c r="R185" s="213">
        <v>314426</v>
      </c>
      <c r="S185" s="213">
        <v>326719</v>
      </c>
      <c r="T185" s="213">
        <v>336777</v>
      </c>
      <c r="U185" s="213">
        <v>343938</v>
      </c>
      <c r="V185" s="213">
        <v>350676</v>
      </c>
      <c r="W185" s="213">
        <v>355362</v>
      </c>
      <c r="X185" s="213">
        <v>352890</v>
      </c>
      <c r="Y185" s="213">
        <v>355676</v>
      </c>
      <c r="Z185" s="213">
        <v>352546</v>
      </c>
      <c r="AA185" s="213">
        <v>353287</v>
      </c>
      <c r="AB185" s="213">
        <v>345306</v>
      </c>
      <c r="AC185" s="213">
        <v>353719</v>
      </c>
      <c r="AD185" s="213">
        <v>343484</v>
      </c>
      <c r="AE185" s="213">
        <v>331580</v>
      </c>
      <c r="AF185" s="213">
        <v>319390</v>
      </c>
      <c r="AG185" s="213">
        <v>316088</v>
      </c>
      <c r="AH185" s="213">
        <v>311159</v>
      </c>
      <c r="AI185" s="213">
        <v>305462</v>
      </c>
      <c r="AJ185" s="213">
        <v>311216</v>
      </c>
      <c r="AK185" s="213">
        <v>334667</v>
      </c>
      <c r="AL185" s="213">
        <v>348979</v>
      </c>
      <c r="AM185" s="213">
        <v>348624</v>
      </c>
      <c r="AN185" s="213">
        <v>347816</v>
      </c>
      <c r="AO185" s="213">
        <v>350458</v>
      </c>
      <c r="AP185" s="213">
        <v>352646</v>
      </c>
      <c r="AQ185" s="213">
        <v>366819</v>
      </c>
      <c r="AR185" s="213">
        <v>371554</v>
      </c>
      <c r="AS185" s="213">
        <v>376108</v>
      </c>
      <c r="AT185" s="213">
        <v>389199</v>
      </c>
      <c r="AU185" s="213">
        <v>391427</v>
      </c>
      <c r="AV185" s="213">
        <v>399581</v>
      </c>
      <c r="AW185" s="213">
        <v>407533</v>
      </c>
      <c r="AX185" s="213">
        <v>408136</v>
      </c>
      <c r="AY185" s="213">
        <v>403106</v>
      </c>
      <c r="AZ185" s="213">
        <v>408154</v>
      </c>
      <c r="BA185" s="213">
        <v>405423</v>
      </c>
      <c r="BB185" s="213">
        <v>406556</v>
      </c>
      <c r="BC185" s="213">
        <v>415111</v>
      </c>
      <c r="BD185" s="213">
        <v>414303</v>
      </c>
      <c r="BE185" s="213">
        <v>419436</v>
      </c>
      <c r="BF185" s="213">
        <v>416302</v>
      </c>
      <c r="BG185" s="213">
        <v>417542</v>
      </c>
      <c r="BH185" s="213">
        <v>422916</v>
      </c>
      <c r="BI185" s="213">
        <v>430795</v>
      </c>
      <c r="BJ185" s="213">
        <v>437308</v>
      </c>
      <c r="BK185" s="213">
        <v>438530</v>
      </c>
      <c r="BL185" s="213">
        <v>437787</v>
      </c>
      <c r="BM185" s="213">
        <v>444741</v>
      </c>
      <c r="BN185" s="213">
        <v>457924</v>
      </c>
      <c r="BO185" s="213">
        <v>456493</v>
      </c>
      <c r="BP185" s="213">
        <v>459566</v>
      </c>
      <c r="BQ185" s="213">
        <v>467330</v>
      </c>
      <c r="BR185" s="213">
        <v>467228</v>
      </c>
      <c r="BS185" s="213">
        <v>460272</v>
      </c>
      <c r="BT185" s="213">
        <v>453677</v>
      </c>
      <c r="BU185" s="213">
        <v>453920</v>
      </c>
      <c r="BV185" s="213">
        <v>458917</v>
      </c>
      <c r="BW185" s="213">
        <v>451037</v>
      </c>
      <c r="BX185" s="213">
        <v>445350</v>
      </c>
      <c r="BY185" s="213">
        <v>443157</v>
      </c>
      <c r="BZ185" s="213">
        <v>439265</v>
      </c>
      <c r="CA185" s="213">
        <v>430479</v>
      </c>
      <c r="CB185" s="213">
        <v>437435</v>
      </c>
      <c r="CC185" s="213">
        <v>424967</v>
      </c>
      <c r="CD185" s="213">
        <v>445291</v>
      </c>
      <c r="CE185" s="213">
        <v>449044</v>
      </c>
      <c r="CF185" s="213">
        <v>451023</v>
      </c>
      <c r="CG185" s="213">
        <v>452610</v>
      </c>
      <c r="CH185" s="213">
        <v>453804</v>
      </c>
      <c r="CI185" s="213">
        <v>454740</v>
      </c>
      <c r="CJ185" s="213">
        <v>455682</v>
      </c>
      <c r="CK185" s="213">
        <v>456652</v>
      </c>
      <c r="CL185" s="213">
        <v>457750</v>
      </c>
      <c r="CM185" s="213">
        <v>458798</v>
      </c>
      <c r="CN185" s="213">
        <v>459862</v>
      </c>
      <c r="CO185" s="213">
        <v>461086</v>
      </c>
      <c r="CP185" s="213">
        <v>462904</v>
      </c>
      <c r="CQ185" s="213">
        <v>465409</v>
      </c>
      <c r="CR185" s="213">
        <v>468069</v>
      </c>
      <c r="CS185" s="213">
        <v>470722</v>
      </c>
      <c r="CT185" s="213">
        <v>473295</v>
      </c>
      <c r="CU185" s="213">
        <v>475481</v>
      </c>
      <c r="CV185" s="213">
        <v>477227</v>
      </c>
      <c r="CW185" s="213">
        <v>478833</v>
      </c>
      <c r="CX185" s="213">
        <v>480219</v>
      </c>
      <c r="CY185" s="213">
        <v>480825</v>
      </c>
    </row>
    <row r="186" spans="1:103" x14ac:dyDescent="0.2">
      <c r="A186" s="213" t="s">
        <v>1292</v>
      </c>
      <c r="B186" s="211">
        <v>77</v>
      </c>
      <c r="C186" s="213"/>
      <c r="D186" s="213"/>
      <c r="E186" s="213">
        <v>242737</v>
      </c>
      <c r="F186" s="213">
        <v>313651</v>
      </c>
      <c r="G186" s="213">
        <v>285954</v>
      </c>
      <c r="H186" s="213">
        <v>269120</v>
      </c>
      <c r="I186" s="213">
        <v>259961</v>
      </c>
      <c r="J186" s="213">
        <v>255059</v>
      </c>
      <c r="K186" s="213">
        <v>251177</v>
      </c>
      <c r="L186" s="213">
        <v>258402</v>
      </c>
      <c r="M186" s="213">
        <v>261021</v>
      </c>
      <c r="N186" s="213">
        <v>259848</v>
      </c>
      <c r="O186" s="213">
        <v>270405</v>
      </c>
      <c r="P186" s="213">
        <v>279314</v>
      </c>
      <c r="Q186" s="213">
        <v>290403</v>
      </c>
      <c r="R186" s="213">
        <v>297498</v>
      </c>
      <c r="S186" s="213">
        <v>304724</v>
      </c>
      <c r="T186" s="213">
        <v>316749</v>
      </c>
      <c r="U186" s="213">
        <v>326615</v>
      </c>
      <c r="V186" s="213">
        <v>333677</v>
      </c>
      <c r="W186" s="213">
        <v>340338</v>
      </c>
      <c r="X186" s="213">
        <v>345004</v>
      </c>
      <c r="Y186" s="213">
        <v>342729</v>
      </c>
      <c r="Z186" s="213">
        <v>345556</v>
      </c>
      <c r="AA186" s="213">
        <v>342636</v>
      </c>
      <c r="AB186" s="213">
        <v>343478</v>
      </c>
      <c r="AC186" s="213">
        <v>335834</v>
      </c>
      <c r="AD186" s="213">
        <v>344132</v>
      </c>
      <c r="AE186" s="213">
        <v>334286</v>
      </c>
      <c r="AF186" s="213">
        <v>322809</v>
      </c>
      <c r="AG186" s="213">
        <v>311047</v>
      </c>
      <c r="AH186" s="213">
        <v>307933</v>
      </c>
      <c r="AI186" s="213">
        <v>303225</v>
      </c>
      <c r="AJ186" s="213">
        <v>297768</v>
      </c>
      <c r="AK186" s="213">
        <v>303470</v>
      </c>
      <c r="AL186" s="213">
        <v>326432</v>
      </c>
      <c r="AM186" s="213">
        <v>340490</v>
      </c>
      <c r="AN186" s="213">
        <v>340243</v>
      </c>
      <c r="AO186" s="213">
        <v>339552</v>
      </c>
      <c r="AP186" s="213">
        <v>342230</v>
      </c>
      <c r="AQ186" s="213">
        <v>344466</v>
      </c>
      <c r="AR186" s="213">
        <v>358409</v>
      </c>
      <c r="AS186" s="213">
        <v>363136</v>
      </c>
      <c r="AT186" s="213">
        <v>367686</v>
      </c>
      <c r="AU186" s="213">
        <v>380587</v>
      </c>
      <c r="AV186" s="213">
        <v>382866</v>
      </c>
      <c r="AW186" s="213">
        <v>390945</v>
      </c>
      <c r="AX186" s="213">
        <v>398826</v>
      </c>
      <c r="AY186" s="213">
        <v>399520</v>
      </c>
      <c r="AZ186" s="213">
        <v>394702</v>
      </c>
      <c r="BA186" s="213">
        <v>399745</v>
      </c>
      <c r="BB186" s="213">
        <v>397172</v>
      </c>
      <c r="BC186" s="213">
        <v>398376</v>
      </c>
      <c r="BD186" s="213">
        <v>406858</v>
      </c>
      <c r="BE186" s="213">
        <v>406167</v>
      </c>
      <c r="BF186" s="213">
        <v>411299</v>
      </c>
      <c r="BG186" s="213">
        <v>408322</v>
      </c>
      <c r="BH186" s="213">
        <v>409637</v>
      </c>
      <c r="BI186" s="213">
        <v>415007</v>
      </c>
      <c r="BJ186" s="213">
        <v>422836</v>
      </c>
      <c r="BK186" s="213">
        <v>429324</v>
      </c>
      <c r="BL186" s="213">
        <v>430619</v>
      </c>
      <c r="BM186" s="213">
        <v>429983</v>
      </c>
      <c r="BN186" s="213">
        <v>436907</v>
      </c>
      <c r="BO186" s="213">
        <v>449953</v>
      </c>
      <c r="BP186" s="213">
        <v>448643</v>
      </c>
      <c r="BQ186" s="213">
        <v>451759</v>
      </c>
      <c r="BR186" s="213">
        <v>459482</v>
      </c>
      <c r="BS186" s="213">
        <v>459477</v>
      </c>
      <c r="BT186" s="213">
        <v>452729</v>
      </c>
      <c r="BU186" s="213">
        <v>446332</v>
      </c>
      <c r="BV186" s="213">
        <v>446657</v>
      </c>
      <c r="BW186" s="213">
        <v>451663</v>
      </c>
      <c r="BX186" s="213">
        <v>443994</v>
      </c>
      <c r="BY186" s="213">
        <v>438482</v>
      </c>
      <c r="BZ186" s="213">
        <v>436406</v>
      </c>
      <c r="CA186" s="213">
        <v>432655</v>
      </c>
      <c r="CB186" s="213">
        <v>424081</v>
      </c>
      <c r="CC186" s="213">
        <v>431011</v>
      </c>
      <c r="CD186" s="213">
        <v>418803</v>
      </c>
      <c r="CE186" s="213">
        <v>438911</v>
      </c>
      <c r="CF186" s="213">
        <v>442686</v>
      </c>
      <c r="CG186" s="213">
        <v>444715</v>
      </c>
      <c r="CH186" s="213">
        <v>446356</v>
      </c>
      <c r="CI186" s="213">
        <v>447609</v>
      </c>
      <c r="CJ186" s="213">
        <v>448606</v>
      </c>
      <c r="CK186" s="213">
        <v>449609</v>
      </c>
      <c r="CL186" s="213">
        <v>450639</v>
      </c>
      <c r="CM186" s="213">
        <v>451795</v>
      </c>
      <c r="CN186" s="213">
        <v>452900</v>
      </c>
      <c r="CO186" s="213">
        <v>454023</v>
      </c>
      <c r="CP186" s="213">
        <v>455301</v>
      </c>
      <c r="CQ186" s="213">
        <v>457165</v>
      </c>
      <c r="CR186" s="213">
        <v>459710</v>
      </c>
      <c r="CS186" s="213">
        <v>462407</v>
      </c>
      <c r="CT186" s="213">
        <v>465094</v>
      </c>
      <c r="CU186" s="213">
        <v>467704</v>
      </c>
      <c r="CV186" s="213">
        <v>469931</v>
      </c>
      <c r="CW186" s="213">
        <v>471725</v>
      </c>
      <c r="CX186" s="213">
        <v>473379</v>
      </c>
      <c r="CY186" s="213">
        <v>474750</v>
      </c>
    </row>
    <row r="187" spans="1:103" x14ac:dyDescent="0.2">
      <c r="A187" s="213" t="s">
        <v>1292</v>
      </c>
      <c r="B187" s="211">
        <v>78</v>
      </c>
      <c r="C187" s="213"/>
      <c r="D187" s="213"/>
      <c r="E187" s="213">
        <v>228185</v>
      </c>
      <c r="F187" s="213">
        <v>233319</v>
      </c>
      <c r="G187" s="213">
        <v>301583</v>
      </c>
      <c r="H187" s="213">
        <v>275060</v>
      </c>
      <c r="I187" s="213">
        <v>258956</v>
      </c>
      <c r="J187" s="213">
        <v>250216</v>
      </c>
      <c r="K187" s="213">
        <v>245582</v>
      </c>
      <c r="L187" s="213">
        <v>241921</v>
      </c>
      <c r="M187" s="213">
        <v>248959</v>
      </c>
      <c r="N187" s="213">
        <v>251567</v>
      </c>
      <c r="O187" s="213">
        <v>250526</v>
      </c>
      <c r="P187" s="213">
        <v>260798</v>
      </c>
      <c r="Q187" s="213">
        <v>269495</v>
      </c>
      <c r="R187" s="213">
        <v>280307</v>
      </c>
      <c r="S187" s="213">
        <v>287268</v>
      </c>
      <c r="T187" s="213">
        <v>294363</v>
      </c>
      <c r="U187" s="213">
        <v>306102</v>
      </c>
      <c r="V187" s="213">
        <v>315758</v>
      </c>
      <c r="W187" s="213">
        <v>322711</v>
      </c>
      <c r="X187" s="213">
        <v>329285</v>
      </c>
      <c r="Y187" s="213">
        <v>333930</v>
      </c>
      <c r="Z187" s="213">
        <v>331862</v>
      </c>
      <c r="AA187" s="213">
        <v>334728</v>
      </c>
      <c r="AB187" s="213">
        <v>332029</v>
      </c>
      <c r="AC187" s="213">
        <v>332974</v>
      </c>
      <c r="AD187" s="213">
        <v>325687</v>
      </c>
      <c r="AE187" s="213">
        <v>333859</v>
      </c>
      <c r="AF187" s="213">
        <v>324424</v>
      </c>
      <c r="AG187" s="213">
        <v>313402</v>
      </c>
      <c r="AH187" s="213">
        <v>302093</v>
      </c>
      <c r="AI187" s="213">
        <v>299176</v>
      </c>
      <c r="AJ187" s="213">
        <v>294703</v>
      </c>
      <c r="AK187" s="213">
        <v>289502</v>
      </c>
      <c r="AL187" s="213">
        <v>295145</v>
      </c>
      <c r="AM187" s="213">
        <v>317579</v>
      </c>
      <c r="AN187" s="213">
        <v>331363</v>
      </c>
      <c r="AO187" s="213">
        <v>331228</v>
      </c>
      <c r="AP187" s="213">
        <v>330660</v>
      </c>
      <c r="AQ187" s="213">
        <v>333374</v>
      </c>
      <c r="AR187" s="213">
        <v>335660</v>
      </c>
      <c r="AS187" s="213">
        <v>349354</v>
      </c>
      <c r="AT187" s="213">
        <v>354069</v>
      </c>
      <c r="AU187" s="213">
        <v>358613</v>
      </c>
      <c r="AV187" s="213">
        <v>371305</v>
      </c>
      <c r="AW187" s="213">
        <v>373637</v>
      </c>
      <c r="AX187" s="213">
        <v>381634</v>
      </c>
      <c r="AY187" s="213">
        <v>389435</v>
      </c>
      <c r="AZ187" s="213">
        <v>390226</v>
      </c>
      <c r="BA187" s="213">
        <v>385632</v>
      </c>
      <c r="BB187" s="213">
        <v>390668</v>
      </c>
      <c r="BC187" s="213">
        <v>388262</v>
      </c>
      <c r="BD187" s="213">
        <v>389542</v>
      </c>
      <c r="BE187" s="213">
        <v>397942</v>
      </c>
      <c r="BF187" s="213">
        <v>397374</v>
      </c>
      <c r="BG187" s="213">
        <v>402503</v>
      </c>
      <c r="BH187" s="213">
        <v>399694</v>
      </c>
      <c r="BI187" s="213">
        <v>401087</v>
      </c>
      <c r="BJ187" s="213">
        <v>406451</v>
      </c>
      <c r="BK187" s="213">
        <v>414223</v>
      </c>
      <c r="BL187" s="213">
        <v>420681</v>
      </c>
      <c r="BM187" s="213">
        <v>422054</v>
      </c>
      <c r="BN187" s="213">
        <v>421534</v>
      </c>
      <c r="BO187" s="213">
        <v>428421</v>
      </c>
      <c r="BP187" s="213">
        <v>441319</v>
      </c>
      <c r="BQ187" s="213">
        <v>440134</v>
      </c>
      <c r="BR187" s="213">
        <v>443296</v>
      </c>
      <c r="BS187" s="213">
        <v>450975</v>
      </c>
      <c r="BT187" s="213">
        <v>451072</v>
      </c>
      <c r="BU187" s="213">
        <v>444545</v>
      </c>
      <c r="BV187" s="213">
        <v>438361</v>
      </c>
      <c r="BW187" s="213">
        <v>438776</v>
      </c>
      <c r="BX187" s="213">
        <v>443788</v>
      </c>
      <c r="BY187" s="213">
        <v>436347</v>
      </c>
      <c r="BZ187" s="213">
        <v>431021</v>
      </c>
      <c r="CA187" s="213">
        <v>429072</v>
      </c>
      <c r="CB187" s="213">
        <v>425472</v>
      </c>
      <c r="CC187" s="213">
        <v>417126</v>
      </c>
      <c r="CD187" s="213">
        <v>424026</v>
      </c>
      <c r="CE187" s="213">
        <v>412099</v>
      </c>
      <c r="CF187" s="213">
        <v>431972</v>
      </c>
      <c r="CG187" s="213">
        <v>435769</v>
      </c>
      <c r="CH187" s="213">
        <v>437849</v>
      </c>
      <c r="CI187" s="213">
        <v>439548</v>
      </c>
      <c r="CJ187" s="213">
        <v>440863</v>
      </c>
      <c r="CK187" s="213">
        <v>441926</v>
      </c>
      <c r="CL187" s="213">
        <v>442995</v>
      </c>
      <c r="CM187" s="213">
        <v>444089</v>
      </c>
      <c r="CN187" s="213">
        <v>445307</v>
      </c>
      <c r="CO187" s="213">
        <v>446473</v>
      </c>
      <c r="CP187" s="213">
        <v>447658</v>
      </c>
      <c r="CQ187" s="213">
        <v>448994</v>
      </c>
      <c r="CR187" s="213">
        <v>450908</v>
      </c>
      <c r="CS187" s="213">
        <v>453494</v>
      </c>
      <c r="CT187" s="213">
        <v>456228</v>
      </c>
      <c r="CU187" s="213">
        <v>458954</v>
      </c>
      <c r="CV187" s="213">
        <v>461603</v>
      </c>
      <c r="CW187" s="213">
        <v>463875</v>
      </c>
      <c r="CX187" s="213">
        <v>465718</v>
      </c>
      <c r="CY187" s="213">
        <v>467352</v>
      </c>
    </row>
    <row r="188" spans="1:103" x14ac:dyDescent="0.2">
      <c r="A188" s="213" t="s">
        <v>1292</v>
      </c>
      <c r="B188" s="211">
        <v>79</v>
      </c>
      <c r="C188" s="213"/>
      <c r="D188" s="213"/>
      <c r="E188" s="213">
        <v>221096</v>
      </c>
      <c r="F188" s="213">
        <v>218291</v>
      </c>
      <c r="G188" s="213">
        <v>223299</v>
      </c>
      <c r="H188" s="213">
        <v>288748</v>
      </c>
      <c r="I188" s="213">
        <v>263466</v>
      </c>
      <c r="J188" s="213">
        <v>248132</v>
      </c>
      <c r="K188" s="213">
        <v>239851</v>
      </c>
      <c r="L188" s="213">
        <v>235496</v>
      </c>
      <c r="M188" s="213">
        <v>232067</v>
      </c>
      <c r="N188" s="213">
        <v>238904</v>
      </c>
      <c r="O188" s="213">
        <v>241500</v>
      </c>
      <c r="P188" s="213">
        <v>240598</v>
      </c>
      <c r="Q188" s="213">
        <v>250566</v>
      </c>
      <c r="R188" s="213">
        <v>259034</v>
      </c>
      <c r="S188" s="213">
        <v>269548</v>
      </c>
      <c r="T188" s="213">
        <v>276365</v>
      </c>
      <c r="U188" s="213">
        <v>283317</v>
      </c>
      <c r="V188" s="213">
        <v>294744</v>
      </c>
      <c r="W188" s="213">
        <v>304177</v>
      </c>
      <c r="X188" s="213">
        <v>311011</v>
      </c>
      <c r="Y188" s="213">
        <v>317487</v>
      </c>
      <c r="Z188" s="213">
        <v>322103</v>
      </c>
      <c r="AA188" s="213">
        <v>320252</v>
      </c>
      <c r="AB188" s="213">
        <v>323157</v>
      </c>
      <c r="AC188" s="213">
        <v>320687</v>
      </c>
      <c r="AD188" s="213">
        <v>321738</v>
      </c>
      <c r="AE188" s="213">
        <v>314826</v>
      </c>
      <c r="AF188" s="213">
        <v>322860</v>
      </c>
      <c r="AG188" s="213">
        <v>313863</v>
      </c>
      <c r="AH188" s="213">
        <v>303321</v>
      </c>
      <c r="AI188" s="213">
        <v>292494</v>
      </c>
      <c r="AJ188" s="213">
        <v>289784</v>
      </c>
      <c r="AK188" s="213">
        <v>285559</v>
      </c>
      <c r="AL188" s="213">
        <v>280627</v>
      </c>
      <c r="AM188" s="213">
        <v>286204</v>
      </c>
      <c r="AN188" s="213">
        <v>308071</v>
      </c>
      <c r="AO188" s="213">
        <v>321555</v>
      </c>
      <c r="AP188" s="213">
        <v>321540</v>
      </c>
      <c r="AQ188" s="213">
        <v>321100</v>
      </c>
      <c r="AR188" s="213">
        <v>323851</v>
      </c>
      <c r="AS188" s="213">
        <v>326184</v>
      </c>
      <c r="AT188" s="213">
        <v>339608</v>
      </c>
      <c r="AU188" s="213">
        <v>344306</v>
      </c>
      <c r="AV188" s="213">
        <v>348843</v>
      </c>
      <c r="AW188" s="213">
        <v>361308</v>
      </c>
      <c r="AX188" s="213">
        <v>363694</v>
      </c>
      <c r="AY188" s="213">
        <v>371598</v>
      </c>
      <c r="AZ188" s="213">
        <v>379311</v>
      </c>
      <c r="BA188" s="213">
        <v>380202</v>
      </c>
      <c r="BB188" s="213">
        <v>375846</v>
      </c>
      <c r="BC188" s="213">
        <v>380873</v>
      </c>
      <c r="BD188" s="213">
        <v>378644</v>
      </c>
      <c r="BE188" s="213">
        <v>380004</v>
      </c>
      <c r="BF188" s="213">
        <v>388312</v>
      </c>
      <c r="BG188" s="213">
        <v>387873</v>
      </c>
      <c r="BH188" s="213">
        <v>392998</v>
      </c>
      <c r="BI188" s="213">
        <v>390367</v>
      </c>
      <c r="BJ188" s="213">
        <v>391841</v>
      </c>
      <c r="BK188" s="213">
        <v>397195</v>
      </c>
      <c r="BL188" s="213">
        <v>404902</v>
      </c>
      <c r="BM188" s="213">
        <v>411329</v>
      </c>
      <c r="BN188" s="213">
        <v>412782</v>
      </c>
      <c r="BO188" s="213">
        <v>412384</v>
      </c>
      <c r="BP188" s="213">
        <v>419230</v>
      </c>
      <c r="BQ188" s="213">
        <v>431963</v>
      </c>
      <c r="BR188" s="213">
        <v>430912</v>
      </c>
      <c r="BS188" s="213">
        <v>434120</v>
      </c>
      <c r="BT188" s="213">
        <v>441748</v>
      </c>
      <c r="BU188" s="213">
        <v>441954</v>
      </c>
      <c r="BV188" s="213">
        <v>435668</v>
      </c>
      <c r="BW188" s="213">
        <v>429711</v>
      </c>
      <c r="BX188" s="213">
        <v>430220</v>
      </c>
      <c r="BY188" s="213">
        <v>435237</v>
      </c>
      <c r="BZ188" s="213">
        <v>428041</v>
      </c>
      <c r="CA188" s="213">
        <v>422916</v>
      </c>
      <c r="CB188" s="213">
        <v>421100</v>
      </c>
      <c r="CC188" s="213">
        <v>417662</v>
      </c>
      <c r="CD188" s="213">
        <v>409562</v>
      </c>
      <c r="CE188" s="213">
        <v>416429</v>
      </c>
      <c r="CF188" s="213">
        <v>404806</v>
      </c>
      <c r="CG188" s="213">
        <v>424418</v>
      </c>
      <c r="CH188" s="213">
        <v>428239</v>
      </c>
      <c r="CI188" s="213">
        <v>430375</v>
      </c>
      <c r="CJ188" s="213">
        <v>432135</v>
      </c>
      <c r="CK188" s="213">
        <v>433516</v>
      </c>
      <c r="CL188" s="213">
        <v>434649</v>
      </c>
      <c r="CM188" s="213">
        <v>435787</v>
      </c>
      <c r="CN188" s="213">
        <v>436951</v>
      </c>
      <c r="CO188" s="213">
        <v>438233</v>
      </c>
      <c r="CP188" s="213">
        <v>439464</v>
      </c>
      <c r="CQ188" s="213">
        <v>440716</v>
      </c>
      <c r="CR188" s="213">
        <v>442114</v>
      </c>
      <c r="CS188" s="213">
        <v>444081</v>
      </c>
      <c r="CT188" s="213">
        <v>446709</v>
      </c>
      <c r="CU188" s="213">
        <v>449485</v>
      </c>
      <c r="CV188" s="213">
        <v>452251</v>
      </c>
      <c r="CW188" s="213">
        <v>454942</v>
      </c>
      <c r="CX188" s="213">
        <v>457261</v>
      </c>
      <c r="CY188" s="213">
        <v>459077</v>
      </c>
    </row>
    <row r="189" spans="1:103" x14ac:dyDescent="0.2">
      <c r="A189" s="213" t="s">
        <v>1292</v>
      </c>
      <c r="B189" s="211">
        <v>80</v>
      </c>
      <c r="C189" s="213"/>
      <c r="D189" s="213"/>
      <c r="E189" s="213">
        <v>196750</v>
      </c>
      <c r="F189" s="213">
        <v>210366</v>
      </c>
      <c r="G189" s="213">
        <v>207809</v>
      </c>
      <c r="H189" s="213">
        <v>212681</v>
      </c>
      <c r="I189" s="213">
        <v>275145</v>
      </c>
      <c r="J189" s="213">
        <v>251165</v>
      </c>
      <c r="K189" s="213">
        <v>236658</v>
      </c>
      <c r="L189" s="213">
        <v>228858</v>
      </c>
      <c r="M189" s="213">
        <v>224795</v>
      </c>
      <c r="N189" s="213">
        <v>221612</v>
      </c>
      <c r="O189" s="213">
        <v>228233</v>
      </c>
      <c r="P189" s="213">
        <v>230813</v>
      </c>
      <c r="Q189" s="213">
        <v>230057</v>
      </c>
      <c r="R189" s="213">
        <v>239700</v>
      </c>
      <c r="S189" s="213">
        <v>247920</v>
      </c>
      <c r="T189" s="213">
        <v>258115</v>
      </c>
      <c r="U189" s="213">
        <v>264772</v>
      </c>
      <c r="V189" s="213">
        <v>271568</v>
      </c>
      <c r="W189" s="213">
        <v>282660</v>
      </c>
      <c r="X189" s="213">
        <v>291851</v>
      </c>
      <c r="Y189" s="213">
        <v>298553</v>
      </c>
      <c r="Z189" s="213">
        <v>304923</v>
      </c>
      <c r="AA189" s="213">
        <v>309503</v>
      </c>
      <c r="AB189" s="213">
        <v>307879</v>
      </c>
      <c r="AC189" s="213">
        <v>310817</v>
      </c>
      <c r="AD189" s="213">
        <v>308587</v>
      </c>
      <c r="AE189" s="213">
        <v>309743</v>
      </c>
      <c r="AF189" s="213">
        <v>303230</v>
      </c>
      <c r="AG189" s="213">
        <v>311110</v>
      </c>
      <c r="AH189" s="213">
        <v>302574</v>
      </c>
      <c r="AI189" s="213">
        <v>292543</v>
      </c>
      <c r="AJ189" s="213">
        <v>282224</v>
      </c>
      <c r="AK189" s="213">
        <v>279732</v>
      </c>
      <c r="AL189" s="213">
        <v>275766</v>
      </c>
      <c r="AM189" s="213">
        <v>271121</v>
      </c>
      <c r="AN189" s="213">
        <v>276622</v>
      </c>
      <c r="AO189" s="213">
        <v>297876</v>
      </c>
      <c r="AP189" s="213">
        <v>311039</v>
      </c>
      <c r="AQ189" s="213">
        <v>311146</v>
      </c>
      <c r="AR189" s="213">
        <v>310841</v>
      </c>
      <c r="AS189" s="213">
        <v>313628</v>
      </c>
      <c r="AT189" s="213">
        <v>316008</v>
      </c>
      <c r="AU189" s="213">
        <v>329137</v>
      </c>
      <c r="AV189" s="213">
        <v>333814</v>
      </c>
      <c r="AW189" s="213">
        <v>338339</v>
      </c>
      <c r="AX189" s="213">
        <v>350556</v>
      </c>
      <c r="AY189" s="213">
        <v>352996</v>
      </c>
      <c r="AZ189" s="213">
        <v>360797</v>
      </c>
      <c r="BA189" s="213">
        <v>368413</v>
      </c>
      <c r="BB189" s="213">
        <v>369408</v>
      </c>
      <c r="BC189" s="213">
        <v>365303</v>
      </c>
      <c r="BD189" s="213">
        <v>370318</v>
      </c>
      <c r="BE189" s="213">
        <v>368276</v>
      </c>
      <c r="BF189" s="213">
        <v>369718</v>
      </c>
      <c r="BG189" s="213">
        <v>377925</v>
      </c>
      <c r="BH189" s="213">
        <v>377623</v>
      </c>
      <c r="BI189" s="213">
        <v>382736</v>
      </c>
      <c r="BJ189" s="213">
        <v>380295</v>
      </c>
      <c r="BK189" s="213">
        <v>381855</v>
      </c>
      <c r="BL189" s="213">
        <v>387196</v>
      </c>
      <c r="BM189" s="213">
        <v>394831</v>
      </c>
      <c r="BN189" s="213">
        <v>401218</v>
      </c>
      <c r="BO189" s="213">
        <v>402755</v>
      </c>
      <c r="BP189" s="213">
        <v>402484</v>
      </c>
      <c r="BQ189" s="213">
        <v>409287</v>
      </c>
      <c r="BR189" s="213">
        <v>421839</v>
      </c>
      <c r="BS189" s="213">
        <v>420931</v>
      </c>
      <c r="BT189" s="213">
        <v>424187</v>
      </c>
      <c r="BU189" s="213">
        <v>431757</v>
      </c>
      <c r="BV189" s="213">
        <v>432077</v>
      </c>
      <c r="BW189" s="213">
        <v>426049</v>
      </c>
      <c r="BX189" s="213">
        <v>420335</v>
      </c>
      <c r="BY189" s="213">
        <v>420942</v>
      </c>
      <c r="BZ189" s="213">
        <v>425965</v>
      </c>
      <c r="CA189" s="213">
        <v>419031</v>
      </c>
      <c r="CB189" s="213">
        <v>414123</v>
      </c>
      <c r="CC189" s="213">
        <v>412448</v>
      </c>
      <c r="CD189" s="213">
        <v>409185</v>
      </c>
      <c r="CE189" s="213">
        <v>401349</v>
      </c>
      <c r="CF189" s="213">
        <v>408177</v>
      </c>
      <c r="CG189" s="213">
        <v>396881</v>
      </c>
      <c r="CH189" s="213">
        <v>416213</v>
      </c>
      <c r="CI189" s="213">
        <v>420057</v>
      </c>
      <c r="CJ189" s="213">
        <v>422249</v>
      </c>
      <c r="CK189" s="213">
        <v>424074</v>
      </c>
      <c r="CL189" s="213">
        <v>425526</v>
      </c>
      <c r="CM189" s="213">
        <v>426734</v>
      </c>
      <c r="CN189" s="213">
        <v>427945</v>
      </c>
      <c r="CO189" s="213">
        <v>429180</v>
      </c>
      <c r="CP189" s="213">
        <v>430534</v>
      </c>
      <c r="CQ189" s="213">
        <v>431834</v>
      </c>
      <c r="CR189" s="213">
        <v>433154</v>
      </c>
      <c r="CS189" s="213">
        <v>434620</v>
      </c>
      <c r="CT189" s="213">
        <v>436642</v>
      </c>
      <c r="CU189" s="213">
        <v>439315</v>
      </c>
      <c r="CV189" s="213">
        <v>442135</v>
      </c>
      <c r="CW189" s="213">
        <v>444945</v>
      </c>
      <c r="CX189" s="213">
        <v>447680</v>
      </c>
      <c r="CY189" s="213">
        <v>449962</v>
      </c>
    </row>
    <row r="190" spans="1:103" x14ac:dyDescent="0.2">
      <c r="A190" s="213" t="s">
        <v>1292</v>
      </c>
      <c r="B190" s="211">
        <v>81</v>
      </c>
      <c r="C190" s="213"/>
      <c r="D190" s="213"/>
      <c r="E190" s="213">
        <v>168187</v>
      </c>
      <c r="F190" s="213">
        <v>186043</v>
      </c>
      <c r="G190" s="213">
        <v>199025</v>
      </c>
      <c r="H190" s="213">
        <v>196726</v>
      </c>
      <c r="I190" s="213">
        <v>201444</v>
      </c>
      <c r="J190" s="213">
        <v>260747</v>
      </c>
      <c r="K190" s="213">
        <v>238150</v>
      </c>
      <c r="L190" s="213">
        <v>224510</v>
      </c>
      <c r="M190" s="213">
        <v>217213</v>
      </c>
      <c r="N190" s="213">
        <v>213455</v>
      </c>
      <c r="O190" s="213">
        <v>210528</v>
      </c>
      <c r="P190" s="213">
        <v>216920</v>
      </c>
      <c r="Q190" s="213">
        <v>219477</v>
      </c>
      <c r="R190" s="213">
        <v>218873</v>
      </c>
      <c r="S190" s="213">
        <v>228168</v>
      </c>
      <c r="T190" s="213">
        <v>236122</v>
      </c>
      <c r="U190" s="213">
        <v>245973</v>
      </c>
      <c r="V190" s="213">
        <v>252455</v>
      </c>
      <c r="W190" s="213">
        <v>259080</v>
      </c>
      <c r="X190" s="213">
        <v>269811</v>
      </c>
      <c r="Y190" s="213">
        <v>278738</v>
      </c>
      <c r="Z190" s="213">
        <v>285297</v>
      </c>
      <c r="AA190" s="213">
        <v>291545</v>
      </c>
      <c r="AB190" s="213">
        <v>296081</v>
      </c>
      <c r="AC190" s="213">
        <v>294691</v>
      </c>
      <c r="AD190" s="213">
        <v>297659</v>
      </c>
      <c r="AE190" s="213">
        <v>295676</v>
      </c>
      <c r="AF190" s="213">
        <v>296939</v>
      </c>
      <c r="AG190" s="213">
        <v>290845</v>
      </c>
      <c r="AH190" s="213">
        <v>298555</v>
      </c>
      <c r="AI190" s="213">
        <v>290506</v>
      </c>
      <c r="AJ190" s="213">
        <v>281013</v>
      </c>
      <c r="AK190" s="213">
        <v>271233</v>
      </c>
      <c r="AL190" s="213">
        <v>268971</v>
      </c>
      <c r="AM190" s="213">
        <v>265280</v>
      </c>
      <c r="AN190" s="213">
        <v>260933</v>
      </c>
      <c r="AO190" s="213">
        <v>266350</v>
      </c>
      <c r="AP190" s="213">
        <v>286942</v>
      </c>
      <c r="AQ190" s="213">
        <v>299757</v>
      </c>
      <c r="AR190" s="213">
        <v>299991</v>
      </c>
      <c r="AS190" s="213">
        <v>299825</v>
      </c>
      <c r="AT190" s="213">
        <v>302645</v>
      </c>
      <c r="AU190" s="213">
        <v>305072</v>
      </c>
      <c r="AV190" s="213">
        <v>317880</v>
      </c>
      <c r="AW190" s="213">
        <v>322530</v>
      </c>
      <c r="AX190" s="213">
        <v>327036</v>
      </c>
      <c r="AY190" s="213">
        <v>338983</v>
      </c>
      <c r="AZ190" s="213">
        <v>341478</v>
      </c>
      <c r="BA190" s="213">
        <v>349165</v>
      </c>
      <c r="BB190" s="213">
        <v>356672</v>
      </c>
      <c r="BC190" s="213">
        <v>357771</v>
      </c>
      <c r="BD190" s="213">
        <v>353935</v>
      </c>
      <c r="BE190" s="213">
        <v>358932</v>
      </c>
      <c r="BF190" s="213">
        <v>357086</v>
      </c>
      <c r="BG190" s="213">
        <v>358616</v>
      </c>
      <c r="BH190" s="213">
        <v>366708</v>
      </c>
      <c r="BI190" s="213">
        <v>366549</v>
      </c>
      <c r="BJ190" s="213">
        <v>371647</v>
      </c>
      <c r="BK190" s="213">
        <v>369408</v>
      </c>
      <c r="BL190" s="213">
        <v>371056</v>
      </c>
      <c r="BM190" s="213">
        <v>376377</v>
      </c>
      <c r="BN190" s="213">
        <v>383934</v>
      </c>
      <c r="BO190" s="213">
        <v>390275</v>
      </c>
      <c r="BP190" s="213">
        <v>391897</v>
      </c>
      <c r="BQ190" s="213">
        <v>391762</v>
      </c>
      <c r="BR190" s="213">
        <v>398515</v>
      </c>
      <c r="BS190" s="213">
        <v>410867</v>
      </c>
      <c r="BT190" s="213">
        <v>410111</v>
      </c>
      <c r="BU190" s="213">
        <v>413415</v>
      </c>
      <c r="BV190" s="213">
        <v>420919</v>
      </c>
      <c r="BW190" s="213">
        <v>421362</v>
      </c>
      <c r="BX190" s="213">
        <v>415608</v>
      </c>
      <c r="BY190" s="213">
        <v>410152</v>
      </c>
      <c r="BZ190" s="213">
        <v>410866</v>
      </c>
      <c r="CA190" s="213">
        <v>415891</v>
      </c>
      <c r="CB190" s="213">
        <v>409238</v>
      </c>
      <c r="CC190" s="213">
        <v>404561</v>
      </c>
      <c r="CD190" s="213">
        <v>403040</v>
      </c>
      <c r="CE190" s="213">
        <v>399964</v>
      </c>
      <c r="CF190" s="213">
        <v>392414</v>
      </c>
      <c r="CG190" s="213">
        <v>399198</v>
      </c>
      <c r="CH190" s="213">
        <v>388254</v>
      </c>
      <c r="CI190" s="213">
        <v>407279</v>
      </c>
      <c r="CJ190" s="213">
        <v>411146</v>
      </c>
      <c r="CK190" s="213">
        <v>413396</v>
      </c>
      <c r="CL190" s="213">
        <v>415290</v>
      </c>
      <c r="CM190" s="213">
        <v>416817</v>
      </c>
      <c r="CN190" s="213">
        <v>418103</v>
      </c>
      <c r="CO190" s="213">
        <v>419391</v>
      </c>
      <c r="CP190" s="213">
        <v>420705</v>
      </c>
      <c r="CQ190" s="213">
        <v>422130</v>
      </c>
      <c r="CR190" s="213">
        <v>423508</v>
      </c>
      <c r="CS190" s="213">
        <v>424901</v>
      </c>
      <c r="CT190" s="213">
        <v>426437</v>
      </c>
      <c r="CU190" s="213">
        <v>428520</v>
      </c>
      <c r="CV190" s="213">
        <v>431241</v>
      </c>
      <c r="CW190" s="213">
        <v>434106</v>
      </c>
      <c r="CX190" s="213">
        <v>436960</v>
      </c>
      <c r="CY190" s="213">
        <v>439647</v>
      </c>
    </row>
    <row r="191" spans="1:103" x14ac:dyDescent="0.2">
      <c r="A191" s="213" t="s">
        <v>1292</v>
      </c>
      <c r="B191" s="211">
        <v>82</v>
      </c>
      <c r="C191" s="213"/>
      <c r="D191" s="213"/>
      <c r="E191" s="213">
        <v>142814</v>
      </c>
      <c r="F191" s="213">
        <v>157913</v>
      </c>
      <c r="G191" s="213">
        <v>174772</v>
      </c>
      <c r="H191" s="213">
        <v>187085</v>
      </c>
      <c r="I191" s="213">
        <v>185042</v>
      </c>
      <c r="J191" s="213">
        <v>189590</v>
      </c>
      <c r="K191" s="213">
        <v>245563</v>
      </c>
      <c r="L191" s="213">
        <v>224418</v>
      </c>
      <c r="M191" s="213">
        <v>211682</v>
      </c>
      <c r="N191" s="213">
        <v>204912</v>
      </c>
      <c r="O191" s="213">
        <v>201471</v>
      </c>
      <c r="P191" s="213">
        <v>198811</v>
      </c>
      <c r="Q191" s="213">
        <v>204955</v>
      </c>
      <c r="R191" s="213">
        <v>207485</v>
      </c>
      <c r="S191" s="213">
        <v>207036</v>
      </c>
      <c r="T191" s="213">
        <v>215958</v>
      </c>
      <c r="U191" s="213">
        <v>223626</v>
      </c>
      <c r="V191" s="213">
        <v>233105</v>
      </c>
      <c r="W191" s="213">
        <v>239396</v>
      </c>
      <c r="X191" s="213">
        <v>245831</v>
      </c>
      <c r="Y191" s="213">
        <v>256174</v>
      </c>
      <c r="Z191" s="213">
        <v>264814</v>
      </c>
      <c r="AA191" s="213">
        <v>271212</v>
      </c>
      <c r="AB191" s="213">
        <v>277324</v>
      </c>
      <c r="AC191" s="213">
        <v>281805</v>
      </c>
      <c r="AD191" s="213">
        <v>280656</v>
      </c>
      <c r="AE191" s="213">
        <v>283649</v>
      </c>
      <c r="AF191" s="213">
        <v>281920</v>
      </c>
      <c r="AG191" s="213">
        <v>283292</v>
      </c>
      <c r="AH191" s="213">
        <v>277638</v>
      </c>
      <c r="AI191" s="213">
        <v>285158</v>
      </c>
      <c r="AJ191" s="213">
        <v>277620</v>
      </c>
      <c r="AK191" s="213">
        <v>268698</v>
      </c>
      <c r="AL191" s="213">
        <v>259489</v>
      </c>
      <c r="AM191" s="213">
        <v>257463</v>
      </c>
      <c r="AN191" s="213">
        <v>254060</v>
      </c>
      <c r="AO191" s="213">
        <v>250030</v>
      </c>
      <c r="AP191" s="213">
        <v>255352</v>
      </c>
      <c r="AQ191" s="213">
        <v>275229</v>
      </c>
      <c r="AR191" s="213">
        <v>287664</v>
      </c>
      <c r="AS191" s="213">
        <v>288029</v>
      </c>
      <c r="AT191" s="213">
        <v>288008</v>
      </c>
      <c r="AU191" s="213">
        <v>290859</v>
      </c>
      <c r="AV191" s="213">
        <v>293329</v>
      </c>
      <c r="AW191" s="213">
        <v>305788</v>
      </c>
      <c r="AX191" s="213">
        <v>310404</v>
      </c>
      <c r="AY191" s="213">
        <v>314886</v>
      </c>
      <c r="AZ191" s="213">
        <v>326534</v>
      </c>
      <c r="BA191" s="213">
        <v>329084</v>
      </c>
      <c r="BB191" s="213">
        <v>336641</v>
      </c>
      <c r="BC191" s="213">
        <v>344027</v>
      </c>
      <c r="BD191" s="213">
        <v>345233</v>
      </c>
      <c r="BE191" s="213">
        <v>341684</v>
      </c>
      <c r="BF191" s="213">
        <v>346654</v>
      </c>
      <c r="BG191" s="213">
        <v>345015</v>
      </c>
      <c r="BH191" s="213">
        <v>346633</v>
      </c>
      <c r="BI191" s="213">
        <v>354598</v>
      </c>
      <c r="BJ191" s="213">
        <v>354590</v>
      </c>
      <c r="BK191" s="213">
        <v>359666</v>
      </c>
      <c r="BL191" s="213">
        <v>357640</v>
      </c>
      <c r="BM191" s="213">
        <v>359378</v>
      </c>
      <c r="BN191" s="213">
        <v>364677</v>
      </c>
      <c r="BO191" s="213">
        <v>372143</v>
      </c>
      <c r="BP191" s="213">
        <v>378427</v>
      </c>
      <c r="BQ191" s="213">
        <v>380138</v>
      </c>
      <c r="BR191" s="213">
        <v>380149</v>
      </c>
      <c r="BS191" s="213">
        <v>386842</v>
      </c>
      <c r="BT191" s="213">
        <v>398973</v>
      </c>
      <c r="BU191" s="213">
        <v>398376</v>
      </c>
      <c r="BV191" s="213">
        <v>401730</v>
      </c>
      <c r="BW191" s="213">
        <v>409160</v>
      </c>
      <c r="BX191" s="213">
        <v>409730</v>
      </c>
      <c r="BY191" s="213">
        <v>404270</v>
      </c>
      <c r="BZ191" s="213">
        <v>399095</v>
      </c>
      <c r="CA191" s="213">
        <v>399920</v>
      </c>
      <c r="CB191" s="213">
        <v>404944</v>
      </c>
      <c r="CC191" s="213">
        <v>398596</v>
      </c>
      <c r="CD191" s="213">
        <v>394164</v>
      </c>
      <c r="CE191" s="213">
        <v>392808</v>
      </c>
      <c r="CF191" s="213">
        <v>389934</v>
      </c>
      <c r="CG191" s="213">
        <v>382691</v>
      </c>
      <c r="CH191" s="213">
        <v>389423</v>
      </c>
      <c r="CI191" s="213">
        <v>378862</v>
      </c>
      <c r="CJ191" s="213">
        <v>397546</v>
      </c>
      <c r="CK191" s="213">
        <v>401440</v>
      </c>
      <c r="CL191" s="213">
        <v>403752</v>
      </c>
      <c r="CM191" s="213">
        <v>405715</v>
      </c>
      <c r="CN191" s="213">
        <v>407320</v>
      </c>
      <c r="CO191" s="213">
        <v>408691</v>
      </c>
      <c r="CP191" s="213">
        <v>410061</v>
      </c>
      <c r="CQ191" s="213">
        <v>411458</v>
      </c>
      <c r="CR191" s="213">
        <v>412962</v>
      </c>
      <c r="CS191" s="213">
        <v>414418</v>
      </c>
      <c r="CT191" s="213">
        <v>415890</v>
      </c>
      <c r="CU191" s="213">
        <v>417502</v>
      </c>
      <c r="CV191" s="213">
        <v>419647</v>
      </c>
      <c r="CW191" s="213">
        <v>422417</v>
      </c>
      <c r="CX191" s="213">
        <v>425329</v>
      </c>
      <c r="CY191" s="213">
        <v>428127</v>
      </c>
    </row>
    <row r="192" spans="1:103" x14ac:dyDescent="0.2">
      <c r="A192" s="213" t="s">
        <v>1292</v>
      </c>
      <c r="B192" s="211">
        <v>83</v>
      </c>
      <c r="C192" s="213"/>
      <c r="D192" s="213"/>
      <c r="E192" s="213">
        <v>140175</v>
      </c>
      <c r="F192" s="213">
        <v>132991</v>
      </c>
      <c r="G192" s="213">
        <v>147138</v>
      </c>
      <c r="H192" s="213">
        <v>162945</v>
      </c>
      <c r="I192" s="213">
        <v>174542</v>
      </c>
      <c r="J192" s="213">
        <v>172759</v>
      </c>
      <c r="K192" s="213">
        <v>177131</v>
      </c>
      <c r="L192" s="213">
        <v>229588</v>
      </c>
      <c r="M192" s="213">
        <v>209958</v>
      </c>
      <c r="N192" s="213">
        <v>198165</v>
      </c>
      <c r="O192" s="213">
        <v>191942</v>
      </c>
      <c r="P192" s="213">
        <v>188830</v>
      </c>
      <c r="Q192" s="213">
        <v>186446</v>
      </c>
      <c r="R192" s="213">
        <v>192323</v>
      </c>
      <c r="S192" s="213">
        <v>194822</v>
      </c>
      <c r="T192" s="213">
        <v>194531</v>
      </c>
      <c r="U192" s="213">
        <v>203052</v>
      </c>
      <c r="V192" s="213">
        <v>210409</v>
      </c>
      <c r="W192" s="213">
        <v>219485</v>
      </c>
      <c r="X192" s="213">
        <v>225568</v>
      </c>
      <c r="Y192" s="213">
        <v>231795</v>
      </c>
      <c r="Z192" s="213">
        <v>241716</v>
      </c>
      <c r="AA192" s="213">
        <v>250043</v>
      </c>
      <c r="AB192" s="213">
        <v>256263</v>
      </c>
      <c r="AC192" s="213">
        <v>262220</v>
      </c>
      <c r="AD192" s="213">
        <v>266633</v>
      </c>
      <c r="AE192" s="213">
        <v>265729</v>
      </c>
      <c r="AF192" s="213">
        <v>268740</v>
      </c>
      <c r="AG192" s="213">
        <v>267275</v>
      </c>
      <c r="AH192" s="213">
        <v>268749</v>
      </c>
      <c r="AI192" s="213">
        <v>263557</v>
      </c>
      <c r="AJ192" s="213">
        <v>270865</v>
      </c>
      <c r="AK192" s="213">
        <v>263868</v>
      </c>
      <c r="AL192" s="213">
        <v>255546</v>
      </c>
      <c r="AM192" s="213">
        <v>246936</v>
      </c>
      <c r="AN192" s="213">
        <v>245158</v>
      </c>
      <c r="AO192" s="213">
        <v>242057</v>
      </c>
      <c r="AP192" s="213">
        <v>238360</v>
      </c>
      <c r="AQ192" s="213">
        <v>243574</v>
      </c>
      <c r="AR192" s="213">
        <v>262678</v>
      </c>
      <c r="AS192" s="213">
        <v>274699</v>
      </c>
      <c r="AT192" s="213">
        <v>275196</v>
      </c>
      <c r="AU192" s="213">
        <v>275325</v>
      </c>
      <c r="AV192" s="213">
        <v>278201</v>
      </c>
      <c r="AW192" s="213">
        <v>280713</v>
      </c>
      <c r="AX192" s="213">
        <v>292790</v>
      </c>
      <c r="AY192" s="213">
        <v>297363</v>
      </c>
      <c r="AZ192" s="213">
        <v>301810</v>
      </c>
      <c r="BA192" s="213">
        <v>313134</v>
      </c>
      <c r="BB192" s="213">
        <v>315738</v>
      </c>
      <c r="BC192" s="213">
        <v>323148</v>
      </c>
      <c r="BD192" s="213">
        <v>330396</v>
      </c>
      <c r="BE192" s="213">
        <v>331715</v>
      </c>
      <c r="BF192" s="213">
        <v>328464</v>
      </c>
      <c r="BG192" s="213">
        <v>333402</v>
      </c>
      <c r="BH192" s="213">
        <v>331980</v>
      </c>
      <c r="BI192" s="213">
        <v>333688</v>
      </c>
      <c r="BJ192" s="213">
        <v>341511</v>
      </c>
      <c r="BK192" s="213">
        <v>341658</v>
      </c>
      <c r="BL192" s="213">
        <v>346706</v>
      </c>
      <c r="BM192" s="213">
        <v>344906</v>
      </c>
      <c r="BN192" s="213">
        <v>346736</v>
      </c>
      <c r="BO192" s="213">
        <v>352004</v>
      </c>
      <c r="BP192" s="213">
        <v>359365</v>
      </c>
      <c r="BQ192" s="213">
        <v>365586</v>
      </c>
      <c r="BR192" s="213">
        <v>367389</v>
      </c>
      <c r="BS192" s="213">
        <v>367552</v>
      </c>
      <c r="BT192" s="213">
        <v>374172</v>
      </c>
      <c r="BU192" s="213">
        <v>386059</v>
      </c>
      <c r="BV192" s="213">
        <v>385634</v>
      </c>
      <c r="BW192" s="213">
        <v>389036</v>
      </c>
      <c r="BX192" s="213">
        <v>396379</v>
      </c>
      <c r="BY192" s="213">
        <v>397085</v>
      </c>
      <c r="BZ192" s="213">
        <v>391940</v>
      </c>
      <c r="CA192" s="213">
        <v>387065</v>
      </c>
      <c r="CB192" s="213">
        <v>388008</v>
      </c>
      <c r="CC192" s="213">
        <v>393026</v>
      </c>
      <c r="CD192" s="213">
        <v>387004</v>
      </c>
      <c r="CE192" s="213">
        <v>382840</v>
      </c>
      <c r="CF192" s="213">
        <v>381658</v>
      </c>
      <c r="CG192" s="213">
        <v>378998</v>
      </c>
      <c r="CH192" s="213">
        <v>372086</v>
      </c>
      <c r="CI192" s="213">
        <v>378759</v>
      </c>
      <c r="CJ192" s="213">
        <v>368612</v>
      </c>
      <c r="CK192" s="213">
        <v>386923</v>
      </c>
      <c r="CL192" s="213">
        <v>390840</v>
      </c>
      <c r="CM192" s="213">
        <v>393217</v>
      </c>
      <c r="CN192" s="213">
        <v>395254</v>
      </c>
      <c r="CO192" s="213">
        <v>396941</v>
      </c>
      <c r="CP192" s="213">
        <v>398402</v>
      </c>
      <c r="CQ192" s="213">
        <v>399858</v>
      </c>
      <c r="CR192" s="213">
        <v>401342</v>
      </c>
      <c r="CS192" s="213">
        <v>402931</v>
      </c>
      <c r="CT192" s="213">
        <v>404470</v>
      </c>
      <c r="CU192" s="213">
        <v>406026</v>
      </c>
      <c r="CV192" s="213">
        <v>407716</v>
      </c>
      <c r="CW192" s="213">
        <v>409927</v>
      </c>
      <c r="CX192" s="213">
        <v>412750</v>
      </c>
      <c r="CY192" s="213">
        <v>415595</v>
      </c>
    </row>
    <row r="193" spans="1:103" x14ac:dyDescent="0.2">
      <c r="A193" s="213" t="s">
        <v>1292</v>
      </c>
      <c r="B193" s="211">
        <v>84</v>
      </c>
      <c r="C193" s="213"/>
      <c r="D193" s="213"/>
      <c r="E193" s="213">
        <v>130283</v>
      </c>
      <c r="F193" s="213">
        <v>129322</v>
      </c>
      <c r="G193" s="213">
        <v>122769</v>
      </c>
      <c r="H193" s="213">
        <v>135918</v>
      </c>
      <c r="I193" s="213">
        <v>150622</v>
      </c>
      <c r="J193" s="213">
        <v>161462</v>
      </c>
      <c r="K193" s="213">
        <v>159947</v>
      </c>
      <c r="L193" s="213">
        <v>164123</v>
      </c>
      <c r="M193" s="213">
        <v>212894</v>
      </c>
      <c r="N193" s="213">
        <v>194832</v>
      </c>
      <c r="O193" s="213">
        <v>184016</v>
      </c>
      <c r="P193" s="213">
        <v>178357</v>
      </c>
      <c r="Q193" s="213">
        <v>175583</v>
      </c>
      <c r="R193" s="213">
        <v>173480</v>
      </c>
      <c r="S193" s="213">
        <v>179072</v>
      </c>
      <c r="T193" s="213">
        <v>181530</v>
      </c>
      <c r="U193" s="213">
        <v>181398</v>
      </c>
      <c r="V193" s="213">
        <v>189491</v>
      </c>
      <c r="W193" s="213">
        <v>196514</v>
      </c>
      <c r="X193" s="213">
        <v>205155</v>
      </c>
      <c r="Y193" s="213">
        <v>211010</v>
      </c>
      <c r="Z193" s="213">
        <v>217010</v>
      </c>
      <c r="AA193" s="213">
        <v>226477</v>
      </c>
      <c r="AB193" s="213">
        <v>234462</v>
      </c>
      <c r="AC193" s="213">
        <v>240480</v>
      </c>
      <c r="AD193" s="213">
        <v>246262</v>
      </c>
      <c r="AE193" s="213">
        <v>250593</v>
      </c>
      <c r="AF193" s="213">
        <v>249937</v>
      </c>
      <c r="AG193" s="213">
        <v>252954</v>
      </c>
      <c r="AH193" s="213">
        <v>251758</v>
      </c>
      <c r="AI193" s="213">
        <v>253332</v>
      </c>
      <c r="AJ193" s="213">
        <v>248617</v>
      </c>
      <c r="AK193" s="213">
        <v>255690</v>
      </c>
      <c r="AL193" s="213">
        <v>249258</v>
      </c>
      <c r="AM193" s="213">
        <v>241563</v>
      </c>
      <c r="AN193" s="213">
        <v>233585</v>
      </c>
      <c r="AO193" s="213">
        <v>232060</v>
      </c>
      <c r="AP193" s="213">
        <v>229273</v>
      </c>
      <c r="AQ193" s="213">
        <v>225920</v>
      </c>
      <c r="AR193" s="213">
        <v>231012</v>
      </c>
      <c r="AS193" s="213">
        <v>249284</v>
      </c>
      <c r="AT193" s="213">
        <v>260855</v>
      </c>
      <c r="AU193" s="213">
        <v>261487</v>
      </c>
      <c r="AV193" s="213">
        <v>261768</v>
      </c>
      <c r="AW193" s="213">
        <v>264662</v>
      </c>
      <c r="AX193" s="213">
        <v>267213</v>
      </c>
      <c r="AY193" s="213">
        <v>278874</v>
      </c>
      <c r="AZ193" s="213">
        <v>283391</v>
      </c>
      <c r="BA193" s="213">
        <v>287797</v>
      </c>
      <c r="BB193" s="213">
        <v>298764</v>
      </c>
      <c r="BC193" s="213">
        <v>301416</v>
      </c>
      <c r="BD193" s="213">
        <v>308662</v>
      </c>
      <c r="BE193" s="213">
        <v>315754</v>
      </c>
      <c r="BF193" s="213">
        <v>317186</v>
      </c>
      <c r="BG193" s="213">
        <v>314251</v>
      </c>
      <c r="BH193" s="213">
        <v>319146</v>
      </c>
      <c r="BI193" s="213">
        <v>317951</v>
      </c>
      <c r="BJ193" s="213">
        <v>319748</v>
      </c>
      <c r="BK193" s="213">
        <v>327413</v>
      </c>
      <c r="BL193" s="213">
        <v>327721</v>
      </c>
      <c r="BM193" s="213">
        <v>332731</v>
      </c>
      <c r="BN193" s="213">
        <v>331165</v>
      </c>
      <c r="BO193" s="213">
        <v>333090</v>
      </c>
      <c r="BP193" s="213">
        <v>338317</v>
      </c>
      <c r="BQ193" s="213">
        <v>345557</v>
      </c>
      <c r="BR193" s="213">
        <v>351706</v>
      </c>
      <c r="BS193" s="213">
        <v>353603</v>
      </c>
      <c r="BT193" s="213">
        <v>353922</v>
      </c>
      <c r="BU193" s="213">
        <v>360461</v>
      </c>
      <c r="BV193" s="213">
        <v>372076</v>
      </c>
      <c r="BW193" s="213">
        <v>371829</v>
      </c>
      <c r="BX193" s="213">
        <v>375278</v>
      </c>
      <c r="BY193" s="213">
        <v>382521</v>
      </c>
      <c r="BZ193" s="213">
        <v>383369</v>
      </c>
      <c r="CA193" s="213">
        <v>378564</v>
      </c>
      <c r="CB193" s="213">
        <v>374008</v>
      </c>
      <c r="CC193" s="213">
        <v>375074</v>
      </c>
      <c r="CD193" s="213">
        <v>380080</v>
      </c>
      <c r="CE193" s="213">
        <v>374408</v>
      </c>
      <c r="CF193" s="213">
        <v>370525</v>
      </c>
      <c r="CG193" s="213">
        <v>369530</v>
      </c>
      <c r="CH193" s="213">
        <v>367100</v>
      </c>
      <c r="CI193" s="213">
        <v>360542</v>
      </c>
      <c r="CJ193" s="213">
        <v>367150</v>
      </c>
      <c r="CK193" s="213">
        <v>357447</v>
      </c>
      <c r="CL193" s="213">
        <v>375347</v>
      </c>
      <c r="CM193" s="213">
        <v>379286</v>
      </c>
      <c r="CN193" s="213">
        <v>381730</v>
      </c>
      <c r="CO193" s="213">
        <v>383845</v>
      </c>
      <c r="CP193" s="213">
        <v>385617</v>
      </c>
      <c r="CQ193" s="213">
        <v>387171</v>
      </c>
      <c r="CR193" s="213">
        <v>388721</v>
      </c>
      <c r="CS193" s="213">
        <v>390295</v>
      </c>
      <c r="CT193" s="213">
        <v>391970</v>
      </c>
      <c r="CU193" s="213">
        <v>393599</v>
      </c>
      <c r="CV193" s="213">
        <v>395242</v>
      </c>
      <c r="CW193" s="213">
        <v>397015</v>
      </c>
      <c r="CX193" s="213">
        <v>399296</v>
      </c>
      <c r="CY193" s="213">
        <v>402047</v>
      </c>
    </row>
    <row r="194" spans="1:103" x14ac:dyDescent="0.2">
      <c r="A194" s="213" t="s">
        <v>1292</v>
      </c>
      <c r="B194" s="211">
        <v>85</v>
      </c>
      <c r="C194" s="213"/>
      <c r="D194" s="213"/>
      <c r="E194" s="213">
        <v>117843</v>
      </c>
      <c r="F194" s="213">
        <v>118924</v>
      </c>
      <c r="G194" s="213">
        <v>118131</v>
      </c>
      <c r="H194" s="213">
        <v>112219</v>
      </c>
      <c r="I194" s="213">
        <v>124331</v>
      </c>
      <c r="J194" s="213">
        <v>137889</v>
      </c>
      <c r="K194" s="213">
        <v>147944</v>
      </c>
      <c r="L194" s="213">
        <v>146691</v>
      </c>
      <c r="M194" s="213">
        <v>150650</v>
      </c>
      <c r="N194" s="213">
        <v>195593</v>
      </c>
      <c r="O194" s="213">
        <v>179140</v>
      </c>
      <c r="P194" s="213">
        <v>169323</v>
      </c>
      <c r="Q194" s="213">
        <v>164238</v>
      </c>
      <c r="R194" s="213">
        <v>161804</v>
      </c>
      <c r="S194" s="213">
        <v>159986</v>
      </c>
      <c r="T194" s="213">
        <v>165274</v>
      </c>
      <c r="U194" s="213">
        <v>167682</v>
      </c>
      <c r="V194" s="213">
        <v>167706</v>
      </c>
      <c r="W194" s="213">
        <v>175343</v>
      </c>
      <c r="X194" s="213">
        <v>182009</v>
      </c>
      <c r="Y194" s="213">
        <v>190187</v>
      </c>
      <c r="Z194" s="213">
        <v>195789</v>
      </c>
      <c r="AA194" s="213">
        <v>201542</v>
      </c>
      <c r="AB194" s="213">
        <v>210521</v>
      </c>
      <c r="AC194" s="213">
        <v>218134</v>
      </c>
      <c r="AD194" s="213">
        <v>223929</v>
      </c>
      <c r="AE194" s="213">
        <v>229513</v>
      </c>
      <c r="AF194" s="213">
        <v>233743</v>
      </c>
      <c r="AG194" s="213">
        <v>233334</v>
      </c>
      <c r="AH194" s="213">
        <v>236345</v>
      </c>
      <c r="AI194" s="213">
        <v>235420</v>
      </c>
      <c r="AJ194" s="213">
        <v>237085</v>
      </c>
      <c r="AK194" s="213">
        <v>232858</v>
      </c>
      <c r="AL194" s="213">
        <v>239672</v>
      </c>
      <c r="AM194" s="213">
        <v>233827</v>
      </c>
      <c r="AN194" s="213">
        <v>226779</v>
      </c>
      <c r="AO194" s="213">
        <v>219459</v>
      </c>
      <c r="AP194" s="213">
        <v>218190</v>
      </c>
      <c r="AQ194" s="213">
        <v>215727</v>
      </c>
      <c r="AR194" s="213">
        <v>212729</v>
      </c>
      <c r="AS194" s="213">
        <v>217684</v>
      </c>
      <c r="AT194" s="213">
        <v>235065</v>
      </c>
      <c r="AU194" s="213">
        <v>246148</v>
      </c>
      <c r="AV194" s="213">
        <v>246915</v>
      </c>
      <c r="AW194" s="213">
        <v>247347</v>
      </c>
      <c r="AX194" s="213">
        <v>250250</v>
      </c>
      <c r="AY194" s="213">
        <v>252835</v>
      </c>
      <c r="AZ194" s="213">
        <v>264044</v>
      </c>
      <c r="BA194" s="213">
        <v>268492</v>
      </c>
      <c r="BB194" s="213">
        <v>272846</v>
      </c>
      <c r="BC194" s="213">
        <v>283426</v>
      </c>
      <c r="BD194" s="213">
        <v>286118</v>
      </c>
      <c r="BE194" s="213">
        <v>293179</v>
      </c>
      <c r="BF194" s="213">
        <v>300096</v>
      </c>
      <c r="BG194" s="213">
        <v>301643</v>
      </c>
      <c r="BH194" s="213">
        <v>299034</v>
      </c>
      <c r="BI194" s="213">
        <v>303875</v>
      </c>
      <c r="BJ194" s="213">
        <v>302915</v>
      </c>
      <c r="BK194" s="213">
        <v>304801</v>
      </c>
      <c r="BL194" s="213">
        <v>312285</v>
      </c>
      <c r="BM194" s="213">
        <v>312757</v>
      </c>
      <c r="BN194" s="213">
        <v>317719</v>
      </c>
      <c r="BO194" s="213">
        <v>316399</v>
      </c>
      <c r="BP194" s="213">
        <v>318416</v>
      </c>
      <c r="BQ194" s="213">
        <v>323590</v>
      </c>
      <c r="BR194" s="213">
        <v>330695</v>
      </c>
      <c r="BS194" s="213">
        <v>336756</v>
      </c>
      <c r="BT194" s="213">
        <v>338746</v>
      </c>
      <c r="BU194" s="213">
        <v>339226</v>
      </c>
      <c r="BV194" s="213">
        <v>345671</v>
      </c>
      <c r="BW194" s="213">
        <v>356989</v>
      </c>
      <c r="BX194" s="213">
        <v>356925</v>
      </c>
      <c r="BY194" s="213">
        <v>360418</v>
      </c>
      <c r="BZ194" s="213">
        <v>367549</v>
      </c>
      <c r="CA194" s="213">
        <v>368541</v>
      </c>
      <c r="CB194" s="213">
        <v>364094</v>
      </c>
      <c r="CC194" s="213">
        <v>359876</v>
      </c>
      <c r="CD194" s="213">
        <v>361068</v>
      </c>
      <c r="CE194" s="213">
        <v>366057</v>
      </c>
      <c r="CF194" s="213">
        <v>360758</v>
      </c>
      <c r="CG194" s="213">
        <v>357177</v>
      </c>
      <c r="CH194" s="213">
        <v>356375</v>
      </c>
      <c r="CI194" s="213">
        <v>354189</v>
      </c>
      <c r="CJ194" s="213">
        <v>348010</v>
      </c>
      <c r="CK194" s="213">
        <v>354539</v>
      </c>
      <c r="CL194" s="213">
        <v>345316</v>
      </c>
      <c r="CM194" s="213">
        <v>362764</v>
      </c>
      <c r="CN194" s="213">
        <v>366721</v>
      </c>
      <c r="CO194" s="213">
        <v>369233</v>
      </c>
      <c r="CP194" s="213">
        <v>371428</v>
      </c>
      <c r="CQ194" s="213">
        <v>373290</v>
      </c>
      <c r="CR194" s="213">
        <v>374939</v>
      </c>
      <c r="CS194" s="213">
        <v>376584</v>
      </c>
      <c r="CT194" s="213">
        <v>378254</v>
      </c>
      <c r="CU194" s="213">
        <v>380019</v>
      </c>
      <c r="CV194" s="213">
        <v>381740</v>
      </c>
      <c r="CW194" s="213">
        <v>383475</v>
      </c>
      <c r="CX194" s="213">
        <v>385335</v>
      </c>
      <c r="CY194" s="213">
        <v>387548</v>
      </c>
    </row>
    <row r="195" spans="1:103" x14ac:dyDescent="0.2">
      <c r="A195" s="213" t="s">
        <v>1292</v>
      </c>
      <c r="B195" s="211">
        <v>86</v>
      </c>
      <c r="C195" s="213"/>
      <c r="D195" s="213"/>
      <c r="E195" s="213">
        <v>102541</v>
      </c>
      <c r="F195" s="213">
        <v>106305</v>
      </c>
      <c r="G195" s="213">
        <v>107368</v>
      </c>
      <c r="H195" s="213">
        <v>106733</v>
      </c>
      <c r="I195" s="213">
        <v>101464</v>
      </c>
      <c r="J195" s="213">
        <v>112509</v>
      </c>
      <c r="K195" s="213">
        <v>124894</v>
      </c>
      <c r="L195" s="213">
        <v>134132</v>
      </c>
      <c r="M195" s="213">
        <v>133129</v>
      </c>
      <c r="N195" s="213">
        <v>136849</v>
      </c>
      <c r="O195" s="213">
        <v>177853</v>
      </c>
      <c r="P195" s="213">
        <v>163032</v>
      </c>
      <c r="Q195" s="213">
        <v>154226</v>
      </c>
      <c r="R195" s="213">
        <v>149720</v>
      </c>
      <c r="S195" s="213">
        <v>147624</v>
      </c>
      <c r="T195" s="213">
        <v>146090</v>
      </c>
      <c r="U195" s="213">
        <v>151055</v>
      </c>
      <c r="V195" s="213">
        <v>153401</v>
      </c>
      <c r="W195" s="213">
        <v>153576</v>
      </c>
      <c r="X195" s="213">
        <v>160733</v>
      </c>
      <c r="Y195" s="213">
        <v>167015</v>
      </c>
      <c r="Z195" s="213">
        <v>174701</v>
      </c>
      <c r="AA195" s="213">
        <v>180030</v>
      </c>
      <c r="AB195" s="213">
        <v>185507</v>
      </c>
      <c r="AC195" s="213">
        <v>193969</v>
      </c>
      <c r="AD195" s="213">
        <v>201181</v>
      </c>
      <c r="AE195" s="213">
        <v>206726</v>
      </c>
      <c r="AF195" s="213">
        <v>212090</v>
      </c>
      <c r="AG195" s="213">
        <v>216201</v>
      </c>
      <c r="AH195" s="213">
        <v>216030</v>
      </c>
      <c r="AI195" s="213">
        <v>219019</v>
      </c>
      <c r="AJ195" s="213">
        <v>218361</v>
      </c>
      <c r="AK195" s="213">
        <v>220107</v>
      </c>
      <c r="AL195" s="213">
        <v>216375</v>
      </c>
      <c r="AM195" s="213">
        <v>222906</v>
      </c>
      <c r="AN195" s="213">
        <v>217657</v>
      </c>
      <c r="AO195" s="213">
        <v>211280</v>
      </c>
      <c r="AP195" s="213">
        <v>204635</v>
      </c>
      <c r="AQ195" s="213">
        <v>203623</v>
      </c>
      <c r="AR195" s="213">
        <v>201488</v>
      </c>
      <c r="AS195" s="213">
        <v>198852</v>
      </c>
      <c r="AT195" s="213">
        <v>203652</v>
      </c>
      <c r="AU195" s="213">
        <v>220084</v>
      </c>
      <c r="AV195" s="213">
        <v>230645</v>
      </c>
      <c r="AW195" s="213">
        <v>231539</v>
      </c>
      <c r="AX195" s="213">
        <v>232122</v>
      </c>
      <c r="AY195" s="213">
        <v>235026</v>
      </c>
      <c r="AZ195" s="213">
        <v>237632</v>
      </c>
      <c r="BA195" s="213">
        <v>248352</v>
      </c>
      <c r="BB195" s="213">
        <v>252719</v>
      </c>
      <c r="BC195" s="213">
        <v>257005</v>
      </c>
      <c r="BD195" s="213">
        <v>267163</v>
      </c>
      <c r="BE195" s="213">
        <v>269890</v>
      </c>
      <c r="BF195" s="213">
        <v>276744</v>
      </c>
      <c r="BG195" s="213">
        <v>283466</v>
      </c>
      <c r="BH195" s="213">
        <v>285122</v>
      </c>
      <c r="BI195" s="213">
        <v>282850</v>
      </c>
      <c r="BJ195" s="213">
        <v>287621</v>
      </c>
      <c r="BK195" s="213">
        <v>286900</v>
      </c>
      <c r="BL195" s="213">
        <v>288874</v>
      </c>
      <c r="BM195" s="213">
        <v>296156</v>
      </c>
      <c r="BN195" s="213">
        <v>296792</v>
      </c>
      <c r="BO195" s="213">
        <v>301693</v>
      </c>
      <c r="BP195" s="213">
        <v>300630</v>
      </c>
      <c r="BQ195" s="213">
        <v>302731</v>
      </c>
      <c r="BR195" s="213">
        <v>307842</v>
      </c>
      <c r="BS195" s="213">
        <v>314792</v>
      </c>
      <c r="BT195" s="213">
        <v>320751</v>
      </c>
      <c r="BU195" s="213">
        <v>322831</v>
      </c>
      <c r="BV195" s="213">
        <v>323476</v>
      </c>
      <c r="BW195" s="213">
        <v>329811</v>
      </c>
      <c r="BX195" s="213">
        <v>340802</v>
      </c>
      <c r="BY195" s="213">
        <v>340928</v>
      </c>
      <c r="BZ195" s="213">
        <v>344456</v>
      </c>
      <c r="CA195" s="213">
        <v>351459</v>
      </c>
      <c r="CB195" s="213">
        <v>352599</v>
      </c>
      <c r="CC195" s="213">
        <v>348529</v>
      </c>
      <c r="CD195" s="213">
        <v>344670</v>
      </c>
      <c r="CE195" s="213">
        <v>345990</v>
      </c>
      <c r="CF195" s="213">
        <v>350952</v>
      </c>
      <c r="CG195" s="213">
        <v>346045</v>
      </c>
      <c r="CH195" s="213">
        <v>342783</v>
      </c>
      <c r="CI195" s="213">
        <v>342182</v>
      </c>
      <c r="CJ195" s="213">
        <v>340252</v>
      </c>
      <c r="CK195" s="213">
        <v>334478</v>
      </c>
      <c r="CL195" s="213">
        <v>340914</v>
      </c>
      <c r="CM195" s="213">
        <v>332204</v>
      </c>
      <c r="CN195" s="213">
        <v>349156</v>
      </c>
      <c r="CO195" s="213">
        <v>353127</v>
      </c>
      <c r="CP195" s="213">
        <v>355706</v>
      </c>
      <c r="CQ195" s="213">
        <v>357980</v>
      </c>
      <c r="CR195" s="213">
        <v>359934</v>
      </c>
      <c r="CS195" s="213">
        <v>361682</v>
      </c>
      <c r="CT195" s="213">
        <v>363427</v>
      </c>
      <c r="CU195" s="213">
        <v>365193</v>
      </c>
      <c r="CV195" s="213">
        <v>367050</v>
      </c>
      <c r="CW195" s="213">
        <v>368867</v>
      </c>
      <c r="CX195" s="213">
        <v>370695</v>
      </c>
      <c r="CY195" s="213">
        <v>372493</v>
      </c>
    </row>
    <row r="196" spans="1:103" x14ac:dyDescent="0.2">
      <c r="A196" s="213" t="s">
        <v>1292</v>
      </c>
      <c r="B196" s="211">
        <v>87</v>
      </c>
      <c r="C196" s="213"/>
      <c r="D196" s="213"/>
      <c r="E196" s="213">
        <v>87946</v>
      </c>
      <c r="F196" s="213">
        <v>91323</v>
      </c>
      <c r="G196" s="213">
        <v>94762</v>
      </c>
      <c r="H196" s="213">
        <v>95794</v>
      </c>
      <c r="I196" s="213">
        <v>95307</v>
      </c>
      <c r="J196" s="213">
        <v>90672</v>
      </c>
      <c r="K196" s="213">
        <v>100640</v>
      </c>
      <c r="L196" s="213">
        <v>111831</v>
      </c>
      <c r="M196" s="213">
        <v>120229</v>
      </c>
      <c r="N196" s="213">
        <v>119458</v>
      </c>
      <c r="O196" s="213">
        <v>122922</v>
      </c>
      <c r="P196" s="213">
        <v>159921</v>
      </c>
      <c r="Q196" s="213">
        <v>146733</v>
      </c>
      <c r="R196" s="213">
        <v>138937</v>
      </c>
      <c r="S196" s="213">
        <v>135004</v>
      </c>
      <c r="T196" s="213">
        <v>133240</v>
      </c>
      <c r="U196" s="213">
        <v>131983</v>
      </c>
      <c r="V196" s="213">
        <v>136610</v>
      </c>
      <c r="W196" s="213">
        <v>138879</v>
      </c>
      <c r="X196" s="213">
        <v>139195</v>
      </c>
      <c r="Y196" s="213">
        <v>145849</v>
      </c>
      <c r="Z196" s="213">
        <v>151724</v>
      </c>
      <c r="AA196" s="213">
        <v>158891</v>
      </c>
      <c r="AB196" s="213">
        <v>163924</v>
      </c>
      <c r="AC196" s="213">
        <v>169102</v>
      </c>
      <c r="AD196" s="213">
        <v>177014</v>
      </c>
      <c r="AE196" s="213">
        <v>183797</v>
      </c>
      <c r="AF196" s="213">
        <v>189069</v>
      </c>
      <c r="AG196" s="213">
        <v>194186</v>
      </c>
      <c r="AH196" s="213">
        <v>198157</v>
      </c>
      <c r="AI196" s="213">
        <v>198214</v>
      </c>
      <c r="AJ196" s="213">
        <v>201163</v>
      </c>
      <c r="AK196" s="213">
        <v>200765</v>
      </c>
      <c r="AL196" s="213">
        <v>202577</v>
      </c>
      <c r="AM196" s="213">
        <v>199342</v>
      </c>
      <c r="AN196" s="213">
        <v>205562</v>
      </c>
      <c r="AO196" s="213">
        <v>200916</v>
      </c>
      <c r="AP196" s="213">
        <v>195218</v>
      </c>
      <c r="AQ196" s="213">
        <v>189258</v>
      </c>
      <c r="AR196" s="213">
        <v>188501</v>
      </c>
      <c r="AS196" s="213">
        <v>186694</v>
      </c>
      <c r="AT196" s="213">
        <v>184422</v>
      </c>
      <c r="AU196" s="213">
        <v>189045</v>
      </c>
      <c r="AV196" s="213">
        <v>204480</v>
      </c>
      <c r="AW196" s="213">
        <v>214480</v>
      </c>
      <c r="AX196" s="213">
        <v>215496</v>
      </c>
      <c r="AY196" s="213">
        <v>216224</v>
      </c>
      <c r="AZ196" s="213">
        <v>219115</v>
      </c>
      <c r="BA196" s="213">
        <v>221732</v>
      </c>
      <c r="BB196" s="213">
        <v>231927</v>
      </c>
      <c r="BC196" s="213">
        <v>236198</v>
      </c>
      <c r="BD196" s="213">
        <v>240398</v>
      </c>
      <c r="BE196" s="213">
        <v>250101</v>
      </c>
      <c r="BF196" s="213">
        <v>252850</v>
      </c>
      <c r="BG196" s="213">
        <v>259474</v>
      </c>
      <c r="BH196" s="213">
        <v>265980</v>
      </c>
      <c r="BI196" s="213">
        <v>267737</v>
      </c>
      <c r="BJ196" s="213">
        <v>265808</v>
      </c>
      <c r="BK196" s="213">
        <v>270494</v>
      </c>
      <c r="BL196" s="213">
        <v>270014</v>
      </c>
      <c r="BM196" s="213">
        <v>272065</v>
      </c>
      <c r="BN196" s="213">
        <v>279125</v>
      </c>
      <c r="BO196" s="213">
        <v>279924</v>
      </c>
      <c r="BP196" s="213">
        <v>284751</v>
      </c>
      <c r="BQ196" s="213">
        <v>283945</v>
      </c>
      <c r="BR196" s="213">
        <v>286126</v>
      </c>
      <c r="BS196" s="213">
        <v>291158</v>
      </c>
      <c r="BT196" s="213">
        <v>297932</v>
      </c>
      <c r="BU196" s="213">
        <v>303775</v>
      </c>
      <c r="BV196" s="213">
        <v>305938</v>
      </c>
      <c r="BW196" s="213">
        <v>306749</v>
      </c>
      <c r="BX196" s="213">
        <v>312954</v>
      </c>
      <c r="BY196" s="213">
        <v>323588</v>
      </c>
      <c r="BZ196" s="213">
        <v>323908</v>
      </c>
      <c r="CA196" s="213">
        <v>327463</v>
      </c>
      <c r="CB196" s="213">
        <v>334320</v>
      </c>
      <c r="CC196" s="213">
        <v>335607</v>
      </c>
      <c r="CD196" s="213">
        <v>331931</v>
      </c>
      <c r="CE196" s="213">
        <v>328445</v>
      </c>
      <c r="CF196" s="213">
        <v>329893</v>
      </c>
      <c r="CG196" s="213">
        <v>334818</v>
      </c>
      <c r="CH196" s="213">
        <v>330322</v>
      </c>
      <c r="CI196" s="213">
        <v>327391</v>
      </c>
      <c r="CJ196" s="213">
        <v>326998</v>
      </c>
      <c r="CK196" s="213">
        <v>325334</v>
      </c>
      <c r="CL196" s="213">
        <v>319987</v>
      </c>
      <c r="CM196" s="213">
        <v>326316</v>
      </c>
      <c r="CN196" s="213">
        <v>318147</v>
      </c>
      <c r="CO196" s="213">
        <v>334562</v>
      </c>
      <c r="CP196" s="213">
        <v>338539</v>
      </c>
      <c r="CQ196" s="213">
        <v>341187</v>
      </c>
      <c r="CR196" s="213">
        <v>343538</v>
      </c>
      <c r="CS196" s="213">
        <v>345583</v>
      </c>
      <c r="CT196" s="213">
        <v>347431</v>
      </c>
      <c r="CU196" s="213">
        <v>349277</v>
      </c>
      <c r="CV196" s="213">
        <v>351140</v>
      </c>
      <c r="CW196" s="213">
        <v>353093</v>
      </c>
      <c r="CX196" s="213">
        <v>355003</v>
      </c>
      <c r="CY196" s="213">
        <v>356764</v>
      </c>
    </row>
    <row r="197" spans="1:103" x14ac:dyDescent="0.2">
      <c r="A197" s="213" t="s">
        <v>1292</v>
      </c>
      <c r="B197" s="211">
        <v>88</v>
      </c>
      <c r="C197" s="213"/>
      <c r="D197" s="213"/>
      <c r="E197" s="213">
        <v>75070</v>
      </c>
      <c r="F197" s="213">
        <v>77213</v>
      </c>
      <c r="G197" s="213">
        <v>80267</v>
      </c>
      <c r="H197" s="213">
        <v>83372</v>
      </c>
      <c r="I197" s="213">
        <v>84358</v>
      </c>
      <c r="J197" s="213">
        <v>84004</v>
      </c>
      <c r="K197" s="213">
        <v>79992</v>
      </c>
      <c r="L197" s="213">
        <v>88880</v>
      </c>
      <c r="M197" s="213">
        <v>98870</v>
      </c>
      <c r="N197" s="213">
        <v>106419</v>
      </c>
      <c r="O197" s="213">
        <v>105856</v>
      </c>
      <c r="P197" s="213">
        <v>109046</v>
      </c>
      <c r="Q197" s="213">
        <v>142037</v>
      </c>
      <c r="R197" s="213">
        <v>130459</v>
      </c>
      <c r="S197" s="213">
        <v>123652</v>
      </c>
      <c r="T197" s="213">
        <v>120279</v>
      </c>
      <c r="U197" s="213">
        <v>118831</v>
      </c>
      <c r="V197" s="213">
        <v>117839</v>
      </c>
      <c r="W197" s="213">
        <v>122113</v>
      </c>
      <c r="X197" s="213">
        <v>124290</v>
      </c>
      <c r="Y197" s="213">
        <v>124734</v>
      </c>
      <c r="Z197" s="213">
        <v>130865</v>
      </c>
      <c r="AA197" s="213">
        <v>136314</v>
      </c>
      <c r="AB197" s="213">
        <v>142938</v>
      </c>
      <c r="AC197" s="213">
        <v>147655</v>
      </c>
      <c r="AD197" s="213">
        <v>152511</v>
      </c>
      <c r="AE197" s="213">
        <v>159847</v>
      </c>
      <c r="AF197" s="213">
        <v>166176</v>
      </c>
      <c r="AG197" s="213">
        <v>171149</v>
      </c>
      <c r="AH197" s="213">
        <v>175996</v>
      </c>
      <c r="AI197" s="213">
        <v>179806</v>
      </c>
      <c r="AJ197" s="213">
        <v>180072</v>
      </c>
      <c r="AK197" s="213">
        <v>182961</v>
      </c>
      <c r="AL197" s="213">
        <v>182806</v>
      </c>
      <c r="AM197" s="213">
        <v>184665</v>
      </c>
      <c r="AN197" s="213">
        <v>181919</v>
      </c>
      <c r="AO197" s="213">
        <v>187805</v>
      </c>
      <c r="AP197" s="213">
        <v>183757</v>
      </c>
      <c r="AQ197" s="213">
        <v>178738</v>
      </c>
      <c r="AR197" s="213">
        <v>173465</v>
      </c>
      <c r="AS197" s="213">
        <v>172953</v>
      </c>
      <c r="AT197" s="213">
        <v>171467</v>
      </c>
      <c r="AU197" s="213">
        <v>169556</v>
      </c>
      <c r="AV197" s="213">
        <v>173984</v>
      </c>
      <c r="AW197" s="213">
        <v>188375</v>
      </c>
      <c r="AX197" s="213">
        <v>197784</v>
      </c>
      <c r="AY197" s="213">
        <v>198909</v>
      </c>
      <c r="AZ197" s="213">
        <v>199774</v>
      </c>
      <c r="BA197" s="213">
        <v>202634</v>
      </c>
      <c r="BB197" s="213">
        <v>205250</v>
      </c>
      <c r="BC197" s="213">
        <v>214885</v>
      </c>
      <c r="BD197" s="213">
        <v>219041</v>
      </c>
      <c r="BE197" s="213">
        <v>223138</v>
      </c>
      <c r="BF197" s="213">
        <v>232352</v>
      </c>
      <c r="BG197" s="213">
        <v>235111</v>
      </c>
      <c r="BH197" s="213">
        <v>241482</v>
      </c>
      <c r="BI197" s="213">
        <v>247748</v>
      </c>
      <c r="BJ197" s="213">
        <v>249596</v>
      </c>
      <c r="BK197" s="213">
        <v>248008</v>
      </c>
      <c r="BL197" s="213">
        <v>252592</v>
      </c>
      <c r="BM197" s="213">
        <v>252350</v>
      </c>
      <c r="BN197" s="213">
        <v>254470</v>
      </c>
      <c r="BO197" s="213">
        <v>261284</v>
      </c>
      <c r="BP197" s="213">
        <v>262239</v>
      </c>
      <c r="BQ197" s="213">
        <v>266974</v>
      </c>
      <c r="BR197" s="213">
        <v>266426</v>
      </c>
      <c r="BS197" s="213">
        <v>268681</v>
      </c>
      <c r="BT197" s="213">
        <v>273616</v>
      </c>
      <c r="BU197" s="213">
        <v>280194</v>
      </c>
      <c r="BV197" s="213">
        <v>285899</v>
      </c>
      <c r="BW197" s="213">
        <v>288140</v>
      </c>
      <c r="BX197" s="213">
        <v>289112</v>
      </c>
      <c r="BY197" s="213">
        <v>295169</v>
      </c>
      <c r="BZ197" s="213">
        <v>305413</v>
      </c>
      <c r="CA197" s="213">
        <v>305925</v>
      </c>
      <c r="CB197" s="213">
        <v>309498</v>
      </c>
      <c r="CC197" s="213">
        <v>316188</v>
      </c>
      <c r="CD197" s="213">
        <v>317620</v>
      </c>
      <c r="CE197" s="213">
        <v>314350</v>
      </c>
      <c r="CF197" s="213">
        <v>311248</v>
      </c>
      <c r="CG197" s="213">
        <v>312822</v>
      </c>
      <c r="CH197" s="213">
        <v>317697</v>
      </c>
      <c r="CI197" s="213">
        <v>313628</v>
      </c>
      <c r="CJ197" s="213">
        <v>311038</v>
      </c>
      <c r="CK197" s="213">
        <v>310857</v>
      </c>
      <c r="CL197" s="213">
        <v>309465</v>
      </c>
      <c r="CM197" s="213">
        <v>304563</v>
      </c>
      <c r="CN197" s="213">
        <v>310772</v>
      </c>
      <c r="CO197" s="213">
        <v>303169</v>
      </c>
      <c r="CP197" s="213">
        <v>319002</v>
      </c>
      <c r="CQ197" s="213">
        <v>322978</v>
      </c>
      <c r="CR197" s="213">
        <v>325690</v>
      </c>
      <c r="CS197" s="213">
        <v>328117</v>
      </c>
      <c r="CT197" s="213">
        <v>330251</v>
      </c>
      <c r="CU197" s="213">
        <v>332196</v>
      </c>
      <c r="CV197" s="213">
        <v>334141</v>
      </c>
      <c r="CW197" s="213">
        <v>336102</v>
      </c>
      <c r="CX197" s="213">
        <v>338150</v>
      </c>
      <c r="CY197" s="213">
        <v>339980</v>
      </c>
    </row>
    <row r="198" spans="1:103" x14ac:dyDescent="0.2">
      <c r="A198" s="213" t="s">
        <v>1292</v>
      </c>
      <c r="B198" s="211">
        <v>89</v>
      </c>
      <c r="C198" s="213"/>
      <c r="D198" s="213"/>
      <c r="E198" s="213">
        <v>61253</v>
      </c>
      <c r="F198" s="213">
        <v>64894</v>
      </c>
      <c r="G198" s="213">
        <v>66831</v>
      </c>
      <c r="H198" s="213">
        <v>69553</v>
      </c>
      <c r="I198" s="213">
        <v>72319</v>
      </c>
      <c r="J198" s="213">
        <v>73245</v>
      </c>
      <c r="K198" s="213">
        <v>73017</v>
      </c>
      <c r="L198" s="213">
        <v>69597</v>
      </c>
      <c r="M198" s="213">
        <v>77418</v>
      </c>
      <c r="N198" s="213">
        <v>86220</v>
      </c>
      <c r="O198" s="213">
        <v>92915</v>
      </c>
      <c r="P198" s="213">
        <v>92538</v>
      </c>
      <c r="Q198" s="213">
        <v>95441</v>
      </c>
      <c r="R198" s="213">
        <v>124476</v>
      </c>
      <c r="S198" s="213">
        <v>114457</v>
      </c>
      <c r="T198" s="213">
        <v>108609</v>
      </c>
      <c r="U198" s="213">
        <v>105770</v>
      </c>
      <c r="V198" s="213">
        <v>104618</v>
      </c>
      <c r="W198" s="213">
        <v>103874</v>
      </c>
      <c r="X198" s="213">
        <v>107782</v>
      </c>
      <c r="Y198" s="213">
        <v>109853</v>
      </c>
      <c r="Z198" s="213">
        <v>110402</v>
      </c>
      <c r="AA198" s="213">
        <v>115998</v>
      </c>
      <c r="AB198" s="213">
        <v>121005</v>
      </c>
      <c r="AC198" s="213">
        <v>127068</v>
      </c>
      <c r="AD198" s="213">
        <v>131447</v>
      </c>
      <c r="AE198" s="213">
        <v>135960</v>
      </c>
      <c r="AF198" s="213">
        <v>142699</v>
      </c>
      <c r="AG198" s="213">
        <v>148553</v>
      </c>
      <c r="AH198" s="213">
        <v>153205</v>
      </c>
      <c r="AI198" s="213">
        <v>157754</v>
      </c>
      <c r="AJ198" s="213">
        <v>161380</v>
      </c>
      <c r="AK198" s="213">
        <v>161834</v>
      </c>
      <c r="AL198" s="213">
        <v>164640</v>
      </c>
      <c r="AM198" s="213">
        <v>164708</v>
      </c>
      <c r="AN198" s="213">
        <v>166594</v>
      </c>
      <c r="AO198" s="213">
        <v>164322</v>
      </c>
      <c r="AP198" s="213">
        <v>169849</v>
      </c>
      <c r="AQ198" s="213">
        <v>166386</v>
      </c>
      <c r="AR198" s="213">
        <v>162035</v>
      </c>
      <c r="AS198" s="213">
        <v>157440</v>
      </c>
      <c r="AT198" s="213">
        <v>157158</v>
      </c>
      <c r="AU198" s="213">
        <v>155984</v>
      </c>
      <c r="AV198" s="213">
        <v>154423</v>
      </c>
      <c r="AW198" s="213">
        <v>158636</v>
      </c>
      <c r="AX198" s="213">
        <v>171944</v>
      </c>
      <c r="AY198" s="213">
        <v>180732</v>
      </c>
      <c r="AZ198" s="213">
        <v>181955</v>
      </c>
      <c r="BA198" s="213">
        <v>182938</v>
      </c>
      <c r="BB198" s="213">
        <v>185752</v>
      </c>
      <c r="BC198" s="213">
        <v>188349</v>
      </c>
      <c r="BD198" s="213">
        <v>197394</v>
      </c>
      <c r="BE198" s="213">
        <v>201415</v>
      </c>
      <c r="BF198" s="213">
        <v>205389</v>
      </c>
      <c r="BG198" s="213">
        <v>214084</v>
      </c>
      <c r="BH198" s="213">
        <v>216837</v>
      </c>
      <c r="BI198" s="213">
        <v>222929</v>
      </c>
      <c r="BJ198" s="213">
        <v>228931</v>
      </c>
      <c r="BK198" s="213">
        <v>230856</v>
      </c>
      <c r="BL198" s="213">
        <v>229604</v>
      </c>
      <c r="BM198" s="213">
        <v>234068</v>
      </c>
      <c r="BN198" s="213">
        <v>234056</v>
      </c>
      <c r="BO198" s="213">
        <v>236233</v>
      </c>
      <c r="BP198" s="213">
        <v>242773</v>
      </c>
      <c r="BQ198" s="213">
        <v>243877</v>
      </c>
      <c r="BR198" s="213">
        <v>248499</v>
      </c>
      <c r="BS198" s="213">
        <v>248205</v>
      </c>
      <c r="BT198" s="213">
        <v>250520</v>
      </c>
      <c r="BU198" s="213">
        <v>255340</v>
      </c>
      <c r="BV198" s="213">
        <v>261696</v>
      </c>
      <c r="BW198" s="213">
        <v>267244</v>
      </c>
      <c r="BX198" s="213">
        <v>269555</v>
      </c>
      <c r="BY198" s="213">
        <v>270680</v>
      </c>
      <c r="BZ198" s="213">
        <v>276570</v>
      </c>
      <c r="CA198" s="213">
        <v>286392</v>
      </c>
      <c r="CB198" s="213">
        <v>287090</v>
      </c>
      <c r="CC198" s="213">
        <v>290669</v>
      </c>
      <c r="CD198" s="213">
        <v>297170</v>
      </c>
      <c r="CE198" s="213">
        <v>298740</v>
      </c>
      <c r="CF198" s="213">
        <v>295882</v>
      </c>
      <c r="CG198" s="213">
        <v>293173</v>
      </c>
      <c r="CH198" s="213">
        <v>294867</v>
      </c>
      <c r="CI198" s="213">
        <v>299675</v>
      </c>
      <c r="CJ198" s="213">
        <v>296046</v>
      </c>
      <c r="CK198" s="213">
        <v>293806</v>
      </c>
      <c r="CL198" s="213">
        <v>293836</v>
      </c>
      <c r="CM198" s="213">
        <v>292721</v>
      </c>
      <c r="CN198" s="213">
        <v>288276</v>
      </c>
      <c r="CO198" s="213">
        <v>294348</v>
      </c>
      <c r="CP198" s="213">
        <v>287333</v>
      </c>
      <c r="CQ198" s="213">
        <v>302541</v>
      </c>
      <c r="CR198" s="213">
        <v>306505</v>
      </c>
      <c r="CS198" s="213">
        <v>309273</v>
      </c>
      <c r="CT198" s="213">
        <v>311772</v>
      </c>
      <c r="CU198" s="213">
        <v>313991</v>
      </c>
      <c r="CV198" s="213">
        <v>316032</v>
      </c>
      <c r="CW198" s="213">
        <v>318072</v>
      </c>
      <c r="CX198" s="213">
        <v>320128</v>
      </c>
      <c r="CY198" s="213">
        <v>322079</v>
      </c>
    </row>
    <row r="199" spans="1:103" x14ac:dyDescent="0.2">
      <c r="A199" s="213" t="s">
        <v>1292</v>
      </c>
      <c r="B199" s="211">
        <v>90</v>
      </c>
      <c r="C199" s="213"/>
      <c r="D199" s="213"/>
      <c r="E199" s="213">
        <v>50764</v>
      </c>
      <c r="F199" s="213">
        <v>52046</v>
      </c>
      <c r="G199" s="213">
        <v>55219</v>
      </c>
      <c r="H199" s="213">
        <v>56946</v>
      </c>
      <c r="I199" s="213">
        <v>59340</v>
      </c>
      <c r="J199" s="213">
        <v>61770</v>
      </c>
      <c r="K199" s="213">
        <v>62637</v>
      </c>
      <c r="L199" s="213">
        <v>62511</v>
      </c>
      <c r="M199" s="213">
        <v>59646</v>
      </c>
      <c r="N199" s="213">
        <v>66427</v>
      </c>
      <c r="O199" s="213">
        <v>74069</v>
      </c>
      <c r="P199" s="213">
        <v>79926</v>
      </c>
      <c r="Q199" s="213">
        <v>79707</v>
      </c>
      <c r="R199" s="213">
        <v>82313</v>
      </c>
      <c r="S199" s="213">
        <v>107500</v>
      </c>
      <c r="T199" s="213">
        <v>98969</v>
      </c>
      <c r="U199" s="213">
        <v>94030</v>
      </c>
      <c r="V199" s="213">
        <v>91690</v>
      </c>
      <c r="W199" s="213">
        <v>90814</v>
      </c>
      <c r="X199" s="213">
        <v>90293</v>
      </c>
      <c r="Y199" s="213">
        <v>93827</v>
      </c>
      <c r="Z199" s="213">
        <v>95777</v>
      </c>
      <c r="AA199" s="213">
        <v>96411</v>
      </c>
      <c r="AB199" s="213">
        <v>101462</v>
      </c>
      <c r="AC199" s="213">
        <v>106011</v>
      </c>
      <c r="AD199" s="213">
        <v>111502</v>
      </c>
      <c r="AE199" s="213">
        <v>115525</v>
      </c>
      <c r="AF199" s="213">
        <v>119678</v>
      </c>
      <c r="AG199" s="213">
        <v>125803</v>
      </c>
      <c r="AH199" s="213">
        <v>131161</v>
      </c>
      <c r="AI199" s="213">
        <v>135473</v>
      </c>
      <c r="AJ199" s="213">
        <v>139703</v>
      </c>
      <c r="AK199" s="213">
        <v>143121</v>
      </c>
      <c r="AL199" s="213">
        <v>143734</v>
      </c>
      <c r="AM199" s="213">
        <v>146436</v>
      </c>
      <c r="AN199" s="213">
        <v>146701</v>
      </c>
      <c r="AO199" s="213">
        <v>148589</v>
      </c>
      <c r="AP199" s="213">
        <v>146767</v>
      </c>
      <c r="AQ199" s="213">
        <v>151910</v>
      </c>
      <c r="AR199" s="213">
        <v>149011</v>
      </c>
      <c r="AS199" s="213">
        <v>145306</v>
      </c>
      <c r="AT199" s="213">
        <v>141373</v>
      </c>
      <c r="AU199" s="213">
        <v>141305</v>
      </c>
      <c r="AV199" s="213">
        <v>140424</v>
      </c>
      <c r="AW199" s="213">
        <v>139197</v>
      </c>
      <c r="AX199" s="213">
        <v>143171</v>
      </c>
      <c r="AY199" s="213">
        <v>155373</v>
      </c>
      <c r="AZ199" s="213">
        <v>163511</v>
      </c>
      <c r="BA199" s="213">
        <v>164813</v>
      </c>
      <c r="BB199" s="213">
        <v>165899</v>
      </c>
      <c r="BC199" s="213">
        <v>168649</v>
      </c>
      <c r="BD199" s="213">
        <v>171206</v>
      </c>
      <c r="BE199" s="213">
        <v>179633</v>
      </c>
      <c r="BF199" s="213">
        <v>183497</v>
      </c>
      <c r="BG199" s="213">
        <v>187326</v>
      </c>
      <c r="BH199" s="213">
        <v>195473</v>
      </c>
      <c r="BI199" s="213">
        <v>198201</v>
      </c>
      <c r="BJ199" s="213">
        <v>203988</v>
      </c>
      <c r="BK199" s="213">
        <v>209702</v>
      </c>
      <c r="BL199" s="213">
        <v>211685</v>
      </c>
      <c r="BM199" s="213">
        <v>210761</v>
      </c>
      <c r="BN199" s="213">
        <v>215082</v>
      </c>
      <c r="BO199" s="213">
        <v>215287</v>
      </c>
      <c r="BP199" s="213">
        <v>217505</v>
      </c>
      <c r="BQ199" s="213">
        <v>223747</v>
      </c>
      <c r="BR199" s="213">
        <v>224987</v>
      </c>
      <c r="BS199" s="213">
        <v>229474</v>
      </c>
      <c r="BT199" s="213">
        <v>229423</v>
      </c>
      <c r="BU199" s="213">
        <v>231784</v>
      </c>
      <c r="BV199" s="213">
        <v>236468</v>
      </c>
      <c r="BW199" s="213">
        <v>242580</v>
      </c>
      <c r="BX199" s="213">
        <v>247948</v>
      </c>
      <c r="BY199" s="213">
        <v>250314</v>
      </c>
      <c r="BZ199" s="213">
        <v>251583</v>
      </c>
      <c r="CA199" s="213">
        <v>257281</v>
      </c>
      <c r="CB199" s="213">
        <v>266650</v>
      </c>
      <c r="CC199" s="213">
        <v>267526</v>
      </c>
      <c r="CD199" s="213">
        <v>271093</v>
      </c>
      <c r="CE199" s="213">
        <v>277386</v>
      </c>
      <c r="CF199" s="213">
        <v>279084</v>
      </c>
      <c r="CG199" s="213">
        <v>276638</v>
      </c>
      <c r="CH199" s="213">
        <v>274326</v>
      </c>
      <c r="CI199" s="213">
        <v>276131</v>
      </c>
      <c r="CJ199" s="213">
        <v>280855</v>
      </c>
      <c r="CK199" s="213">
        <v>277672</v>
      </c>
      <c r="CL199" s="213">
        <v>275783</v>
      </c>
      <c r="CM199" s="213">
        <v>276022</v>
      </c>
      <c r="CN199" s="213">
        <v>275184</v>
      </c>
      <c r="CO199" s="213">
        <v>271205</v>
      </c>
      <c r="CP199" s="213">
        <v>277123</v>
      </c>
      <c r="CQ199" s="213">
        <v>270716</v>
      </c>
      <c r="CR199" s="213">
        <v>285251</v>
      </c>
      <c r="CS199" s="213">
        <v>289195</v>
      </c>
      <c r="CT199" s="213">
        <v>292009</v>
      </c>
      <c r="CU199" s="213">
        <v>294572</v>
      </c>
      <c r="CV199" s="213">
        <v>296871</v>
      </c>
      <c r="CW199" s="213">
        <v>299000</v>
      </c>
      <c r="CX199" s="213">
        <v>301130</v>
      </c>
      <c r="CY199" s="213">
        <v>303076</v>
      </c>
    </row>
    <row r="200" spans="1:103" x14ac:dyDescent="0.2">
      <c r="A200" s="213" t="s">
        <v>1292</v>
      </c>
      <c r="B200" s="211">
        <v>91</v>
      </c>
      <c r="C200" s="213"/>
      <c r="D200" s="213"/>
      <c r="E200" s="213">
        <v>41874</v>
      </c>
      <c r="F200" s="213">
        <v>42314</v>
      </c>
      <c r="G200" s="213">
        <v>43457</v>
      </c>
      <c r="H200" s="213">
        <v>46178</v>
      </c>
      <c r="I200" s="213">
        <v>47693</v>
      </c>
      <c r="J200" s="213">
        <v>49768</v>
      </c>
      <c r="K200" s="213">
        <v>51872</v>
      </c>
      <c r="L200" s="213">
        <v>52665</v>
      </c>
      <c r="M200" s="213">
        <v>52622</v>
      </c>
      <c r="N200" s="213">
        <v>50266</v>
      </c>
      <c r="O200" s="213">
        <v>56052</v>
      </c>
      <c r="P200" s="213">
        <v>62582</v>
      </c>
      <c r="Q200" s="213">
        <v>67623</v>
      </c>
      <c r="R200" s="213">
        <v>67535</v>
      </c>
      <c r="S200" s="213">
        <v>69838</v>
      </c>
      <c r="T200" s="213">
        <v>91340</v>
      </c>
      <c r="U200" s="213">
        <v>84206</v>
      </c>
      <c r="V200" s="213">
        <v>80115</v>
      </c>
      <c r="W200" s="213">
        <v>78233</v>
      </c>
      <c r="X200" s="213">
        <v>77601</v>
      </c>
      <c r="Y200" s="213">
        <v>77276</v>
      </c>
      <c r="Z200" s="213">
        <v>80433</v>
      </c>
      <c r="AA200" s="213">
        <v>82246</v>
      </c>
      <c r="AB200" s="213">
        <v>82937</v>
      </c>
      <c r="AC200" s="213">
        <v>87436</v>
      </c>
      <c r="AD200" s="213">
        <v>91514</v>
      </c>
      <c r="AE200" s="213">
        <v>96422</v>
      </c>
      <c r="AF200" s="213">
        <v>100071</v>
      </c>
      <c r="AG200" s="213">
        <v>103843</v>
      </c>
      <c r="AH200" s="213">
        <v>109339</v>
      </c>
      <c r="AI200" s="213">
        <v>114183</v>
      </c>
      <c r="AJ200" s="213">
        <v>118128</v>
      </c>
      <c r="AK200" s="213">
        <v>122013</v>
      </c>
      <c r="AL200" s="213">
        <v>125196</v>
      </c>
      <c r="AM200" s="213">
        <v>125932</v>
      </c>
      <c r="AN200" s="213">
        <v>128498</v>
      </c>
      <c r="AO200" s="213">
        <v>128927</v>
      </c>
      <c r="AP200" s="213">
        <v>130785</v>
      </c>
      <c r="AQ200" s="213">
        <v>129376</v>
      </c>
      <c r="AR200" s="213">
        <v>134108</v>
      </c>
      <c r="AS200" s="213">
        <v>131738</v>
      </c>
      <c r="AT200" s="213">
        <v>128649</v>
      </c>
      <c r="AU200" s="213">
        <v>125346</v>
      </c>
      <c r="AV200" s="213">
        <v>125463</v>
      </c>
      <c r="AW200" s="213">
        <v>124853</v>
      </c>
      <c r="AX200" s="213">
        <v>123934</v>
      </c>
      <c r="AY200" s="213">
        <v>127646</v>
      </c>
      <c r="AZ200" s="213">
        <v>138708</v>
      </c>
      <c r="BA200" s="213">
        <v>146165</v>
      </c>
      <c r="BB200" s="213">
        <v>147521</v>
      </c>
      <c r="BC200" s="213">
        <v>148683</v>
      </c>
      <c r="BD200" s="213">
        <v>151341</v>
      </c>
      <c r="BE200" s="213">
        <v>153831</v>
      </c>
      <c r="BF200" s="213">
        <v>161604</v>
      </c>
      <c r="BG200" s="213">
        <v>165283</v>
      </c>
      <c r="BH200" s="213">
        <v>168937</v>
      </c>
      <c r="BI200" s="213">
        <v>176498</v>
      </c>
      <c r="BJ200" s="213">
        <v>179173</v>
      </c>
      <c r="BK200" s="213">
        <v>184622</v>
      </c>
      <c r="BL200" s="213">
        <v>190011</v>
      </c>
      <c r="BM200" s="213">
        <v>192028</v>
      </c>
      <c r="BN200" s="213">
        <v>191411</v>
      </c>
      <c r="BO200" s="213">
        <v>195557</v>
      </c>
      <c r="BP200" s="213">
        <v>195960</v>
      </c>
      <c r="BQ200" s="213">
        <v>198193</v>
      </c>
      <c r="BR200" s="213">
        <v>204103</v>
      </c>
      <c r="BS200" s="213">
        <v>205455</v>
      </c>
      <c r="BT200" s="213">
        <v>209777</v>
      </c>
      <c r="BU200" s="213">
        <v>209952</v>
      </c>
      <c r="BV200" s="213">
        <v>212334</v>
      </c>
      <c r="BW200" s="213">
        <v>216851</v>
      </c>
      <c r="BX200" s="213">
        <v>222681</v>
      </c>
      <c r="BY200" s="213">
        <v>227837</v>
      </c>
      <c r="BZ200" s="213">
        <v>230237</v>
      </c>
      <c r="CA200" s="213">
        <v>231629</v>
      </c>
      <c r="CB200" s="213">
        <v>237103</v>
      </c>
      <c r="CC200" s="213">
        <v>245972</v>
      </c>
      <c r="CD200" s="213">
        <v>247010</v>
      </c>
      <c r="CE200" s="213">
        <v>250540</v>
      </c>
      <c r="CF200" s="213">
        <v>256590</v>
      </c>
      <c r="CG200" s="213">
        <v>258396</v>
      </c>
      <c r="CH200" s="213">
        <v>256361</v>
      </c>
      <c r="CI200" s="213">
        <v>254444</v>
      </c>
      <c r="CJ200" s="213">
        <v>256343</v>
      </c>
      <c r="CK200" s="213">
        <v>260955</v>
      </c>
      <c r="CL200" s="213">
        <v>258221</v>
      </c>
      <c r="CM200" s="213">
        <v>256682</v>
      </c>
      <c r="CN200" s="213">
        <v>257120</v>
      </c>
      <c r="CO200" s="213">
        <v>256555</v>
      </c>
      <c r="CP200" s="213">
        <v>253053</v>
      </c>
      <c r="CQ200" s="213">
        <v>258785</v>
      </c>
      <c r="CR200" s="213">
        <v>253005</v>
      </c>
      <c r="CS200" s="213">
        <v>266805</v>
      </c>
      <c r="CT200" s="213">
        <v>270705</v>
      </c>
      <c r="CU200" s="213">
        <v>273551</v>
      </c>
      <c r="CV200" s="213">
        <v>276161</v>
      </c>
      <c r="CW200" s="213">
        <v>278526</v>
      </c>
      <c r="CX200" s="213">
        <v>280732</v>
      </c>
      <c r="CY200" s="213">
        <v>282734</v>
      </c>
    </row>
    <row r="201" spans="1:103" x14ac:dyDescent="0.2">
      <c r="A201" s="213" t="s">
        <v>1292</v>
      </c>
      <c r="B201" s="211">
        <v>92</v>
      </c>
      <c r="C201" s="213"/>
      <c r="D201" s="213"/>
      <c r="E201" s="213">
        <v>32986</v>
      </c>
      <c r="F201" s="213">
        <v>34182</v>
      </c>
      <c r="G201" s="213">
        <v>34601</v>
      </c>
      <c r="H201" s="213">
        <v>35599</v>
      </c>
      <c r="I201" s="213">
        <v>37890</v>
      </c>
      <c r="J201" s="213">
        <v>39193</v>
      </c>
      <c r="K201" s="213">
        <v>40959</v>
      </c>
      <c r="L201" s="213">
        <v>42747</v>
      </c>
      <c r="M201" s="213">
        <v>43458</v>
      </c>
      <c r="N201" s="213">
        <v>43476</v>
      </c>
      <c r="O201" s="213">
        <v>41581</v>
      </c>
      <c r="P201" s="213">
        <v>46429</v>
      </c>
      <c r="Q201" s="213">
        <v>51909</v>
      </c>
      <c r="R201" s="213">
        <v>56173</v>
      </c>
      <c r="S201" s="213">
        <v>56186</v>
      </c>
      <c r="T201" s="213">
        <v>58188</v>
      </c>
      <c r="U201" s="213">
        <v>76220</v>
      </c>
      <c r="V201" s="213">
        <v>70372</v>
      </c>
      <c r="W201" s="213">
        <v>67056</v>
      </c>
      <c r="X201" s="213">
        <v>65585</v>
      </c>
      <c r="Y201" s="213">
        <v>65163</v>
      </c>
      <c r="Z201" s="213">
        <v>65004</v>
      </c>
      <c r="AA201" s="213">
        <v>67784</v>
      </c>
      <c r="AB201" s="213">
        <v>69444</v>
      </c>
      <c r="AC201" s="213">
        <v>70157</v>
      </c>
      <c r="AD201" s="213">
        <v>74100</v>
      </c>
      <c r="AE201" s="213">
        <v>77699</v>
      </c>
      <c r="AF201" s="213">
        <v>82016</v>
      </c>
      <c r="AG201" s="213">
        <v>85272</v>
      </c>
      <c r="AH201" s="213">
        <v>88643</v>
      </c>
      <c r="AI201" s="213">
        <v>93499</v>
      </c>
      <c r="AJ201" s="213">
        <v>97812</v>
      </c>
      <c r="AK201" s="213">
        <v>101365</v>
      </c>
      <c r="AL201" s="213">
        <v>104877</v>
      </c>
      <c r="AM201" s="213">
        <v>107793</v>
      </c>
      <c r="AN201" s="213">
        <v>108611</v>
      </c>
      <c r="AO201" s="213">
        <v>111006</v>
      </c>
      <c r="AP201" s="213">
        <v>111558</v>
      </c>
      <c r="AQ201" s="213">
        <v>113348</v>
      </c>
      <c r="AR201" s="213">
        <v>112305</v>
      </c>
      <c r="AS201" s="213">
        <v>116597</v>
      </c>
      <c r="AT201" s="213">
        <v>114713</v>
      </c>
      <c r="AU201" s="213">
        <v>112197</v>
      </c>
      <c r="AV201" s="213">
        <v>109482</v>
      </c>
      <c r="AW201" s="213">
        <v>109750</v>
      </c>
      <c r="AX201" s="213">
        <v>109377</v>
      </c>
      <c r="AY201" s="213">
        <v>108732</v>
      </c>
      <c r="AZ201" s="213">
        <v>112153</v>
      </c>
      <c r="BA201" s="213">
        <v>122043</v>
      </c>
      <c r="BB201" s="213">
        <v>128787</v>
      </c>
      <c r="BC201" s="213">
        <v>130163</v>
      </c>
      <c r="BD201" s="213">
        <v>131369</v>
      </c>
      <c r="BE201" s="213">
        <v>133901</v>
      </c>
      <c r="BF201" s="213">
        <v>136288</v>
      </c>
      <c r="BG201" s="213">
        <v>143367</v>
      </c>
      <c r="BH201" s="213">
        <v>146824</v>
      </c>
      <c r="BI201" s="213">
        <v>150267</v>
      </c>
      <c r="BJ201" s="213">
        <v>157196</v>
      </c>
      <c r="BK201" s="213">
        <v>159782</v>
      </c>
      <c r="BL201" s="213">
        <v>164850</v>
      </c>
      <c r="BM201" s="213">
        <v>169873</v>
      </c>
      <c r="BN201" s="213">
        <v>171889</v>
      </c>
      <c r="BO201" s="213">
        <v>171549</v>
      </c>
      <c r="BP201" s="213">
        <v>175480</v>
      </c>
      <c r="BQ201" s="213">
        <v>176050</v>
      </c>
      <c r="BR201" s="213">
        <v>178266</v>
      </c>
      <c r="BS201" s="213">
        <v>183796</v>
      </c>
      <c r="BT201" s="213">
        <v>185231</v>
      </c>
      <c r="BU201" s="213">
        <v>189346</v>
      </c>
      <c r="BV201" s="213">
        <v>189720</v>
      </c>
      <c r="BW201" s="213">
        <v>192090</v>
      </c>
      <c r="BX201" s="213">
        <v>196398</v>
      </c>
      <c r="BY201" s="213">
        <v>201900</v>
      </c>
      <c r="BZ201" s="213">
        <v>206799</v>
      </c>
      <c r="CA201" s="213">
        <v>209200</v>
      </c>
      <c r="CB201" s="213">
        <v>210688</v>
      </c>
      <c r="CC201" s="213">
        <v>215893</v>
      </c>
      <c r="CD201" s="213">
        <v>224200</v>
      </c>
      <c r="CE201" s="213">
        <v>225377</v>
      </c>
      <c r="CF201" s="213">
        <v>228832</v>
      </c>
      <c r="CG201" s="213">
        <v>234590</v>
      </c>
      <c r="CH201" s="213">
        <v>236477</v>
      </c>
      <c r="CI201" s="213">
        <v>234845</v>
      </c>
      <c r="CJ201" s="213">
        <v>233314</v>
      </c>
      <c r="CK201" s="213">
        <v>235282</v>
      </c>
      <c r="CL201" s="213">
        <v>239742</v>
      </c>
      <c r="CM201" s="213">
        <v>237455</v>
      </c>
      <c r="CN201" s="213">
        <v>236259</v>
      </c>
      <c r="CO201" s="213">
        <v>236882</v>
      </c>
      <c r="CP201" s="213">
        <v>236577</v>
      </c>
      <c r="CQ201" s="213">
        <v>233558</v>
      </c>
      <c r="CR201" s="213">
        <v>239062</v>
      </c>
      <c r="CS201" s="213">
        <v>233928</v>
      </c>
      <c r="CT201" s="213">
        <v>246908</v>
      </c>
      <c r="CU201" s="213">
        <v>250732</v>
      </c>
      <c r="CV201" s="213">
        <v>253584</v>
      </c>
      <c r="CW201" s="213">
        <v>256216</v>
      </c>
      <c r="CX201" s="213">
        <v>258626</v>
      </c>
      <c r="CY201" s="213">
        <v>260673</v>
      </c>
    </row>
    <row r="202" spans="1:103" x14ac:dyDescent="0.2">
      <c r="A202" s="213" t="s">
        <v>1292</v>
      </c>
      <c r="B202" s="211">
        <v>93</v>
      </c>
      <c r="C202" s="213"/>
      <c r="D202" s="213"/>
      <c r="E202" s="213">
        <v>25036</v>
      </c>
      <c r="F202" s="213">
        <v>26312</v>
      </c>
      <c r="G202" s="213">
        <v>27318</v>
      </c>
      <c r="H202" s="213">
        <v>27705</v>
      </c>
      <c r="I202" s="213">
        <v>28556</v>
      </c>
      <c r="J202" s="213">
        <v>30444</v>
      </c>
      <c r="K202" s="213">
        <v>31542</v>
      </c>
      <c r="L202" s="213">
        <v>33013</v>
      </c>
      <c r="M202" s="213">
        <v>34502</v>
      </c>
      <c r="N202" s="213">
        <v>35124</v>
      </c>
      <c r="O202" s="213">
        <v>35185</v>
      </c>
      <c r="P202" s="213">
        <v>33695</v>
      </c>
      <c r="Q202" s="213">
        <v>37677</v>
      </c>
      <c r="R202" s="213">
        <v>42187</v>
      </c>
      <c r="S202" s="213">
        <v>45723</v>
      </c>
      <c r="T202" s="213">
        <v>45807</v>
      </c>
      <c r="U202" s="213">
        <v>47516</v>
      </c>
      <c r="V202" s="213">
        <v>62346</v>
      </c>
      <c r="W202" s="213">
        <v>57656</v>
      </c>
      <c r="X202" s="213">
        <v>55032</v>
      </c>
      <c r="Y202" s="213">
        <v>53919</v>
      </c>
      <c r="Z202" s="213">
        <v>53672</v>
      </c>
      <c r="AA202" s="213">
        <v>53648</v>
      </c>
      <c r="AB202" s="213">
        <v>56053</v>
      </c>
      <c r="AC202" s="213">
        <v>57539</v>
      </c>
      <c r="AD202" s="213">
        <v>58244</v>
      </c>
      <c r="AE202" s="213">
        <v>61637</v>
      </c>
      <c r="AF202" s="213">
        <v>64755</v>
      </c>
      <c r="AG202" s="213">
        <v>68485</v>
      </c>
      <c r="AH202" s="213">
        <v>71340</v>
      </c>
      <c r="AI202" s="213">
        <v>74298</v>
      </c>
      <c r="AJ202" s="213">
        <v>78514</v>
      </c>
      <c r="AK202" s="213">
        <v>82287</v>
      </c>
      <c r="AL202" s="213">
        <v>85431</v>
      </c>
      <c r="AM202" s="213">
        <v>88551</v>
      </c>
      <c r="AN202" s="213">
        <v>91174</v>
      </c>
      <c r="AO202" s="213">
        <v>92029</v>
      </c>
      <c r="AP202" s="213">
        <v>94223</v>
      </c>
      <c r="AQ202" s="213">
        <v>94854</v>
      </c>
      <c r="AR202" s="213">
        <v>96540</v>
      </c>
      <c r="AS202" s="213">
        <v>95815</v>
      </c>
      <c r="AT202" s="213">
        <v>99642</v>
      </c>
      <c r="AU202" s="213">
        <v>98192</v>
      </c>
      <c r="AV202" s="213">
        <v>96197</v>
      </c>
      <c r="AW202" s="213">
        <v>94022</v>
      </c>
      <c r="AX202" s="213">
        <v>94403</v>
      </c>
      <c r="AY202" s="213">
        <v>94230</v>
      </c>
      <c r="AZ202" s="213">
        <v>93821</v>
      </c>
      <c r="BA202" s="213">
        <v>96924</v>
      </c>
      <c r="BB202" s="213">
        <v>105629</v>
      </c>
      <c r="BC202" s="213">
        <v>111635</v>
      </c>
      <c r="BD202" s="213">
        <v>112997</v>
      </c>
      <c r="BE202" s="213">
        <v>114211</v>
      </c>
      <c r="BF202" s="213">
        <v>116583</v>
      </c>
      <c r="BG202" s="213">
        <v>118834</v>
      </c>
      <c r="BH202" s="213">
        <v>125185</v>
      </c>
      <c r="BI202" s="213">
        <v>128385</v>
      </c>
      <c r="BJ202" s="213">
        <v>131581</v>
      </c>
      <c r="BK202" s="213">
        <v>137839</v>
      </c>
      <c r="BL202" s="213">
        <v>140299</v>
      </c>
      <c r="BM202" s="213">
        <v>144946</v>
      </c>
      <c r="BN202" s="213">
        <v>149562</v>
      </c>
      <c r="BO202" s="213">
        <v>151537</v>
      </c>
      <c r="BP202" s="213">
        <v>151440</v>
      </c>
      <c r="BQ202" s="213">
        <v>155114</v>
      </c>
      <c r="BR202" s="213">
        <v>155818</v>
      </c>
      <c r="BS202" s="213">
        <v>157980</v>
      </c>
      <c r="BT202" s="213">
        <v>163087</v>
      </c>
      <c r="BU202" s="213">
        <v>164566</v>
      </c>
      <c r="BV202" s="213">
        <v>168431</v>
      </c>
      <c r="BW202" s="213">
        <v>168973</v>
      </c>
      <c r="BX202" s="213">
        <v>171294</v>
      </c>
      <c r="BY202" s="213">
        <v>175348</v>
      </c>
      <c r="BZ202" s="213">
        <v>180474</v>
      </c>
      <c r="CA202" s="213">
        <v>185072</v>
      </c>
      <c r="CB202" s="213">
        <v>187436</v>
      </c>
      <c r="CC202" s="213">
        <v>188988</v>
      </c>
      <c r="CD202" s="213">
        <v>193876</v>
      </c>
      <c r="CE202" s="213">
        <v>201562</v>
      </c>
      <c r="CF202" s="213">
        <v>202845</v>
      </c>
      <c r="CG202" s="213">
        <v>206184</v>
      </c>
      <c r="CH202" s="213">
        <v>211601</v>
      </c>
      <c r="CI202" s="213">
        <v>213535</v>
      </c>
      <c r="CJ202" s="213">
        <v>212287</v>
      </c>
      <c r="CK202" s="213">
        <v>211126</v>
      </c>
      <c r="CL202" s="213">
        <v>213129</v>
      </c>
      <c r="CM202" s="213">
        <v>217395</v>
      </c>
      <c r="CN202" s="213">
        <v>215544</v>
      </c>
      <c r="CO202" s="213">
        <v>214676</v>
      </c>
      <c r="CP202" s="213">
        <v>215459</v>
      </c>
      <c r="CQ202" s="213">
        <v>215398</v>
      </c>
      <c r="CR202" s="213">
        <v>212858</v>
      </c>
      <c r="CS202" s="213">
        <v>218087</v>
      </c>
      <c r="CT202" s="213">
        <v>213608</v>
      </c>
      <c r="CU202" s="213">
        <v>225683</v>
      </c>
      <c r="CV202" s="213">
        <v>229392</v>
      </c>
      <c r="CW202" s="213">
        <v>232218</v>
      </c>
      <c r="CX202" s="213">
        <v>234845</v>
      </c>
      <c r="CY202" s="213">
        <v>237054</v>
      </c>
    </row>
    <row r="203" spans="1:103" x14ac:dyDescent="0.2">
      <c r="A203" s="213" t="s">
        <v>1292</v>
      </c>
      <c r="B203" s="211">
        <v>94</v>
      </c>
      <c r="C203" s="213"/>
      <c r="D203" s="213"/>
      <c r="E203" s="213">
        <v>18125</v>
      </c>
      <c r="F203" s="213">
        <v>19468</v>
      </c>
      <c r="G203" s="213">
        <v>20502</v>
      </c>
      <c r="H203" s="213">
        <v>21328</v>
      </c>
      <c r="I203" s="213">
        <v>21672</v>
      </c>
      <c r="J203" s="213">
        <v>22379</v>
      </c>
      <c r="K203" s="213">
        <v>23902</v>
      </c>
      <c r="L203" s="213">
        <v>24804</v>
      </c>
      <c r="M203" s="213">
        <v>26002</v>
      </c>
      <c r="N203" s="213">
        <v>27214</v>
      </c>
      <c r="O203" s="213">
        <v>27744</v>
      </c>
      <c r="P203" s="213">
        <v>27831</v>
      </c>
      <c r="Q203" s="213">
        <v>26689</v>
      </c>
      <c r="R203" s="213">
        <v>29887</v>
      </c>
      <c r="S203" s="213">
        <v>33518</v>
      </c>
      <c r="T203" s="213">
        <v>36389</v>
      </c>
      <c r="U203" s="213">
        <v>36519</v>
      </c>
      <c r="V203" s="213">
        <v>37947</v>
      </c>
      <c r="W203" s="213">
        <v>49880</v>
      </c>
      <c r="X203" s="213">
        <v>46209</v>
      </c>
      <c r="Y203" s="213">
        <v>44189</v>
      </c>
      <c r="Z203" s="213">
        <v>43380</v>
      </c>
      <c r="AA203" s="213">
        <v>43272</v>
      </c>
      <c r="AB203" s="213">
        <v>43343</v>
      </c>
      <c r="AC203" s="213">
        <v>45382</v>
      </c>
      <c r="AD203" s="213">
        <v>46681</v>
      </c>
      <c r="AE203" s="213">
        <v>47351</v>
      </c>
      <c r="AF203" s="213">
        <v>50213</v>
      </c>
      <c r="AG203" s="213">
        <v>52859</v>
      </c>
      <c r="AH203" s="213">
        <v>56017</v>
      </c>
      <c r="AI203" s="213">
        <v>58469</v>
      </c>
      <c r="AJ203" s="213">
        <v>61013</v>
      </c>
      <c r="AK203" s="213">
        <v>64602</v>
      </c>
      <c r="AL203" s="213">
        <v>67836</v>
      </c>
      <c r="AM203" s="213">
        <v>70562</v>
      </c>
      <c r="AN203" s="213">
        <v>73278</v>
      </c>
      <c r="AO203" s="213">
        <v>75590</v>
      </c>
      <c r="AP203" s="213">
        <v>76443</v>
      </c>
      <c r="AQ203" s="213">
        <v>78408</v>
      </c>
      <c r="AR203" s="213">
        <v>79077</v>
      </c>
      <c r="AS203" s="213">
        <v>80628</v>
      </c>
      <c r="AT203" s="213">
        <v>80167</v>
      </c>
      <c r="AU203" s="213">
        <v>83515</v>
      </c>
      <c r="AV203" s="213">
        <v>82443</v>
      </c>
      <c r="AW203" s="213">
        <v>80909</v>
      </c>
      <c r="AX203" s="213">
        <v>79216</v>
      </c>
      <c r="AY203" s="213">
        <v>79672</v>
      </c>
      <c r="AZ203" s="213">
        <v>79659</v>
      </c>
      <c r="BA203" s="213">
        <v>79445</v>
      </c>
      <c r="BB203" s="213">
        <v>82208</v>
      </c>
      <c r="BC203" s="213">
        <v>89735</v>
      </c>
      <c r="BD203" s="213">
        <v>94990</v>
      </c>
      <c r="BE203" s="213">
        <v>96301</v>
      </c>
      <c r="BF203" s="213">
        <v>97489</v>
      </c>
      <c r="BG203" s="213">
        <v>99670</v>
      </c>
      <c r="BH203" s="213">
        <v>101752</v>
      </c>
      <c r="BI203" s="213">
        <v>107355</v>
      </c>
      <c r="BJ203" s="213">
        <v>110263</v>
      </c>
      <c r="BK203" s="213">
        <v>113180</v>
      </c>
      <c r="BL203" s="213">
        <v>118738</v>
      </c>
      <c r="BM203" s="213">
        <v>121034</v>
      </c>
      <c r="BN203" s="213">
        <v>125226</v>
      </c>
      <c r="BO203" s="213">
        <v>129398</v>
      </c>
      <c r="BP203" s="213">
        <v>131294</v>
      </c>
      <c r="BQ203" s="213">
        <v>131398</v>
      </c>
      <c r="BR203" s="213">
        <v>134776</v>
      </c>
      <c r="BS203" s="213">
        <v>135575</v>
      </c>
      <c r="BT203" s="213">
        <v>137644</v>
      </c>
      <c r="BU203" s="213">
        <v>142286</v>
      </c>
      <c r="BV203" s="213">
        <v>143771</v>
      </c>
      <c r="BW203" s="213">
        <v>147345</v>
      </c>
      <c r="BX203" s="213">
        <v>148015</v>
      </c>
      <c r="BY203" s="213">
        <v>150246</v>
      </c>
      <c r="BZ203" s="213">
        <v>154004</v>
      </c>
      <c r="CA203" s="213">
        <v>158709</v>
      </c>
      <c r="CB203" s="213">
        <v>162961</v>
      </c>
      <c r="CC203" s="213">
        <v>165247</v>
      </c>
      <c r="CD203" s="213">
        <v>166824</v>
      </c>
      <c r="CE203" s="213">
        <v>171349</v>
      </c>
      <c r="CF203" s="213">
        <v>178360</v>
      </c>
      <c r="CG203" s="213">
        <v>179710</v>
      </c>
      <c r="CH203" s="213">
        <v>182888</v>
      </c>
      <c r="CI203" s="213">
        <v>187913</v>
      </c>
      <c r="CJ203" s="213">
        <v>189855</v>
      </c>
      <c r="CK203" s="213">
        <v>188964</v>
      </c>
      <c r="CL203" s="213">
        <v>188146</v>
      </c>
      <c r="CM203" s="213">
        <v>190147</v>
      </c>
      <c r="CN203" s="213">
        <v>194173</v>
      </c>
      <c r="CO203" s="213">
        <v>192735</v>
      </c>
      <c r="CP203" s="213">
        <v>192170</v>
      </c>
      <c r="CQ203" s="213">
        <v>193084</v>
      </c>
      <c r="CR203" s="213">
        <v>193240</v>
      </c>
      <c r="CS203" s="213">
        <v>191167</v>
      </c>
      <c r="CT203" s="213">
        <v>196071</v>
      </c>
      <c r="CU203" s="213">
        <v>192247</v>
      </c>
      <c r="CV203" s="213">
        <v>203330</v>
      </c>
      <c r="CW203" s="213">
        <v>206884</v>
      </c>
      <c r="CX203" s="213">
        <v>209647</v>
      </c>
      <c r="CY203" s="213">
        <v>212018</v>
      </c>
    </row>
    <row r="204" spans="1:103" x14ac:dyDescent="0.2">
      <c r="A204" s="213" t="s">
        <v>1292</v>
      </c>
      <c r="B204" s="211">
        <v>95</v>
      </c>
      <c r="C204" s="213"/>
      <c r="D204" s="213"/>
      <c r="E204" s="213">
        <v>12822</v>
      </c>
      <c r="F204" s="213">
        <v>13705</v>
      </c>
      <c r="G204" s="213">
        <v>14752</v>
      </c>
      <c r="H204" s="213">
        <v>15568</v>
      </c>
      <c r="I204" s="213">
        <v>16229</v>
      </c>
      <c r="J204" s="213">
        <v>16523</v>
      </c>
      <c r="K204" s="213">
        <v>17095</v>
      </c>
      <c r="L204" s="213">
        <v>18291</v>
      </c>
      <c r="M204" s="213">
        <v>19014</v>
      </c>
      <c r="N204" s="213">
        <v>19965</v>
      </c>
      <c r="O204" s="213">
        <v>20927</v>
      </c>
      <c r="P204" s="213">
        <v>21367</v>
      </c>
      <c r="Q204" s="213">
        <v>21465</v>
      </c>
      <c r="R204" s="213">
        <v>20615</v>
      </c>
      <c r="S204" s="213">
        <v>23122</v>
      </c>
      <c r="T204" s="213">
        <v>25974</v>
      </c>
      <c r="U204" s="213">
        <v>28248</v>
      </c>
      <c r="V204" s="213">
        <v>28401</v>
      </c>
      <c r="W204" s="213">
        <v>29566</v>
      </c>
      <c r="X204" s="213">
        <v>38940</v>
      </c>
      <c r="Y204" s="213">
        <v>36145</v>
      </c>
      <c r="Z204" s="213">
        <v>34637</v>
      </c>
      <c r="AA204" s="213">
        <v>34076</v>
      </c>
      <c r="AB204" s="213">
        <v>34067</v>
      </c>
      <c r="AC204" s="213">
        <v>34199</v>
      </c>
      <c r="AD204" s="213">
        <v>35887</v>
      </c>
      <c r="AE204" s="213">
        <v>36994</v>
      </c>
      <c r="AF204" s="213">
        <v>37606</v>
      </c>
      <c r="AG204" s="213">
        <v>39963</v>
      </c>
      <c r="AH204" s="213">
        <v>42158</v>
      </c>
      <c r="AI204" s="213">
        <v>44772</v>
      </c>
      <c r="AJ204" s="213">
        <v>46829</v>
      </c>
      <c r="AK204" s="213">
        <v>48968</v>
      </c>
      <c r="AL204" s="213">
        <v>51954</v>
      </c>
      <c r="AM204" s="213">
        <v>54665</v>
      </c>
      <c r="AN204" s="213">
        <v>56976</v>
      </c>
      <c r="AO204" s="213">
        <v>59287</v>
      </c>
      <c r="AP204" s="213">
        <v>61278</v>
      </c>
      <c r="AQ204" s="213">
        <v>62092</v>
      </c>
      <c r="AR204" s="213">
        <v>63810</v>
      </c>
      <c r="AS204" s="213">
        <v>64479</v>
      </c>
      <c r="AT204" s="213">
        <v>65868</v>
      </c>
      <c r="AU204" s="213">
        <v>65615</v>
      </c>
      <c r="AV204" s="213">
        <v>68483</v>
      </c>
      <c r="AW204" s="213">
        <v>67729</v>
      </c>
      <c r="AX204" s="213">
        <v>66590</v>
      </c>
      <c r="AY204" s="213">
        <v>65315</v>
      </c>
      <c r="AZ204" s="213">
        <v>65810</v>
      </c>
      <c r="BA204" s="213">
        <v>65915</v>
      </c>
      <c r="BB204" s="213">
        <v>65853</v>
      </c>
      <c r="BC204" s="213">
        <v>68263</v>
      </c>
      <c r="BD204" s="213">
        <v>74641</v>
      </c>
      <c r="BE204" s="213">
        <v>79147</v>
      </c>
      <c r="BF204" s="213">
        <v>80375</v>
      </c>
      <c r="BG204" s="213">
        <v>81501</v>
      </c>
      <c r="BH204" s="213">
        <v>83463</v>
      </c>
      <c r="BI204" s="213">
        <v>85347</v>
      </c>
      <c r="BJ204" s="213">
        <v>90194</v>
      </c>
      <c r="BK204" s="213">
        <v>92785</v>
      </c>
      <c r="BL204" s="213">
        <v>95394</v>
      </c>
      <c r="BM204" s="213">
        <v>100237</v>
      </c>
      <c r="BN204" s="213">
        <v>102335</v>
      </c>
      <c r="BO204" s="213">
        <v>106043</v>
      </c>
      <c r="BP204" s="213">
        <v>109745</v>
      </c>
      <c r="BQ204" s="213">
        <v>111524</v>
      </c>
      <c r="BR204" s="213">
        <v>111782</v>
      </c>
      <c r="BS204" s="213">
        <v>114828</v>
      </c>
      <c r="BT204" s="213">
        <v>115681</v>
      </c>
      <c r="BU204" s="213">
        <v>117617</v>
      </c>
      <c r="BV204" s="213">
        <v>121760</v>
      </c>
      <c r="BW204" s="213">
        <v>123210</v>
      </c>
      <c r="BX204" s="213">
        <v>126455</v>
      </c>
      <c r="BY204" s="213">
        <v>127210</v>
      </c>
      <c r="BZ204" s="213">
        <v>129310</v>
      </c>
      <c r="CA204" s="213">
        <v>132731</v>
      </c>
      <c r="CB204" s="213">
        <v>136977</v>
      </c>
      <c r="CC204" s="213">
        <v>140839</v>
      </c>
      <c r="CD204" s="213">
        <v>143007</v>
      </c>
      <c r="CE204" s="213">
        <v>144565</v>
      </c>
      <c r="CF204" s="213">
        <v>148684</v>
      </c>
      <c r="CG204" s="213">
        <v>154971</v>
      </c>
      <c r="CH204" s="213">
        <v>156346</v>
      </c>
      <c r="CI204" s="213">
        <v>159318</v>
      </c>
      <c r="CJ204" s="213">
        <v>163903</v>
      </c>
      <c r="CK204" s="213">
        <v>165807</v>
      </c>
      <c r="CL204" s="213">
        <v>165237</v>
      </c>
      <c r="CM204" s="213">
        <v>164726</v>
      </c>
      <c r="CN204" s="213">
        <v>166684</v>
      </c>
      <c r="CO204" s="213">
        <v>170420</v>
      </c>
      <c r="CP204" s="213">
        <v>169364</v>
      </c>
      <c r="CQ204" s="213">
        <v>169071</v>
      </c>
      <c r="CR204" s="213">
        <v>170078</v>
      </c>
      <c r="CS204" s="213">
        <v>170416</v>
      </c>
      <c r="CT204" s="213">
        <v>168786</v>
      </c>
      <c r="CU204" s="213">
        <v>173317</v>
      </c>
      <c r="CV204" s="213">
        <v>170130</v>
      </c>
      <c r="CW204" s="213">
        <v>180146</v>
      </c>
      <c r="CX204" s="213">
        <v>183501</v>
      </c>
      <c r="CY204" s="213">
        <v>185952</v>
      </c>
    </row>
    <row r="205" spans="1:103" x14ac:dyDescent="0.2">
      <c r="A205" s="213" t="s">
        <v>1292</v>
      </c>
      <c r="B205" s="211">
        <v>96</v>
      </c>
      <c r="C205" s="213"/>
      <c r="D205" s="213"/>
      <c r="E205" s="213">
        <v>8907</v>
      </c>
      <c r="F205" s="213">
        <v>9404</v>
      </c>
      <c r="G205" s="213">
        <v>10072</v>
      </c>
      <c r="H205" s="213">
        <v>10865</v>
      </c>
      <c r="I205" s="213">
        <v>11491</v>
      </c>
      <c r="J205" s="213">
        <v>12004</v>
      </c>
      <c r="K205" s="213">
        <v>12246</v>
      </c>
      <c r="L205" s="213">
        <v>12696</v>
      </c>
      <c r="M205" s="213">
        <v>13609</v>
      </c>
      <c r="N205" s="213">
        <v>14171</v>
      </c>
      <c r="O205" s="213">
        <v>14905</v>
      </c>
      <c r="P205" s="213">
        <v>15648</v>
      </c>
      <c r="Q205" s="213">
        <v>16001</v>
      </c>
      <c r="R205" s="213">
        <v>16099</v>
      </c>
      <c r="S205" s="213">
        <v>15486</v>
      </c>
      <c r="T205" s="213">
        <v>17398</v>
      </c>
      <c r="U205" s="213">
        <v>19579</v>
      </c>
      <c r="V205" s="213">
        <v>21334</v>
      </c>
      <c r="W205" s="213">
        <v>21491</v>
      </c>
      <c r="X205" s="213">
        <v>22417</v>
      </c>
      <c r="Y205" s="213">
        <v>29588</v>
      </c>
      <c r="Z205" s="213">
        <v>27522</v>
      </c>
      <c r="AA205" s="213">
        <v>26434</v>
      </c>
      <c r="AB205" s="213">
        <v>26067</v>
      </c>
      <c r="AC205" s="213">
        <v>26120</v>
      </c>
      <c r="AD205" s="213">
        <v>26282</v>
      </c>
      <c r="AE205" s="213">
        <v>27643</v>
      </c>
      <c r="AF205" s="213">
        <v>28559</v>
      </c>
      <c r="AG205" s="213">
        <v>29097</v>
      </c>
      <c r="AH205" s="213">
        <v>30989</v>
      </c>
      <c r="AI205" s="213">
        <v>32765</v>
      </c>
      <c r="AJ205" s="213">
        <v>34872</v>
      </c>
      <c r="AK205" s="213">
        <v>36554</v>
      </c>
      <c r="AL205" s="213">
        <v>38306</v>
      </c>
      <c r="AM205" s="213">
        <v>40727</v>
      </c>
      <c r="AN205" s="213">
        <v>42944</v>
      </c>
      <c r="AO205" s="213">
        <v>44853</v>
      </c>
      <c r="AP205" s="213">
        <v>46770</v>
      </c>
      <c r="AQ205" s="213">
        <v>48441</v>
      </c>
      <c r="AR205" s="213">
        <v>49186</v>
      </c>
      <c r="AS205" s="213">
        <v>50648</v>
      </c>
      <c r="AT205" s="213">
        <v>51283</v>
      </c>
      <c r="AU205" s="213">
        <v>52492</v>
      </c>
      <c r="AV205" s="213">
        <v>52393</v>
      </c>
      <c r="AW205" s="213">
        <v>54791</v>
      </c>
      <c r="AX205" s="213">
        <v>54292</v>
      </c>
      <c r="AY205" s="213">
        <v>53482</v>
      </c>
      <c r="AZ205" s="213">
        <v>52558</v>
      </c>
      <c r="BA205" s="213">
        <v>53057</v>
      </c>
      <c r="BB205" s="213">
        <v>53241</v>
      </c>
      <c r="BC205" s="213">
        <v>53289</v>
      </c>
      <c r="BD205" s="213">
        <v>55342</v>
      </c>
      <c r="BE205" s="213">
        <v>60622</v>
      </c>
      <c r="BF205" s="213">
        <v>64398</v>
      </c>
      <c r="BG205" s="213">
        <v>65514</v>
      </c>
      <c r="BH205" s="213">
        <v>66549</v>
      </c>
      <c r="BI205" s="213">
        <v>68270</v>
      </c>
      <c r="BJ205" s="213">
        <v>69934</v>
      </c>
      <c r="BK205" s="213">
        <v>74033</v>
      </c>
      <c r="BL205" s="213">
        <v>76290</v>
      </c>
      <c r="BM205" s="213">
        <v>78569</v>
      </c>
      <c r="BN205" s="213">
        <v>82696</v>
      </c>
      <c r="BO205" s="213">
        <v>84568</v>
      </c>
      <c r="BP205" s="213">
        <v>87777</v>
      </c>
      <c r="BQ205" s="213">
        <v>90989</v>
      </c>
      <c r="BR205" s="213">
        <v>92615</v>
      </c>
      <c r="BS205" s="213">
        <v>92980</v>
      </c>
      <c r="BT205" s="213">
        <v>95667</v>
      </c>
      <c r="BU205" s="213">
        <v>96530</v>
      </c>
      <c r="BV205" s="213">
        <v>98299</v>
      </c>
      <c r="BW205" s="213">
        <v>101919</v>
      </c>
      <c r="BX205" s="213">
        <v>103293</v>
      </c>
      <c r="BY205" s="213">
        <v>106176</v>
      </c>
      <c r="BZ205" s="213">
        <v>106974</v>
      </c>
      <c r="CA205" s="213">
        <v>108904</v>
      </c>
      <c r="CB205" s="213">
        <v>111952</v>
      </c>
      <c r="CC205" s="213">
        <v>115704</v>
      </c>
      <c r="CD205" s="213">
        <v>119142</v>
      </c>
      <c r="CE205" s="213">
        <v>121150</v>
      </c>
      <c r="CF205" s="213">
        <v>122647</v>
      </c>
      <c r="CG205" s="213">
        <v>126321</v>
      </c>
      <c r="CH205" s="213">
        <v>131849</v>
      </c>
      <c r="CI205" s="213">
        <v>133204</v>
      </c>
      <c r="CJ205" s="213">
        <v>135926</v>
      </c>
      <c r="CK205" s="213">
        <v>140029</v>
      </c>
      <c r="CL205" s="213">
        <v>141851</v>
      </c>
      <c r="CM205" s="213">
        <v>141555</v>
      </c>
      <c r="CN205" s="213">
        <v>141305</v>
      </c>
      <c r="CO205" s="213">
        <v>143174</v>
      </c>
      <c r="CP205" s="213">
        <v>146578</v>
      </c>
      <c r="CQ205" s="213">
        <v>145861</v>
      </c>
      <c r="CR205" s="213">
        <v>145797</v>
      </c>
      <c r="CS205" s="213">
        <v>146855</v>
      </c>
      <c r="CT205" s="213">
        <v>147337</v>
      </c>
      <c r="CU205" s="213">
        <v>146112</v>
      </c>
      <c r="CV205" s="213">
        <v>150221</v>
      </c>
      <c r="CW205" s="213">
        <v>147642</v>
      </c>
      <c r="CX205" s="213">
        <v>156530</v>
      </c>
      <c r="CY205" s="213">
        <v>159445</v>
      </c>
    </row>
    <row r="206" spans="1:103" x14ac:dyDescent="0.2">
      <c r="A206" s="213" t="s">
        <v>1292</v>
      </c>
      <c r="B206" s="211">
        <v>97</v>
      </c>
      <c r="C206" s="213"/>
      <c r="D206" s="213"/>
      <c r="E206" s="213">
        <v>5914</v>
      </c>
      <c r="F206" s="213">
        <v>6319</v>
      </c>
      <c r="G206" s="213">
        <v>6686</v>
      </c>
      <c r="H206" s="213">
        <v>7175</v>
      </c>
      <c r="I206" s="213">
        <v>7757</v>
      </c>
      <c r="J206" s="213">
        <v>8223</v>
      </c>
      <c r="K206" s="213">
        <v>8609</v>
      </c>
      <c r="L206" s="213">
        <v>8800</v>
      </c>
      <c r="M206" s="213">
        <v>9143</v>
      </c>
      <c r="N206" s="213">
        <v>9819</v>
      </c>
      <c r="O206" s="213">
        <v>10241</v>
      </c>
      <c r="P206" s="213">
        <v>10792</v>
      </c>
      <c r="Q206" s="213">
        <v>11347</v>
      </c>
      <c r="R206" s="213">
        <v>11621</v>
      </c>
      <c r="S206" s="213">
        <v>11712</v>
      </c>
      <c r="T206" s="213">
        <v>11285</v>
      </c>
      <c r="U206" s="213">
        <v>12700</v>
      </c>
      <c r="V206" s="213">
        <v>14320</v>
      </c>
      <c r="W206" s="213">
        <v>15634</v>
      </c>
      <c r="X206" s="213">
        <v>15782</v>
      </c>
      <c r="Y206" s="213">
        <v>16497</v>
      </c>
      <c r="Z206" s="213">
        <v>21825</v>
      </c>
      <c r="AA206" s="213">
        <v>20348</v>
      </c>
      <c r="AB206" s="213">
        <v>19591</v>
      </c>
      <c r="AC206" s="213">
        <v>19365</v>
      </c>
      <c r="AD206" s="213">
        <v>19452</v>
      </c>
      <c r="AE206" s="213">
        <v>19619</v>
      </c>
      <c r="AF206" s="213">
        <v>20683</v>
      </c>
      <c r="AG206" s="213">
        <v>21418</v>
      </c>
      <c r="AH206" s="213">
        <v>21873</v>
      </c>
      <c r="AI206" s="213">
        <v>23349</v>
      </c>
      <c r="AJ206" s="213">
        <v>24744</v>
      </c>
      <c r="AK206" s="213">
        <v>26395</v>
      </c>
      <c r="AL206" s="213">
        <v>27731</v>
      </c>
      <c r="AM206" s="213">
        <v>29125</v>
      </c>
      <c r="AN206" s="213">
        <v>31034</v>
      </c>
      <c r="AO206" s="213">
        <v>32796</v>
      </c>
      <c r="AP206" s="213">
        <v>34328</v>
      </c>
      <c r="AQ206" s="213">
        <v>35874</v>
      </c>
      <c r="AR206" s="213">
        <v>37234</v>
      </c>
      <c r="AS206" s="213">
        <v>37888</v>
      </c>
      <c r="AT206" s="213">
        <v>39097</v>
      </c>
      <c r="AU206" s="213">
        <v>39670</v>
      </c>
      <c r="AV206" s="213">
        <v>40690</v>
      </c>
      <c r="AW206" s="213">
        <v>40696</v>
      </c>
      <c r="AX206" s="213">
        <v>42647</v>
      </c>
      <c r="AY206" s="213">
        <v>42343</v>
      </c>
      <c r="AZ206" s="213">
        <v>41796</v>
      </c>
      <c r="BA206" s="213">
        <v>41156</v>
      </c>
      <c r="BB206" s="213">
        <v>41630</v>
      </c>
      <c r="BC206" s="213">
        <v>41855</v>
      </c>
      <c r="BD206" s="213">
        <v>41975</v>
      </c>
      <c r="BE206" s="213">
        <v>43676</v>
      </c>
      <c r="BF206" s="213">
        <v>47934</v>
      </c>
      <c r="BG206" s="213">
        <v>51017</v>
      </c>
      <c r="BH206" s="213">
        <v>51999</v>
      </c>
      <c r="BI206" s="213">
        <v>52917</v>
      </c>
      <c r="BJ206" s="213">
        <v>54387</v>
      </c>
      <c r="BK206" s="213">
        <v>55815</v>
      </c>
      <c r="BL206" s="213">
        <v>59195</v>
      </c>
      <c r="BM206" s="213">
        <v>61109</v>
      </c>
      <c r="BN206" s="213">
        <v>63047</v>
      </c>
      <c r="BO206" s="213">
        <v>66477</v>
      </c>
      <c r="BP206" s="213">
        <v>68102</v>
      </c>
      <c r="BQ206" s="213">
        <v>70810</v>
      </c>
      <c r="BR206" s="213">
        <v>73528</v>
      </c>
      <c r="BS206" s="213">
        <v>74969</v>
      </c>
      <c r="BT206" s="213">
        <v>75394</v>
      </c>
      <c r="BU206" s="213">
        <v>77705</v>
      </c>
      <c r="BV206" s="213">
        <v>78538</v>
      </c>
      <c r="BW206" s="213">
        <v>80111</v>
      </c>
      <c r="BX206" s="213">
        <v>83197</v>
      </c>
      <c r="BY206" s="213">
        <v>84457</v>
      </c>
      <c r="BZ206" s="213">
        <v>86957</v>
      </c>
      <c r="CA206" s="213">
        <v>87753</v>
      </c>
      <c r="CB206" s="213">
        <v>89479</v>
      </c>
      <c r="CC206" s="213">
        <v>92130</v>
      </c>
      <c r="CD206" s="213">
        <v>95368</v>
      </c>
      <c r="CE206" s="213">
        <v>98356</v>
      </c>
      <c r="CF206" s="213">
        <v>100168</v>
      </c>
      <c r="CG206" s="213">
        <v>101562</v>
      </c>
      <c r="CH206" s="213">
        <v>104763</v>
      </c>
      <c r="CI206" s="213">
        <v>109512</v>
      </c>
      <c r="CJ206" s="213">
        <v>110803</v>
      </c>
      <c r="CK206" s="213">
        <v>113237</v>
      </c>
      <c r="CL206" s="213">
        <v>116826</v>
      </c>
      <c r="CM206" s="213">
        <v>118520</v>
      </c>
      <c r="CN206" s="213">
        <v>118445</v>
      </c>
      <c r="CO206" s="213">
        <v>118406</v>
      </c>
      <c r="CP206" s="213">
        <v>120142</v>
      </c>
      <c r="CQ206" s="213">
        <v>123174</v>
      </c>
      <c r="CR206" s="213">
        <v>122743</v>
      </c>
      <c r="CS206" s="213">
        <v>122862</v>
      </c>
      <c r="CT206" s="213">
        <v>123924</v>
      </c>
      <c r="CU206" s="213">
        <v>124503</v>
      </c>
      <c r="CV206" s="213">
        <v>123636</v>
      </c>
      <c r="CW206" s="213">
        <v>127284</v>
      </c>
      <c r="CX206" s="213">
        <v>125267</v>
      </c>
      <c r="CY206" s="213">
        <v>132810</v>
      </c>
    </row>
    <row r="207" spans="1:103" x14ac:dyDescent="0.2">
      <c r="A207" s="213" t="s">
        <v>1292</v>
      </c>
      <c r="B207" s="211">
        <v>98</v>
      </c>
      <c r="C207" s="213"/>
      <c r="D207" s="213"/>
      <c r="E207" s="213">
        <v>3794</v>
      </c>
      <c r="F207" s="213">
        <v>4046</v>
      </c>
      <c r="G207" s="213">
        <v>4333</v>
      </c>
      <c r="H207" s="213">
        <v>4595</v>
      </c>
      <c r="I207" s="213">
        <v>4940</v>
      </c>
      <c r="J207" s="213">
        <v>5353</v>
      </c>
      <c r="K207" s="213">
        <v>5688</v>
      </c>
      <c r="L207" s="213">
        <v>5969</v>
      </c>
      <c r="M207" s="213">
        <v>6114</v>
      </c>
      <c r="N207" s="213">
        <v>6365</v>
      </c>
      <c r="O207" s="213">
        <v>6849</v>
      </c>
      <c r="P207" s="213">
        <v>7156</v>
      </c>
      <c r="Q207" s="213">
        <v>7554</v>
      </c>
      <c r="R207" s="213">
        <v>7955</v>
      </c>
      <c r="S207" s="213">
        <v>8162</v>
      </c>
      <c r="T207" s="213">
        <v>8239</v>
      </c>
      <c r="U207" s="213">
        <v>7953</v>
      </c>
      <c r="V207" s="213">
        <v>8966</v>
      </c>
      <c r="W207" s="213">
        <v>10130</v>
      </c>
      <c r="X207" s="213">
        <v>11083</v>
      </c>
      <c r="Y207" s="213">
        <v>11213</v>
      </c>
      <c r="Z207" s="213">
        <v>11748</v>
      </c>
      <c r="AA207" s="213">
        <v>15581</v>
      </c>
      <c r="AB207" s="213">
        <v>14563</v>
      </c>
      <c r="AC207" s="213">
        <v>14055</v>
      </c>
      <c r="AD207" s="213">
        <v>13927</v>
      </c>
      <c r="AE207" s="213">
        <v>14025</v>
      </c>
      <c r="AF207" s="213">
        <v>14180</v>
      </c>
      <c r="AG207" s="213">
        <v>14985</v>
      </c>
      <c r="AH207" s="213">
        <v>15556</v>
      </c>
      <c r="AI207" s="213">
        <v>15925</v>
      </c>
      <c r="AJ207" s="213">
        <v>17038</v>
      </c>
      <c r="AK207" s="213">
        <v>18101</v>
      </c>
      <c r="AL207" s="213">
        <v>19352</v>
      </c>
      <c r="AM207" s="213">
        <v>20379</v>
      </c>
      <c r="AN207" s="213">
        <v>21454</v>
      </c>
      <c r="AO207" s="213">
        <v>22912</v>
      </c>
      <c r="AP207" s="213">
        <v>24268</v>
      </c>
      <c r="AQ207" s="213">
        <v>25459</v>
      </c>
      <c r="AR207" s="213">
        <v>26665</v>
      </c>
      <c r="AS207" s="213">
        <v>27737</v>
      </c>
      <c r="AT207" s="213">
        <v>28287</v>
      </c>
      <c r="AU207" s="213">
        <v>29253</v>
      </c>
      <c r="AV207" s="213">
        <v>29747</v>
      </c>
      <c r="AW207" s="213">
        <v>30578</v>
      </c>
      <c r="AX207" s="213">
        <v>30648</v>
      </c>
      <c r="AY207" s="213">
        <v>32186</v>
      </c>
      <c r="AZ207" s="213">
        <v>32024</v>
      </c>
      <c r="BA207" s="213">
        <v>31676</v>
      </c>
      <c r="BB207" s="213">
        <v>31255</v>
      </c>
      <c r="BC207" s="213">
        <v>31681</v>
      </c>
      <c r="BD207" s="213">
        <v>31917</v>
      </c>
      <c r="BE207" s="213">
        <v>32073</v>
      </c>
      <c r="BF207" s="213">
        <v>33440</v>
      </c>
      <c r="BG207" s="213">
        <v>36774</v>
      </c>
      <c r="BH207" s="213">
        <v>39217</v>
      </c>
      <c r="BI207" s="213">
        <v>40051</v>
      </c>
      <c r="BJ207" s="213">
        <v>40837</v>
      </c>
      <c r="BK207" s="213">
        <v>42053</v>
      </c>
      <c r="BL207" s="213">
        <v>43240</v>
      </c>
      <c r="BM207" s="213">
        <v>45947</v>
      </c>
      <c r="BN207" s="213">
        <v>47521</v>
      </c>
      <c r="BO207" s="213">
        <v>49122</v>
      </c>
      <c r="BP207" s="213">
        <v>51891</v>
      </c>
      <c r="BQ207" s="213">
        <v>53257</v>
      </c>
      <c r="BR207" s="213">
        <v>55477</v>
      </c>
      <c r="BS207" s="213">
        <v>57709</v>
      </c>
      <c r="BT207" s="213">
        <v>58948</v>
      </c>
      <c r="BU207" s="213">
        <v>59390</v>
      </c>
      <c r="BV207" s="213">
        <v>61319</v>
      </c>
      <c r="BW207" s="213">
        <v>62086</v>
      </c>
      <c r="BX207" s="213">
        <v>63441</v>
      </c>
      <c r="BY207" s="213">
        <v>66000</v>
      </c>
      <c r="BZ207" s="213">
        <v>67114</v>
      </c>
      <c r="CA207" s="213">
        <v>69222</v>
      </c>
      <c r="CB207" s="213">
        <v>69975</v>
      </c>
      <c r="CC207" s="213">
        <v>71472</v>
      </c>
      <c r="CD207" s="213">
        <v>73714</v>
      </c>
      <c r="CE207" s="213">
        <v>76433</v>
      </c>
      <c r="CF207" s="213">
        <v>78958</v>
      </c>
      <c r="CG207" s="213">
        <v>80544</v>
      </c>
      <c r="CH207" s="213">
        <v>81798</v>
      </c>
      <c r="CI207" s="213">
        <v>84514</v>
      </c>
      <c r="CJ207" s="213">
        <v>88486</v>
      </c>
      <c r="CK207" s="213">
        <v>89670</v>
      </c>
      <c r="CL207" s="213">
        <v>91788</v>
      </c>
      <c r="CM207" s="213">
        <v>94844</v>
      </c>
      <c r="CN207" s="213">
        <v>96369</v>
      </c>
      <c r="CO207" s="213">
        <v>96458</v>
      </c>
      <c r="CP207" s="213">
        <v>96574</v>
      </c>
      <c r="CQ207" s="213">
        <v>98139</v>
      </c>
      <c r="CR207" s="213">
        <v>100768</v>
      </c>
      <c r="CS207" s="213">
        <v>100567</v>
      </c>
      <c r="CT207" s="213">
        <v>100814</v>
      </c>
      <c r="CU207" s="213">
        <v>101837</v>
      </c>
      <c r="CV207" s="213">
        <v>102464</v>
      </c>
      <c r="CW207" s="213">
        <v>101899</v>
      </c>
      <c r="CX207" s="213">
        <v>105057</v>
      </c>
      <c r="CY207" s="213">
        <v>103393</v>
      </c>
    </row>
    <row r="208" spans="1:103" x14ac:dyDescent="0.2">
      <c r="A208" s="213" t="s">
        <v>1292</v>
      </c>
      <c r="B208" s="211">
        <v>99</v>
      </c>
      <c r="C208" s="213"/>
      <c r="D208" s="213"/>
      <c r="E208" s="213">
        <v>2310</v>
      </c>
      <c r="F208" s="213">
        <v>2494</v>
      </c>
      <c r="G208" s="213">
        <v>2666</v>
      </c>
      <c r="H208" s="213">
        <v>2861</v>
      </c>
      <c r="I208" s="213">
        <v>3039</v>
      </c>
      <c r="J208" s="213">
        <v>3276</v>
      </c>
      <c r="K208" s="213">
        <v>3558</v>
      </c>
      <c r="L208" s="213">
        <v>3789</v>
      </c>
      <c r="M208" s="213">
        <v>3985</v>
      </c>
      <c r="N208" s="213">
        <v>4091</v>
      </c>
      <c r="O208" s="213">
        <v>4268</v>
      </c>
      <c r="P208" s="213">
        <v>4600</v>
      </c>
      <c r="Q208" s="213">
        <v>4815</v>
      </c>
      <c r="R208" s="213">
        <v>5092</v>
      </c>
      <c r="S208" s="213">
        <v>5372</v>
      </c>
      <c r="T208" s="213">
        <v>5521</v>
      </c>
      <c r="U208" s="213">
        <v>5583</v>
      </c>
      <c r="V208" s="213">
        <v>5400</v>
      </c>
      <c r="W208" s="213">
        <v>6099</v>
      </c>
      <c r="X208" s="213">
        <v>6906</v>
      </c>
      <c r="Y208" s="213">
        <v>7571</v>
      </c>
      <c r="Z208" s="213">
        <v>7679</v>
      </c>
      <c r="AA208" s="213">
        <v>8066</v>
      </c>
      <c r="AB208" s="213">
        <v>10725</v>
      </c>
      <c r="AC208" s="213">
        <v>10050</v>
      </c>
      <c r="AD208" s="213">
        <v>9724</v>
      </c>
      <c r="AE208" s="213">
        <v>9659</v>
      </c>
      <c r="AF208" s="213">
        <v>9751</v>
      </c>
      <c r="AG208" s="213">
        <v>9885</v>
      </c>
      <c r="AH208" s="213">
        <v>10472</v>
      </c>
      <c r="AI208" s="213">
        <v>10898</v>
      </c>
      <c r="AJ208" s="213">
        <v>11183</v>
      </c>
      <c r="AK208" s="213">
        <v>11994</v>
      </c>
      <c r="AL208" s="213">
        <v>12774</v>
      </c>
      <c r="AM208" s="213">
        <v>13689</v>
      </c>
      <c r="AN208" s="213">
        <v>14450</v>
      </c>
      <c r="AO208" s="213">
        <v>15248</v>
      </c>
      <c r="AP208" s="213">
        <v>16322</v>
      </c>
      <c r="AQ208" s="213">
        <v>17329</v>
      </c>
      <c r="AR208" s="213">
        <v>18223</v>
      </c>
      <c r="AS208" s="213">
        <v>19129</v>
      </c>
      <c r="AT208" s="213">
        <v>19944</v>
      </c>
      <c r="AU208" s="213">
        <v>20385</v>
      </c>
      <c r="AV208" s="213">
        <v>21129</v>
      </c>
      <c r="AW208" s="213">
        <v>21535</v>
      </c>
      <c r="AX208" s="213">
        <v>22186</v>
      </c>
      <c r="AY208" s="213">
        <v>22285</v>
      </c>
      <c r="AZ208" s="213">
        <v>23454</v>
      </c>
      <c r="BA208" s="213">
        <v>23388</v>
      </c>
      <c r="BB208" s="213">
        <v>23183</v>
      </c>
      <c r="BC208" s="213">
        <v>22924</v>
      </c>
      <c r="BD208" s="213">
        <v>23287</v>
      </c>
      <c r="BE208" s="213">
        <v>23509</v>
      </c>
      <c r="BF208" s="213">
        <v>23675</v>
      </c>
      <c r="BG208" s="213">
        <v>24735</v>
      </c>
      <c r="BH208" s="213">
        <v>27258</v>
      </c>
      <c r="BI208" s="213">
        <v>29128</v>
      </c>
      <c r="BJ208" s="213">
        <v>29808</v>
      </c>
      <c r="BK208" s="213">
        <v>30455</v>
      </c>
      <c r="BL208" s="213">
        <v>31425</v>
      </c>
      <c r="BM208" s="213">
        <v>32378</v>
      </c>
      <c r="BN208" s="213">
        <v>34473</v>
      </c>
      <c r="BO208" s="213">
        <v>35724</v>
      </c>
      <c r="BP208" s="213">
        <v>37001</v>
      </c>
      <c r="BQ208" s="213">
        <v>39162</v>
      </c>
      <c r="BR208" s="213">
        <v>40271</v>
      </c>
      <c r="BS208" s="213">
        <v>42031</v>
      </c>
      <c r="BT208" s="213">
        <v>43804</v>
      </c>
      <c r="BU208" s="213">
        <v>44830</v>
      </c>
      <c r="BV208" s="213">
        <v>45252</v>
      </c>
      <c r="BW208" s="213">
        <v>46810</v>
      </c>
      <c r="BX208" s="213">
        <v>47483</v>
      </c>
      <c r="BY208" s="213">
        <v>48607</v>
      </c>
      <c r="BZ208" s="213">
        <v>50661</v>
      </c>
      <c r="CA208" s="213">
        <v>51611</v>
      </c>
      <c r="CB208" s="213">
        <v>53329</v>
      </c>
      <c r="CC208" s="213">
        <v>54005</v>
      </c>
      <c r="CD208" s="213">
        <v>55259</v>
      </c>
      <c r="CE208" s="213">
        <v>57093</v>
      </c>
      <c r="CF208" s="213">
        <v>59304</v>
      </c>
      <c r="CG208" s="213">
        <v>61370</v>
      </c>
      <c r="CH208" s="213">
        <v>62711</v>
      </c>
      <c r="CI208" s="213">
        <v>63798</v>
      </c>
      <c r="CJ208" s="213">
        <v>66029</v>
      </c>
      <c r="CK208" s="213">
        <v>69249</v>
      </c>
      <c r="CL208" s="213">
        <v>70293</v>
      </c>
      <c r="CM208" s="213">
        <v>72076</v>
      </c>
      <c r="CN208" s="213">
        <v>74598</v>
      </c>
      <c r="CO208" s="213">
        <v>75923</v>
      </c>
      <c r="CP208" s="213">
        <v>76119</v>
      </c>
      <c r="CQ208" s="213">
        <v>76334</v>
      </c>
      <c r="CR208" s="213">
        <v>77696</v>
      </c>
      <c r="CS208" s="213">
        <v>79907</v>
      </c>
      <c r="CT208" s="213">
        <v>79874</v>
      </c>
      <c r="CU208" s="213">
        <v>80198</v>
      </c>
      <c r="CV208" s="213">
        <v>81139</v>
      </c>
      <c r="CW208" s="213">
        <v>81767</v>
      </c>
      <c r="CX208" s="213">
        <v>81442</v>
      </c>
      <c r="CY208" s="213">
        <v>83967</v>
      </c>
    </row>
    <row r="209" spans="1:103" x14ac:dyDescent="0.2">
      <c r="A209" s="213" t="s">
        <v>1292</v>
      </c>
      <c r="B209" s="211">
        <v>100</v>
      </c>
      <c r="C209" s="213"/>
      <c r="D209" s="213"/>
      <c r="E209" s="213">
        <v>1380</v>
      </c>
      <c r="F209" s="213">
        <v>1453</v>
      </c>
      <c r="G209" s="213">
        <v>1573</v>
      </c>
      <c r="H209" s="213">
        <v>1685</v>
      </c>
      <c r="I209" s="213">
        <v>1812</v>
      </c>
      <c r="J209" s="213">
        <v>1928</v>
      </c>
      <c r="K209" s="213">
        <v>2084</v>
      </c>
      <c r="L209" s="213">
        <v>2268</v>
      </c>
      <c r="M209" s="213">
        <v>2422</v>
      </c>
      <c r="N209" s="213">
        <v>2553</v>
      </c>
      <c r="O209" s="213">
        <v>2626</v>
      </c>
      <c r="P209" s="213">
        <v>2745</v>
      </c>
      <c r="Q209" s="213">
        <v>2964</v>
      </c>
      <c r="R209" s="213">
        <v>3109</v>
      </c>
      <c r="S209" s="213">
        <v>3293</v>
      </c>
      <c r="T209" s="213">
        <v>3481</v>
      </c>
      <c r="U209" s="213">
        <v>3584</v>
      </c>
      <c r="V209" s="213">
        <v>3630</v>
      </c>
      <c r="W209" s="213">
        <v>3517</v>
      </c>
      <c r="X209" s="213">
        <v>3981</v>
      </c>
      <c r="Y209" s="213">
        <v>4519</v>
      </c>
      <c r="Z209" s="213">
        <v>4965</v>
      </c>
      <c r="AA209" s="213">
        <v>5049</v>
      </c>
      <c r="AB209" s="213">
        <v>5318</v>
      </c>
      <c r="AC209" s="213">
        <v>7090</v>
      </c>
      <c r="AD209" s="213">
        <v>6660</v>
      </c>
      <c r="AE209" s="213">
        <v>6461</v>
      </c>
      <c r="AF209" s="213">
        <v>6434</v>
      </c>
      <c r="AG209" s="213">
        <v>6513</v>
      </c>
      <c r="AH209" s="213">
        <v>6618</v>
      </c>
      <c r="AI209" s="213">
        <v>7028</v>
      </c>
      <c r="AJ209" s="213">
        <v>7333</v>
      </c>
      <c r="AK209" s="213">
        <v>7544</v>
      </c>
      <c r="AL209" s="213">
        <v>8111</v>
      </c>
      <c r="AM209" s="213">
        <v>8660</v>
      </c>
      <c r="AN209" s="213">
        <v>9302</v>
      </c>
      <c r="AO209" s="213">
        <v>9844</v>
      </c>
      <c r="AP209" s="213">
        <v>10411</v>
      </c>
      <c r="AQ209" s="213">
        <v>11172</v>
      </c>
      <c r="AR209" s="213">
        <v>11890</v>
      </c>
      <c r="AS209" s="213">
        <v>12532</v>
      </c>
      <c r="AT209" s="213">
        <v>13187</v>
      </c>
      <c r="AU209" s="213">
        <v>13782</v>
      </c>
      <c r="AV209" s="213">
        <v>14119</v>
      </c>
      <c r="AW209" s="213">
        <v>14668</v>
      </c>
      <c r="AX209" s="213">
        <v>14983</v>
      </c>
      <c r="AY209" s="213">
        <v>15472</v>
      </c>
      <c r="AZ209" s="213">
        <v>15577</v>
      </c>
      <c r="BA209" s="213">
        <v>16431</v>
      </c>
      <c r="BB209" s="213">
        <v>16421</v>
      </c>
      <c r="BC209" s="213">
        <v>16314</v>
      </c>
      <c r="BD209" s="213">
        <v>16165</v>
      </c>
      <c r="BE209" s="213">
        <v>16459</v>
      </c>
      <c r="BF209" s="213">
        <v>16652</v>
      </c>
      <c r="BG209" s="213">
        <v>16805</v>
      </c>
      <c r="BH209" s="213">
        <v>17596</v>
      </c>
      <c r="BI209" s="213">
        <v>19432</v>
      </c>
      <c r="BJ209" s="213">
        <v>20809</v>
      </c>
      <c r="BK209" s="213">
        <v>21341</v>
      </c>
      <c r="BL209" s="213">
        <v>21849</v>
      </c>
      <c r="BM209" s="213">
        <v>22592</v>
      </c>
      <c r="BN209" s="213">
        <v>23326</v>
      </c>
      <c r="BO209" s="213">
        <v>24886</v>
      </c>
      <c r="BP209" s="213">
        <v>25843</v>
      </c>
      <c r="BQ209" s="213">
        <v>26821</v>
      </c>
      <c r="BR209" s="213">
        <v>28445</v>
      </c>
      <c r="BS209" s="213">
        <v>29309</v>
      </c>
      <c r="BT209" s="213">
        <v>30651</v>
      </c>
      <c r="BU209" s="213">
        <v>32006</v>
      </c>
      <c r="BV209" s="213">
        <v>32821</v>
      </c>
      <c r="BW209" s="213">
        <v>33195</v>
      </c>
      <c r="BX209" s="213">
        <v>34404</v>
      </c>
      <c r="BY209" s="213">
        <v>34967</v>
      </c>
      <c r="BZ209" s="213">
        <v>35865</v>
      </c>
      <c r="CA209" s="213">
        <v>37450</v>
      </c>
      <c r="CB209" s="213">
        <v>38225</v>
      </c>
      <c r="CC209" s="213">
        <v>39573</v>
      </c>
      <c r="CD209" s="213">
        <v>40149</v>
      </c>
      <c r="CE209" s="213">
        <v>41159</v>
      </c>
      <c r="CF209" s="213">
        <v>42604</v>
      </c>
      <c r="CG209" s="213">
        <v>44334</v>
      </c>
      <c r="CH209" s="213">
        <v>45964</v>
      </c>
      <c r="CI209" s="213">
        <v>47052</v>
      </c>
      <c r="CJ209" s="213">
        <v>47954</v>
      </c>
      <c r="CK209" s="213">
        <v>49721</v>
      </c>
      <c r="CL209" s="213">
        <v>52239</v>
      </c>
      <c r="CM209" s="213">
        <v>53120</v>
      </c>
      <c r="CN209" s="213">
        <v>54563</v>
      </c>
      <c r="CO209" s="213">
        <v>56571</v>
      </c>
      <c r="CP209" s="213">
        <v>57676</v>
      </c>
      <c r="CQ209" s="213">
        <v>57925</v>
      </c>
      <c r="CR209" s="213">
        <v>58187</v>
      </c>
      <c r="CS209" s="213">
        <v>59328</v>
      </c>
      <c r="CT209" s="213">
        <v>61119</v>
      </c>
      <c r="CU209" s="213">
        <v>61197</v>
      </c>
      <c r="CV209" s="213">
        <v>61547</v>
      </c>
      <c r="CW209" s="213">
        <v>62374</v>
      </c>
      <c r="CX209" s="213">
        <v>62961</v>
      </c>
      <c r="CY209" s="213">
        <v>62710</v>
      </c>
    </row>
    <row r="210" spans="1:103" x14ac:dyDescent="0.2">
      <c r="A210" s="213" t="s">
        <v>1292</v>
      </c>
      <c r="B210" s="211">
        <v>101</v>
      </c>
      <c r="C210" s="213"/>
      <c r="D210" s="213"/>
      <c r="E210" s="213">
        <v>794</v>
      </c>
      <c r="F210" s="213">
        <v>828</v>
      </c>
      <c r="G210" s="213">
        <v>875</v>
      </c>
      <c r="H210" s="213">
        <v>949</v>
      </c>
      <c r="I210" s="213">
        <v>1018</v>
      </c>
      <c r="J210" s="213">
        <v>1098</v>
      </c>
      <c r="K210" s="213">
        <v>1170</v>
      </c>
      <c r="L210" s="213">
        <v>1267</v>
      </c>
      <c r="M210" s="213">
        <v>1383</v>
      </c>
      <c r="N210" s="213">
        <v>1482</v>
      </c>
      <c r="O210" s="213">
        <v>1565</v>
      </c>
      <c r="P210" s="213">
        <v>1613</v>
      </c>
      <c r="Q210" s="213">
        <v>1689</v>
      </c>
      <c r="R210" s="213">
        <v>1828</v>
      </c>
      <c r="S210" s="213">
        <v>1920</v>
      </c>
      <c r="T210" s="213">
        <v>2037</v>
      </c>
      <c r="U210" s="213">
        <v>2157</v>
      </c>
      <c r="V210" s="213">
        <v>2225</v>
      </c>
      <c r="W210" s="213">
        <v>2258</v>
      </c>
      <c r="X210" s="213">
        <v>2192</v>
      </c>
      <c r="Y210" s="213">
        <v>2486</v>
      </c>
      <c r="Z210" s="213">
        <v>2828</v>
      </c>
      <c r="AA210" s="213">
        <v>3116</v>
      </c>
      <c r="AB210" s="213">
        <v>3178</v>
      </c>
      <c r="AC210" s="213">
        <v>3354</v>
      </c>
      <c r="AD210" s="213">
        <v>4485</v>
      </c>
      <c r="AE210" s="213">
        <v>4223</v>
      </c>
      <c r="AF210" s="213">
        <v>4108</v>
      </c>
      <c r="AG210" s="213">
        <v>4102</v>
      </c>
      <c r="AH210" s="213">
        <v>4163</v>
      </c>
      <c r="AI210" s="213">
        <v>4240</v>
      </c>
      <c r="AJ210" s="213">
        <v>4515</v>
      </c>
      <c r="AK210" s="213">
        <v>4723</v>
      </c>
      <c r="AL210" s="213">
        <v>4871</v>
      </c>
      <c r="AM210" s="213">
        <v>5250</v>
      </c>
      <c r="AN210" s="213">
        <v>5619</v>
      </c>
      <c r="AO210" s="213">
        <v>6050</v>
      </c>
      <c r="AP210" s="213">
        <v>6419</v>
      </c>
      <c r="AQ210" s="213">
        <v>6804</v>
      </c>
      <c r="AR210" s="213">
        <v>7320</v>
      </c>
      <c r="AS210" s="213">
        <v>7809</v>
      </c>
      <c r="AT210" s="213">
        <v>8251</v>
      </c>
      <c r="AU210" s="213">
        <v>8703</v>
      </c>
      <c r="AV210" s="213">
        <v>9117</v>
      </c>
      <c r="AW210" s="213">
        <v>9361</v>
      </c>
      <c r="AX210" s="213">
        <v>9748</v>
      </c>
      <c r="AY210" s="213">
        <v>9980</v>
      </c>
      <c r="AZ210" s="213">
        <v>10331</v>
      </c>
      <c r="BA210" s="213">
        <v>10424</v>
      </c>
      <c r="BB210" s="213">
        <v>11020</v>
      </c>
      <c r="BC210" s="213">
        <v>11041</v>
      </c>
      <c r="BD210" s="213">
        <v>10993</v>
      </c>
      <c r="BE210" s="213">
        <v>10916</v>
      </c>
      <c r="BF210" s="213">
        <v>11141</v>
      </c>
      <c r="BG210" s="213">
        <v>11295</v>
      </c>
      <c r="BH210" s="213">
        <v>11424</v>
      </c>
      <c r="BI210" s="213">
        <v>11989</v>
      </c>
      <c r="BJ210" s="213">
        <v>13268</v>
      </c>
      <c r="BK210" s="213">
        <v>14239</v>
      </c>
      <c r="BL210" s="213">
        <v>14636</v>
      </c>
      <c r="BM210" s="213">
        <v>15016</v>
      </c>
      <c r="BN210" s="213">
        <v>15559</v>
      </c>
      <c r="BO210" s="213">
        <v>16099</v>
      </c>
      <c r="BP210" s="213">
        <v>17212</v>
      </c>
      <c r="BQ210" s="213">
        <v>17911</v>
      </c>
      <c r="BR210" s="213">
        <v>18628</v>
      </c>
      <c r="BS210" s="213">
        <v>19796</v>
      </c>
      <c r="BT210" s="213">
        <v>20440</v>
      </c>
      <c r="BU210" s="213">
        <v>21419</v>
      </c>
      <c r="BV210" s="213">
        <v>22412</v>
      </c>
      <c r="BW210" s="213">
        <v>23029</v>
      </c>
      <c r="BX210" s="213">
        <v>23339</v>
      </c>
      <c r="BY210" s="213">
        <v>24237</v>
      </c>
      <c r="BZ210" s="213">
        <v>24681</v>
      </c>
      <c r="CA210" s="213">
        <v>25367</v>
      </c>
      <c r="CB210" s="213">
        <v>26540</v>
      </c>
      <c r="CC210" s="213">
        <v>27143</v>
      </c>
      <c r="CD210" s="213">
        <v>28154</v>
      </c>
      <c r="CE210" s="213">
        <v>28619</v>
      </c>
      <c r="CF210" s="213">
        <v>29396</v>
      </c>
      <c r="CG210" s="213">
        <v>30487</v>
      </c>
      <c r="CH210" s="213">
        <v>31785</v>
      </c>
      <c r="CI210" s="213">
        <v>33015</v>
      </c>
      <c r="CJ210" s="213">
        <v>33861</v>
      </c>
      <c r="CK210" s="213">
        <v>34574</v>
      </c>
      <c r="CL210" s="213">
        <v>35915</v>
      </c>
      <c r="CM210" s="213">
        <v>37804</v>
      </c>
      <c r="CN210" s="213">
        <v>38512</v>
      </c>
      <c r="CO210" s="213">
        <v>39630</v>
      </c>
      <c r="CP210" s="213">
        <v>41163</v>
      </c>
      <c r="CQ210" s="213">
        <v>42044</v>
      </c>
      <c r="CR210" s="213">
        <v>42300</v>
      </c>
      <c r="CS210" s="213">
        <v>42568</v>
      </c>
      <c r="CT210" s="213">
        <v>43480</v>
      </c>
      <c r="CU210" s="213">
        <v>44871</v>
      </c>
      <c r="CV210" s="213">
        <v>45008</v>
      </c>
      <c r="CW210" s="213">
        <v>45344</v>
      </c>
      <c r="CX210" s="213">
        <v>46033</v>
      </c>
      <c r="CY210" s="213">
        <v>46466</v>
      </c>
    </row>
    <row r="211" spans="1:103" x14ac:dyDescent="0.2">
      <c r="A211" s="213" t="s">
        <v>1292</v>
      </c>
      <c r="B211" s="211">
        <v>102</v>
      </c>
      <c r="C211" s="213"/>
      <c r="D211" s="213"/>
      <c r="E211" s="213">
        <v>445</v>
      </c>
      <c r="F211" s="213">
        <v>454</v>
      </c>
      <c r="G211" s="213">
        <v>473</v>
      </c>
      <c r="H211" s="213">
        <v>501</v>
      </c>
      <c r="I211" s="213">
        <v>546</v>
      </c>
      <c r="J211" s="213">
        <v>586</v>
      </c>
      <c r="K211" s="213">
        <v>634</v>
      </c>
      <c r="L211" s="213">
        <v>677</v>
      </c>
      <c r="M211" s="213">
        <v>735</v>
      </c>
      <c r="N211" s="213">
        <v>805</v>
      </c>
      <c r="O211" s="213">
        <v>864</v>
      </c>
      <c r="P211" s="213">
        <v>914</v>
      </c>
      <c r="Q211" s="213">
        <v>944</v>
      </c>
      <c r="R211" s="213">
        <v>990</v>
      </c>
      <c r="S211" s="213">
        <v>1074</v>
      </c>
      <c r="T211" s="213">
        <v>1131</v>
      </c>
      <c r="U211" s="213">
        <v>1201</v>
      </c>
      <c r="V211" s="213">
        <v>1273</v>
      </c>
      <c r="W211" s="213">
        <v>1317</v>
      </c>
      <c r="X211" s="213">
        <v>1340</v>
      </c>
      <c r="Y211" s="213">
        <v>1302</v>
      </c>
      <c r="Z211" s="213">
        <v>1480</v>
      </c>
      <c r="AA211" s="213">
        <v>1689</v>
      </c>
      <c r="AB211" s="213">
        <v>1865</v>
      </c>
      <c r="AC211" s="213">
        <v>1908</v>
      </c>
      <c r="AD211" s="213">
        <v>2018</v>
      </c>
      <c r="AE211" s="213">
        <v>2706</v>
      </c>
      <c r="AF211" s="213">
        <v>2554</v>
      </c>
      <c r="AG211" s="213">
        <v>2491</v>
      </c>
      <c r="AH211" s="213">
        <v>2494</v>
      </c>
      <c r="AI211" s="213">
        <v>2538</v>
      </c>
      <c r="AJ211" s="213">
        <v>2591</v>
      </c>
      <c r="AK211" s="213">
        <v>2766</v>
      </c>
      <c r="AL211" s="213">
        <v>2900</v>
      </c>
      <c r="AM211" s="213">
        <v>2998</v>
      </c>
      <c r="AN211" s="213">
        <v>3239</v>
      </c>
      <c r="AO211" s="213">
        <v>3475</v>
      </c>
      <c r="AP211" s="213">
        <v>3752</v>
      </c>
      <c r="AQ211" s="213">
        <v>3990</v>
      </c>
      <c r="AR211" s="213">
        <v>4240</v>
      </c>
      <c r="AS211" s="213">
        <v>4573</v>
      </c>
      <c r="AT211" s="213">
        <v>4890</v>
      </c>
      <c r="AU211" s="213">
        <v>5179</v>
      </c>
      <c r="AV211" s="213">
        <v>5476</v>
      </c>
      <c r="AW211" s="213">
        <v>5749</v>
      </c>
      <c r="AX211" s="213">
        <v>5917</v>
      </c>
      <c r="AY211" s="213">
        <v>6177</v>
      </c>
      <c r="AZ211" s="213">
        <v>6338</v>
      </c>
      <c r="BA211" s="213">
        <v>6576</v>
      </c>
      <c r="BB211" s="213">
        <v>6651</v>
      </c>
      <c r="BC211" s="213">
        <v>7047</v>
      </c>
      <c r="BD211" s="213">
        <v>7077</v>
      </c>
      <c r="BE211" s="213">
        <v>7061</v>
      </c>
      <c r="BF211" s="213">
        <v>7028</v>
      </c>
      <c r="BG211" s="213">
        <v>7189</v>
      </c>
      <c r="BH211" s="213">
        <v>7305</v>
      </c>
      <c r="BI211" s="213">
        <v>7405</v>
      </c>
      <c r="BJ211" s="213">
        <v>7787</v>
      </c>
      <c r="BK211" s="213">
        <v>8637</v>
      </c>
      <c r="BL211" s="213">
        <v>9291</v>
      </c>
      <c r="BM211" s="213">
        <v>9570</v>
      </c>
      <c r="BN211" s="213">
        <v>9840</v>
      </c>
      <c r="BO211" s="213">
        <v>10217</v>
      </c>
      <c r="BP211" s="213">
        <v>10593</v>
      </c>
      <c r="BQ211" s="213">
        <v>11351</v>
      </c>
      <c r="BR211" s="213">
        <v>11836</v>
      </c>
      <c r="BS211" s="213">
        <v>12336</v>
      </c>
      <c r="BT211" s="213">
        <v>13138</v>
      </c>
      <c r="BU211" s="213">
        <v>13593</v>
      </c>
      <c r="BV211" s="213">
        <v>14273</v>
      </c>
      <c r="BW211" s="213">
        <v>14966</v>
      </c>
      <c r="BX211" s="213">
        <v>15410</v>
      </c>
      <c r="BY211" s="213">
        <v>15650</v>
      </c>
      <c r="BZ211" s="213">
        <v>16284</v>
      </c>
      <c r="CA211" s="213">
        <v>16616</v>
      </c>
      <c r="CB211" s="213">
        <v>17112</v>
      </c>
      <c r="CC211" s="213">
        <v>17940</v>
      </c>
      <c r="CD211" s="213">
        <v>18383</v>
      </c>
      <c r="CE211" s="213">
        <v>19106</v>
      </c>
      <c r="CF211" s="213">
        <v>19460</v>
      </c>
      <c r="CG211" s="213">
        <v>20028</v>
      </c>
      <c r="CH211" s="213">
        <v>20812</v>
      </c>
      <c r="CI211" s="213">
        <v>21740</v>
      </c>
      <c r="CJ211" s="213">
        <v>22625</v>
      </c>
      <c r="CK211" s="213">
        <v>23250</v>
      </c>
      <c r="CL211" s="213">
        <v>23783</v>
      </c>
      <c r="CM211" s="213">
        <v>24754</v>
      </c>
      <c r="CN211" s="213">
        <v>26105</v>
      </c>
      <c r="CO211" s="213">
        <v>26643</v>
      </c>
      <c r="CP211" s="213">
        <v>27469</v>
      </c>
      <c r="CQ211" s="213">
        <v>28584</v>
      </c>
      <c r="CR211" s="213">
        <v>29251</v>
      </c>
      <c r="CS211" s="213">
        <v>29483</v>
      </c>
      <c r="CT211" s="213">
        <v>29725</v>
      </c>
      <c r="CU211" s="213">
        <v>30417</v>
      </c>
      <c r="CV211" s="213">
        <v>31446</v>
      </c>
      <c r="CW211" s="213">
        <v>31600</v>
      </c>
      <c r="CX211" s="213">
        <v>31893</v>
      </c>
      <c r="CY211" s="213">
        <v>32377</v>
      </c>
    </row>
    <row r="212" spans="1:103" x14ac:dyDescent="0.2">
      <c r="A212" s="213" t="s">
        <v>1292</v>
      </c>
      <c r="B212" s="211">
        <v>103</v>
      </c>
      <c r="C212" s="213"/>
      <c r="D212" s="213"/>
      <c r="E212" s="213">
        <v>245</v>
      </c>
      <c r="F212" s="213">
        <v>241</v>
      </c>
      <c r="G212" s="213">
        <v>246</v>
      </c>
      <c r="H212" s="213">
        <v>257</v>
      </c>
      <c r="I212" s="213">
        <v>273</v>
      </c>
      <c r="J212" s="213">
        <v>298</v>
      </c>
      <c r="K212" s="213">
        <v>321</v>
      </c>
      <c r="L212" s="213">
        <v>348</v>
      </c>
      <c r="M212" s="213">
        <v>373</v>
      </c>
      <c r="N212" s="213">
        <v>405</v>
      </c>
      <c r="O212" s="213">
        <v>445</v>
      </c>
      <c r="P212" s="213">
        <v>477</v>
      </c>
      <c r="Q212" s="213">
        <v>508</v>
      </c>
      <c r="R212" s="213">
        <v>526</v>
      </c>
      <c r="S212" s="213">
        <v>552</v>
      </c>
      <c r="T212" s="213">
        <v>599</v>
      </c>
      <c r="U212" s="213">
        <v>632</v>
      </c>
      <c r="V212" s="213">
        <v>672</v>
      </c>
      <c r="W212" s="213">
        <v>715</v>
      </c>
      <c r="X212" s="213">
        <v>741</v>
      </c>
      <c r="Y212" s="213">
        <v>755</v>
      </c>
      <c r="Z212" s="213">
        <v>734</v>
      </c>
      <c r="AA212" s="213">
        <v>838</v>
      </c>
      <c r="AB212" s="213">
        <v>958</v>
      </c>
      <c r="AC212" s="213">
        <v>1061</v>
      </c>
      <c r="AD212" s="213">
        <v>1087</v>
      </c>
      <c r="AE212" s="213">
        <v>1152</v>
      </c>
      <c r="AF212" s="213">
        <v>1550</v>
      </c>
      <c r="AG212" s="213">
        <v>1467</v>
      </c>
      <c r="AH212" s="213">
        <v>1433</v>
      </c>
      <c r="AI212" s="213">
        <v>1439</v>
      </c>
      <c r="AJ212" s="213">
        <v>1468</v>
      </c>
      <c r="AK212" s="213">
        <v>1503</v>
      </c>
      <c r="AL212" s="213">
        <v>1609</v>
      </c>
      <c r="AM212" s="213">
        <v>1689</v>
      </c>
      <c r="AN212" s="213">
        <v>1751</v>
      </c>
      <c r="AO212" s="213">
        <v>1896</v>
      </c>
      <c r="AP212" s="213">
        <v>2040</v>
      </c>
      <c r="AQ212" s="213">
        <v>2208</v>
      </c>
      <c r="AR212" s="213">
        <v>2353</v>
      </c>
      <c r="AS212" s="213">
        <v>2507</v>
      </c>
      <c r="AT212" s="213">
        <v>2710</v>
      </c>
      <c r="AU212" s="213">
        <v>2905</v>
      </c>
      <c r="AV212" s="213">
        <v>3084</v>
      </c>
      <c r="AW212" s="213">
        <v>3268</v>
      </c>
      <c r="AX212" s="213">
        <v>3439</v>
      </c>
      <c r="AY212" s="213">
        <v>3549</v>
      </c>
      <c r="AZ212" s="213">
        <v>3713</v>
      </c>
      <c r="BA212" s="213">
        <v>3818</v>
      </c>
      <c r="BB212" s="213">
        <v>3970</v>
      </c>
      <c r="BC212" s="213">
        <v>4025</v>
      </c>
      <c r="BD212" s="213">
        <v>4274</v>
      </c>
      <c r="BE212" s="213">
        <v>4301</v>
      </c>
      <c r="BF212" s="213">
        <v>4302</v>
      </c>
      <c r="BG212" s="213">
        <v>4291</v>
      </c>
      <c r="BH212" s="213">
        <v>4400</v>
      </c>
      <c r="BI212" s="213">
        <v>4480</v>
      </c>
      <c r="BJ212" s="213">
        <v>4551</v>
      </c>
      <c r="BK212" s="213">
        <v>4796</v>
      </c>
      <c r="BL212" s="213">
        <v>5331</v>
      </c>
      <c r="BM212" s="213">
        <v>5749</v>
      </c>
      <c r="BN212" s="213">
        <v>5932</v>
      </c>
      <c r="BO212" s="213">
        <v>6114</v>
      </c>
      <c r="BP212" s="213">
        <v>6361</v>
      </c>
      <c r="BQ212" s="213">
        <v>6610</v>
      </c>
      <c r="BR212" s="213">
        <v>7098</v>
      </c>
      <c r="BS212" s="213">
        <v>7416</v>
      </c>
      <c r="BT212" s="213">
        <v>7746</v>
      </c>
      <c r="BU212" s="213">
        <v>8267</v>
      </c>
      <c r="BV212" s="213">
        <v>8570</v>
      </c>
      <c r="BW212" s="213">
        <v>9018</v>
      </c>
      <c r="BX212" s="213">
        <v>9475</v>
      </c>
      <c r="BY212" s="213">
        <v>9777</v>
      </c>
      <c r="BZ212" s="213">
        <v>9950</v>
      </c>
      <c r="CA212" s="213">
        <v>10373</v>
      </c>
      <c r="CB212" s="213">
        <v>10607</v>
      </c>
      <c r="CC212" s="213">
        <v>10945</v>
      </c>
      <c r="CD212" s="213">
        <v>11497</v>
      </c>
      <c r="CE212" s="213">
        <v>11805</v>
      </c>
      <c r="CF212" s="213">
        <v>12294</v>
      </c>
      <c r="CG212" s="213">
        <v>12546</v>
      </c>
      <c r="CH212" s="213">
        <v>12938</v>
      </c>
      <c r="CI212" s="213">
        <v>13471</v>
      </c>
      <c r="CJ212" s="213">
        <v>14098</v>
      </c>
      <c r="CK212" s="213">
        <v>14701</v>
      </c>
      <c r="CL212" s="213">
        <v>15136</v>
      </c>
      <c r="CM212" s="213">
        <v>15512</v>
      </c>
      <c r="CN212" s="213">
        <v>16178</v>
      </c>
      <c r="CO212" s="213">
        <v>17092</v>
      </c>
      <c r="CP212" s="213">
        <v>17478</v>
      </c>
      <c r="CQ212" s="213">
        <v>18055</v>
      </c>
      <c r="CR212" s="213">
        <v>18823</v>
      </c>
      <c r="CS212" s="213">
        <v>19298</v>
      </c>
      <c r="CT212" s="213">
        <v>19488</v>
      </c>
      <c r="CU212" s="213">
        <v>19684</v>
      </c>
      <c r="CV212" s="213">
        <v>20179</v>
      </c>
      <c r="CW212" s="213">
        <v>20901</v>
      </c>
      <c r="CX212" s="213">
        <v>21042</v>
      </c>
      <c r="CY212" s="213">
        <v>21237</v>
      </c>
    </row>
    <row r="213" spans="1:103" x14ac:dyDescent="0.2">
      <c r="A213" s="213" t="s">
        <v>1292</v>
      </c>
      <c r="B213" s="211">
        <v>104</v>
      </c>
      <c r="C213" s="213"/>
      <c r="D213" s="213"/>
      <c r="E213" s="213">
        <v>76</v>
      </c>
      <c r="F213" s="213">
        <v>126</v>
      </c>
      <c r="G213" s="213">
        <v>124</v>
      </c>
      <c r="H213" s="213">
        <v>126</v>
      </c>
      <c r="I213" s="213">
        <v>133</v>
      </c>
      <c r="J213" s="213">
        <v>142</v>
      </c>
      <c r="K213" s="213">
        <v>155</v>
      </c>
      <c r="L213" s="213">
        <v>166</v>
      </c>
      <c r="M213" s="213">
        <v>180</v>
      </c>
      <c r="N213" s="213">
        <v>194</v>
      </c>
      <c r="O213" s="213">
        <v>211</v>
      </c>
      <c r="P213" s="213">
        <v>233</v>
      </c>
      <c r="Q213" s="213">
        <v>250</v>
      </c>
      <c r="R213" s="213">
        <v>268</v>
      </c>
      <c r="S213" s="213">
        <v>276</v>
      </c>
      <c r="T213" s="213">
        <v>291</v>
      </c>
      <c r="U213" s="213">
        <v>316</v>
      </c>
      <c r="V213" s="213">
        <v>334</v>
      </c>
      <c r="W213" s="213">
        <v>355</v>
      </c>
      <c r="X213" s="213">
        <v>379</v>
      </c>
      <c r="Y213" s="213">
        <v>394</v>
      </c>
      <c r="Z213" s="213">
        <v>402</v>
      </c>
      <c r="AA213" s="213">
        <v>392</v>
      </c>
      <c r="AB213" s="213">
        <v>449</v>
      </c>
      <c r="AC213" s="213">
        <v>513</v>
      </c>
      <c r="AD213" s="213">
        <v>570</v>
      </c>
      <c r="AE213" s="213">
        <v>586</v>
      </c>
      <c r="AF213" s="213">
        <v>623</v>
      </c>
      <c r="AG213" s="213">
        <v>839</v>
      </c>
      <c r="AH213" s="213">
        <v>796</v>
      </c>
      <c r="AI213" s="213">
        <v>780</v>
      </c>
      <c r="AJ213" s="213">
        <v>786</v>
      </c>
      <c r="AK213" s="213">
        <v>803</v>
      </c>
      <c r="AL213" s="213">
        <v>824</v>
      </c>
      <c r="AM213" s="213">
        <v>884</v>
      </c>
      <c r="AN213" s="213">
        <v>930</v>
      </c>
      <c r="AO213" s="213">
        <v>966</v>
      </c>
      <c r="AP213" s="213">
        <v>1048</v>
      </c>
      <c r="AQ213" s="213">
        <v>1131</v>
      </c>
      <c r="AR213" s="213">
        <v>1227</v>
      </c>
      <c r="AS213" s="213">
        <v>1311</v>
      </c>
      <c r="AT213" s="213">
        <v>1399</v>
      </c>
      <c r="AU213" s="213">
        <v>1517</v>
      </c>
      <c r="AV213" s="213">
        <v>1629</v>
      </c>
      <c r="AW213" s="213">
        <v>1734</v>
      </c>
      <c r="AX213" s="213">
        <v>1841</v>
      </c>
      <c r="AY213" s="213">
        <v>1942</v>
      </c>
      <c r="AZ213" s="213">
        <v>2007</v>
      </c>
      <c r="BA213" s="213">
        <v>2106</v>
      </c>
      <c r="BB213" s="213">
        <v>2170</v>
      </c>
      <c r="BC213" s="213">
        <v>2262</v>
      </c>
      <c r="BD213" s="213">
        <v>2298</v>
      </c>
      <c r="BE213" s="213">
        <v>2445</v>
      </c>
      <c r="BF213" s="213">
        <v>2465</v>
      </c>
      <c r="BG213" s="213">
        <v>2472</v>
      </c>
      <c r="BH213" s="213">
        <v>2471</v>
      </c>
      <c r="BI213" s="213">
        <v>2539</v>
      </c>
      <c r="BJ213" s="213">
        <v>2590</v>
      </c>
      <c r="BK213" s="213">
        <v>2637</v>
      </c>
      <c r="BL213" s="213">
        <v>2786</v>
      </c>
      <c r="BM213" s="213">
        <v>3103</v>
      </c>
      <c r="BN213" s="213">
        <v>3354</v>
      </c>
      <c r="BO213" s="213">
        <v>3467</v>
      </c>
      <c r="BP213" s="213">
        <v>3582</v>
      </c>
      <c r="BQ213" s="213">
        <v>3733</v>
      </c>
      <c r="BR213" s="213">
        <v>3888</v>
      </c>
      <c r="BS213" s="213">
        <v>4184</v>
      </c>
      <c r="BT213" s="213">
        <v>4380</v>
      </c>
      <c r="BU213" s="213">
        <v>4584</v>
      </c>
      <c r="BV213" s="213">
        <v>4902</v>
      </c>
      <c r="BW213" s="213">
        <v>5092</v>
      </c>
      <c r="BX213" s="213">
        <v>5370</v>
      </c>
      <c r="BY213" s="213">
        <v>5652</v>
      </c>
      <c r="BZ213" s="213">
        <v>5844</v>
      </c>
      <c r="CA213" s="213">
        <v>5960</v>
      </c>
      <c r="CB213" s="213">
        <v>6226</v>
      </c>
      <c r="CC213" s="213">
        <v>6380</v>
      </c>
      <c r="CD213" s="213">
        <v>6595</v>
      </c>
      <c r="CE213" s="213">
        <v>6941</v>
      </c>
      <c r="CF213" s="213">
        <v>7142</v>
      </c>
      <c r="CG213" s="213">
        <v>7452</v>
      </c>
      <c r="CH213" s="213">
        <v>7619</v>
      </c>
      <c r="CI213" s="213">
        <v>7873</v>
      </c>
      <c r="CJ213" s="213">
        <v>8213</v>
      </c>
      <c r="CK213" s="213">
        <v>8612</v>
      </c>
      <c r="CL213" s="213">
        <v>8997</v>
      </c>
      <c r="CM213" s="213">
        <v>9282</v>
      </c>
      <c r="CN213" s="213">
        <v>9530</v>
      </c>
      <c r="CO213" s="213">
        <v>9959</v>
      </c>
      <c r="CP213" s="213">
        <v>10540</v>
      </c>
      <c r="CQ213" s="213">
        <v>10798</v>
      </c>
      <c r="CR213" s="213">
        <v>11176</v>
      </c>
      <c r="CS213" s="213">
        <v>11673</v>
      </c>
      <c r="CT213" s="213">
        <v>11990</v>
      </c>
      <c r="CU213" s="213">
        <v>12130</v>
      </c>
      <c r="CV213" s="213">
        <v>12274</v>
      </c>
      <c r="CW213" s="213">
        <v>12606</v>
      </c>
      <c r="CX213" s="213">
        <v>13081</v>
      </c>
      <c r="CY213" s="213">
        <v>13170</v>
      </c>
    </row>
    <row r="214" spans="1:103" x14ac:dyDescent="0.2">
      <c r="A214" s="213" t="s">
        <v>1292</v>
      </c>
      <c r="B214" s="211" t="s">
        <v>1288</v>
      </c>
      <c r="C214" s="213"/>
      <c r="D214" s="213"/>
      <c r="E214" s="213">
        <v>56</v>
      </c>
      <c r="F214" s="213">
        <v>58</v>
      </c>
      <c r="G214" s="213">
        <v>84</v>
      </c>
      <c r="H214" s="213">
        <v>96</v>
      </c>
      <c r="I214" s="213">
        <v>101</v>
      </c>
      <c r="J214" s="213">
        <v>107</v>
      </c>
      <c r="K214" s="213">
        <v>114</v>
      </c>
      <c r="L214" s="213">
        <v>123</v>
      </c>
      <c r="M214" s="213">
        <v>134</v>
      </c>
      <c r="N214" s="213">
        <v>146</v>
      </c>
      <c r="O214" s="213">
        <v>159</v>
      </c>
      <c r="P214" s="213">
        <v>172</v>
      </c>
      <c r="Q214" s="213">
        <v>188</v>
      </c>
      <c r="R214" s="213">
        <v>205</v>
      </c>
      <c r="S214" s="213">
        <v>221</v>
      </c>
      <c r="T214" s="213">
        <v>233</v>
      </c>
      <c r="U214" s="213">
        <v>246</v>
      </c>
      <c r="V214" s="213">
        <v>264</v>
      </c>
      <c r="W214" s="213">
        <v>281</v>
      </c>
      <c r="X214" s="213">
        <v>300</v>
      </c>
      <c r="Y214" s="213">
        <v>321</v>
      </c>
      <c r="Z214" s="213">
        <v>342</v>
      </c>
      <c r="AA214" s="213">
        <v>356</v>
      </c>
      <c r="AB214" s="213">
        <v>356</v>
      </c>
      <c r="AC214" s="213">
        <v>383</v>
      </c>
      <c r="AD214" s="213">
        <v>429</v>
      </c>
      <c r="AE214" s="213">
        <v>482</v>
      </c>
      <c r="AF214" s="213">
        <v>515</v>
      </c>
      <c r="AG214" s="213">
        <v>548</v>
      </c>
      <c r="AH214" s="213">
        <v>674</v>
      </c>
      <c r="AI214" s="213">
        <v>712</v>
      </c>
      <c r="AJ214" s="213">
        <v>723</v>
      </c>
      <c r="AK214" s="213">
        <v>728</v>
      </c>
      <c r="AL214" s="213">
        <v>744</v>
      </c>
      <c r="AM214" s="213">
        <v>761</v>
      </c>
      <c r="AN214" s="213">
        <v>800</v>
      </c>
      <c r="AO214" s="213">
        <v>845</v>
      </c>
      <c r="AP214" s="213">
        <v>884</v>
      </c>
      <c r="AQ214" s="213">
        <v>949</v>
      </c>
      <c r="AR214" s="213">
        <v>1024</v>
      </c>
      <c r="AS214" s="213">
        <v>1109</v>
      </c>
      <c r="AT214" s="213">
        <v>1194</v>
      </c>
      <c r="AU214" s="213">
        <v>1285</v>
      </c>
      <c r="AV214" s="213">
        <v>1392</v>
      </c>
      <c r="AW214" s="213">
        <v>1503</v>
      </c>
      <c r="AX214" s="213">
        <v>1609</v>
      </c>
      <c r="AY214" s="213">
        <v>1718</v>
      </c>
      <c r="AZ214" s="213">
        <v>1826</v>
      </c>
      <c r="BA214" s="213">
        <v>1915</v>
      </c>
      <c r="BB214" s="213">
        <v>2011</v>
      </c>
      <c r="BC214" s="213">
        <v>2094</v>
      </c>
      <c r="BD214" s="213">
        <v>2184</v>
      </c>
      <c r="BE214" s="213">
        <v>2247</v>
      </c>
      <c r="BF214" s="213">
        <v>2360</v>
      </c>
      <c r="BG214" s="213">
        <v>2429</v>
      </c>
      <c r="BH214" s="213">
        <v>2469</v>
      </c>
      <c r="BI214" s="213">
        <v>2488</v>
      </c>
      <c r="BJ214" s="213">
        <v>2538</v>
      </c>
      <c r="BK214" s="213">
        <v>2593</v>
      </c>
      <c r="BL214" s="213">
        <v>2650</v>
      </c>
      <c r="BM214" s="213">
        <v>2763</v>
      </c>
      <c r="BN214" s="213">
        <v>2996</v>
      </c>
      <c r="BO214" s="213">
        <v>3252</v>
      </c>
      <c r="BP214" s="213">
        <v>3445</v>
      </c>
      <c r="BQ214" s="213">
        <v>3603</v>
      </c>
      <c r="BR214" s="213">
        <v>3766</v>
      </c>
      <c r="BS214" s="213">
        <v>3933</v>
      </c>
      <c r="BT214" s="213">
        <v>4185</v>
      </c>
      <c r="BU214" s="213">
        <v>4423</v>
      </c>
      <c r="BV214" s="213">
        <v>4661</v>
      </c>
      <c r="BW214" s="213">
        <v>4953</v>
      </c>
      <c r="BX214" s="213">
        <v>5214</v>
      </c>
      <c r="BY214" s="213">
        <v>5499</v>
      </c>
      <c r="BZ214" s="213">
        <v>5801</v>
      </c>
      <c r="CA214" s="213">
        <v>6065</v>
      </c>
      <c r="CB214" s="213">
        <v>6266</v>
      </c>
      <c r="CC214" s="213">
        <v>6518</v>
      </c>
      <c r="CD214" s="213">
        <v>6740</v>
      </c>
      <c r="CE214" s="213">
        <v>6978</v>
      </c>
      <c r="CF214" s="213">
        <v>7299</v>
      </c>
      <c r="CG214" s="213">
        <v>7586</v>
      </c>
      <c r="CH214" s="213">
        <v>7909</v>
      </c>
      <c r="CI214" s="213">
        <v>8177</v>
      </c>
      <c r="CJ214" s="213">
        <v>8463</v>
      </c>
      <c r="CK214" s="213">
        <v>8808</v>
      </c>
      <c r="CL214" s="213">
        <v>9221</v>
      </c>
      <c r="CM214" s="213">
        <v>9658</v>
      </c>
      <c r="CN214" s="213">
        <v>10055</v>
      </c>
      <c r="CO214" s="213">
        <v>10408</v>
      </c>
      <c r="CP214" s="213">
        <v>10842</v>
      </c>
      <c r="CQ214" s="213">
        <v>11407</v>
      </c>
      <c r="CR214" s="213">
        <v>11860</v>
      </c>
      <c r="CS214" s="213">
        <v>12318</v>
      </c>
      <c r="CT214" s="213">
        <v>12850</v>
      </c>
      <c r="CU214" s="213">
        <v>13316</v>
      </c>
      <c r="CV214" s="213">
        <v>13644</v>
      </c>
      <c r="CW214" s="213">
        <v>13908</v>
      </c>
      <c r="CX214" s="213">
        <v>14245</v>
      </c>
      <c r="CY214" s="213">
        <v>14689</v>
      </c>
    </row>
    <row r="215" spans="1:103" x14ac:dyDescent="0.2">
      <c r="A215" s="213" t="s">
        <v>1292</v>
      </c>
      <c r="B215" s="211" t="s">
        <v>1289</v>
      </c>
      <c r="C215" s="213"/>
      <c r="D215" s="213"/>
      <c r="E215" s="213">
        <v>0</v>
      </c>
      <c r="F215" s="213">
        <v>0</v>
      </c>
      <c r="G215" s="213">
        <v>0</v>
      </c>
      <c r="H215" s="213">
        <v>0</v>
      </c>
      <c r="I215" s="213">
        <v>0</v>
      </c>
      <c r="J215" s="213">
        <v>0</v>
      </c>
      <c r="K215" s="213">
        <v>0</v>
      </c>
      <c r="L215" s="213">
        <v>0</v>
      </c>
      <c r="M215" s="213">
        <v>0</v>
      </c>
      <c r="N215" s="213">
        <v>0</v>
      </c>
      <c r="O215" s="213">
        <v>0</v>
      </c>
      <c r="P215" s="213">
        <v>1</v>
      </c>
      <c r="Q215" s="213">
        <v>1</v>
      </c>
      <c r="R215" s="213">
        <v>1</v>
      </c>
      <c r="S215" s="213">
        <v>1</v>
      </c>
      <c r="T215" s="213">
        <v>1</v>
      </c>
      <c r="U215" s="213">
        <v>1</v>
      </c>
      <c r="V215" s="213">
        <v>1</v>
      </c>
      <c r="W215" s="213">
        <v>1</v>
      </c>
      <c r="X215" s="213">
        <v>1</v>
      </c>
      <c r="Y215" s="213">
        <v>1</v>
      </c>
      <c r="Z215" s="213">
        <v>1</v>
      </c>
      <c r="AA215" s="213">
        <v>1</v>
      </c>
      <c r="AB215" s="213">
        <v>2</v>
      </c>
      <c r="AC215" s="213">
        <v>3</v>
      </c>
      <c r="AD215" s="213">
        <v>3</v>
      </c>
      <c r="AE215" s="213">
        <v>3</v>
      </c>
      <c r="AF215" s="213">
        <v>3</v>
      </c>
      <c r="AG215" s="213">
        <v>3</v>
      </c>
      <c r="AH215" s="213">
        <v>3</v>
      </c>
      <c r="AI215" s="213">
        <v>3</v>
      </c>
      <c r="AJ215" s="213">
        <v>4</v>
      </c>
      <c r="AK215" s="213">
        <v>4</v>
      </c>
      <c r="AL215" s="213">
        <v>4</v>
      </c>
      <c r="AM215" s="213">
        <v>6</v>
      </c>
      <c r="AN215" s="213">
        <v>6</v>
      </c>
      <c r="AO215" s="213">
        <v>6</v>
      </c>
      <c r="AP215" s="213">
        <v>5</v>
      </c>
      <c r="AQ215" s="213">
        <v>5</v>
      </c>
      <c r="AR215" s="213">
        <v>6</v>
      </c>
      <c r="AS215" s="213">
        <v>7</v>
      </c>
      <c r="AT215" s="213">
        <v>8</v>
      </c>
      <c r="AU215" s="213">
        <v>8</v>
      </c>
      <c r="AV215" s="213">
        <v>9</v>
      </c>
      <c r="AW215" s="213">
        <v>10</v>
      </c>
      <c r="AX215" s="213">
        <v>11</v>
      </c>
      <c r="AY215" s="213">
        <v>11</v>
      </c>
      <c r="AZ215" s="213">
        <v>12</v>
      </c>
      <c r="BA215" s="213">
        <v>14</v>
      </c>
      <c r="BB215" s="213">
        <v>15</v>
      </c>
      <c r="BC215" s="213">
        <v>16</v>
      </c>
      <c r="BD215" s="213">
        <v>17</v>
      </c>
      <c r="BE215" s="213">
        <v>19</v>
      </c>
      <c r="BF215" s="213">
        <v>19</v>
      </c>
      <c r="BG215" s="213">
        <v>20</v>
      </c>
      <c r="BH215" s="213">
        <v>20</v>
      </c>
      <c r="BI215" s="213">
        <v>21</v>
      </c>
      <c r="BJ215" s="213">
        <v>21</v>
      </c>
      <c r="BK215" s="213">
        <v>23</v>
      </c>
      <c r="BL215" s="213">
        <v>24</v>
      </c>
      <c r="BM215" s="213">
        <v>24</v>
      </c>
      <c r="BN215" s="213">
        <v>24</v>
      </c>
      <c r="BO215" s="213">
        <v>25</v>
      </c>
      <c r="BP215" s="213">
        <v>25</v>
      </c>
      <c r="BQ215" s="213">
        <v>26</v>
      </c>
      <c r="BR215" s="213">
        <v>27</v>
      </c>
      <c r="BS215" s="213">
        <v>32</v>
      </c>
      <c r="BT215" s="213">
        <v>37</v>
      </c>
      <c r="BU215" s="213">
        <v>39</v>
      </c>
      <c r="BV215" s="213">
        <v>40</v>
      </c>
      <c r="BW215" s="213">
        <v>42</v>
      </c>
      <c r="BX215" s="213">
        <v>43</v>
      </c>
      <c r="BY215" s="213">
        <v>46</v>
      </c>
      <c r="BZ215" s="213">
        <v>50</v>
      </c>
      <c r="CA215" s="213">
        <v>54</v>
      </c>
      <c r="CB215" s="213">
        <v>58</v>
      </c>
      <c r="CC215" s="213">
        <v>60</v>
      </c>
      <c r="CD215" s="213">
        <v>63</v>
      </c>
      <c r="CE215" s="213">
        <v>68</v>
      </c>
      <c r="CF215" s="213">
        <v>70</v>
      </c>
      <c r="CG215" s="213">
        <v>72</v>
      </c>
      <c r="CH215" s="213">
        <v>75</v>
      </c>
      <c r="CI215" s="213">
        <v>77</v>
      </c>
      <c r="CJ215" s="213">
        <v>79</v>
      </c>
      <c r="CK215" s="213">
        <v>85</v>
      </c>
      <c r="CL215" s="213">
        <v>90</v>
      </c>
      <c r="CM215" s="213">
        <v>95</v>
      </c>
      <c r="CN215" s="213">
        <v>97</v>
      </c>
      <c r="CO215" s="213">
        <v>101</v>
      </c>
      <c r="CP215" s="213">
        <v>107</v>
      </c>
      <c r="CQ215" s="213">
        <v>114</v>
      </c>
      <c r="CR215" s="213">
        <v>120</v>
      </c>
      <c r="CS215" s="213">
        <v>123</v>
      </c>
      <c r="CT215" s="213">
        <v>128</v>
      </c>
      <c r="CU215" s="213">
        <v>135</v>
      </c>
      <c r="CV215" s="213">
        <v>142</v>
      </c>
      <c r="CW215" s="213">
        <v>149</v>
      </c>
      <c r="CX215" s="213">
        <v>154</v>
      </c>
      <c r="CY215" s="213">
        <v>162</v>
      </c>
    </row>
    <row r="217" spans="1:103" x14ac:dyDescent="0.2">
      <c r="A217" s="212" t="s">
        <v>1290</v>
      </c>
      <c r="E217" s="212">
        <f>SUM(E2:E216)</f>
        <v>68350236</v>
      </c>
      <c r="F217" s="212">
        <f t="shared" ref="F217:AF217" si="0">SUM(F2:F216)</f>
        <v>69025203</v>
      </c>
      <c r="G217" s="212">
        <f t="shared" si="0"/>
        <v>69630376</v>
      </c>
      <c r="H217" s="212">
        <f t="shared" si="0"/>
        <v>70160187</v>
      </c>
      <c r="I217" s="212">
        <f t="shared" si="0"/>
        <v>70612833</v>
      </c>
      <c r="J217" s="212">
        <f t="shared" si="0"/>
        <v>70985959</v>
      </c>
      <c r="K217" s="212">
        <f t="shared" si="0"/>
        <v>71350151</v>
      </c>
      <c r="L217" s="212">
        <f t="shared" si="0"/>
        <v>71705282</v>
      </c>
      <c r="M217" s="212">
        <f t="shared" si="0"/>
        <v>72051458</v>
      </c>
      <c r="N217" s="212">
        <f t="shared" si="0"/>
        <v>72388988</v>
      </c>
      <c r="O217" s="212">
        <f t="shared" si="0"/>
        <v>72717937</v>
      </c>
      <c r="P217" s="212">
        <f t="shared" si="0"/>
        <v>73038609</v>
      </c>
      <c r="Q217" s="212">
        <f t="shared" si="0"/>
        <v>73351615</v>
      </c>
      <c r="R217" s="212">
        <f t="shared" si="0"/>
        <v>73658795</v>
      </c>
      <c r="S217" s="212">
        <f t="shared" si="0"/>
        <v>73962122</v>
      </c>
      <c r="T217" s="212">
        <f t="shared" si="0"/>
        <v>74262408</v>
      </c>
      <c r="U217" s="212">
        <f t="shared" si="0"/>
        <v>74560211</v>
      </c>
      <c r="V217" s="212">
        <f t="shared" si="0"/>
        <v>74855850</v>
      </c>
      <c r="W217" s="212">
        <f t="shared" si="0"/>
        <v>75148911</v>
      </c>
      <c r="X217" s="212">
        <f t="shared" si="0"/>
        <v>75438895</v>
      </c>
      <c r="Y217" s="212">
        <f t="shared" si="0"/>
        <v>75725757</v>
      </c>
      <c r="Z217" s="212">
        <f t="shared" si="0"/>
        <v>76009334</v>
      </c>
      <c r="AA217" s="212">
        <f t="shared" si="0"/>
        <v>76288178</v>
      </c>
      <c r="AB217" s="212">
        <f t="shared" si="0"/>
        <v>76560631</v>
      </c>
      <c r="AC217" s="212">
        <f t="shared" si="0"/>
        <v>76826213</v>
      </c>
      <c r="AD217" s="212">
        <f t="shared" si="0"/>
        <v>77084491</v>
      </c>
      <c r="AE217" s="212">
        <f t="shared" si="0"/>
        <v>77334961</v>
      </c>
      <c r="AF217" s="212">
        <f t="shared" si="0"/>
        <v>77577467</v>
      </c>
    </row>
    <row r="218" spans="1:103" x14ac:dyDescent="0.2">
      <c r="AF218" s="212">
        <f>AF217-'ONS pop proj 2020-based'!AG217</f>
        <v>4414855</v>
      </c>
    </row>
    <row r="219" spans="1:103" x14ac:dyDescent="0.2">
      <c r="A219" s="212" t="s">
        <v>1291</v>
      </c>
      <c r="B219" s="212" t="s">
        <v>1299</v>
      </c>
      <c r="E219" s="212">
        <f>SUM(E17:E61)</f>
        <v>20130837</v>
      </c>
      <c r="AF219" s="214">
        <f>100*((AF217/'ONS pop proj 2020-based'!AG217)-1)</f>
        <v>6.0343047894462876</v>
      </c>
    </row>
    <row r="220" spans="1:103" x14ac:dyDescent="0.2">
      <c r="A220" s="212" t="s">
        <v>1292</v>
      </c>
      <c r="B220" s="212" t="s">
        <v>1298</v>
      </c>
      <c r="E220" s="212">
        <f>SUM(E124:E173)</f>
        <v>21687115</v>
      </c>
    </row>
    <row r="221" spans="1:103" x14ac:dyDescent="0.2">
      <c r="A221" s="212" t="s">
        <v>1290</v>
      </c>
      <c r="B221" s="216" t="s">
        <v>1300</v>
      </c>
      <c r="E221" s="212">
        <f>+E220+E219</f>
        <v>41817952</v>
      </c>
    </row>
    <row r="222" spans="1:103" x14ac:dyDescent="0.2">
      <c r="A222" s="216"/>
      <c r="B222" s="216" t="s">
        <v>1301</v>
      </c>
      <c r="E222" s="212">
        <v>43884753</v>
      </c>
    </row>
    <row r="223" spans="1:103" x14ac:dyDescent="0.2">
      <c r="B223" s="212" t="s">
        <v>1302</v>
      </c>
      <c r="E223" s="212">
        <f>+E222-E221</f>
        <v>2066801</v>
      </c>
    </row>
    <row r="225" spans="2:32" x14ac:dyDescent="0.2">
      <c r="B225" s="220" t="s">
        <v>1320</v>
      </c>
      <c r="E225" s="212">
        <f>SUM(E2:E17,E109:E124)</f>
        <v>12294360</v>
      </c>
      <c r="F225" s="212">
        <f t="shared" ref="F225:AF225" si="1">SUM(F2:F17,F109:F124)</f>
        <v>12266138</v>
      </c>
      <c r="G225" s="212">
        <f t="shared" si="1"/>
        <v>12239835</v>
      </c>
      <c r="H225" s="212">
        <f t="shared" si="1"/>
        <v>12200849</v>
      </c>
      <c r="I225" s="212">
        <f t="shared" si="1"/>
        <v>12138879</v>
      </c>
      <c r="J225" s="212">
        <f t="shared" si="1"/>
        <v>12069233</v>
      </c>
      <c r="K225" s="212">
        <f t="shared" si="1"/>
        <v>12019491</v>
      </c>
      <c r="L225" s="212">
        <f t="shared" si="1"/>
        <v>11987119</v>
      </c>
      <c r="M225" s="212">
        <f t="shared" si="1"/>
        <v>11957321</v>
      </c>
      <c r="N225" s="212">
        <f t="shared" si="1"/>
        <v>11920097</v>
      </c>
      <c r="O225" s="212">
        <f t="shared" si="1"/>
        <v>11903469</v>
      </c>
      <c r="P225" s="212">
        <f t="shared" si="1"/>
        <v>11902726</v>
      </c>
      <c r="Q225" s="212">
        <f t="shared" si="1"/>
        <v>11911647</v>
      </c>
      <c r="R225" s="212">
        <f t="shared" si="1"/>
        <v>11933239</v>
      </c>
      <c r="S225" s="212">
        <f t="shared" si="1"/>
        <v>11982278</v>
      </c>
      <c r="T225" s="212">
        <f t="shared" si="1"/>
        <v>12021246</v>
      </c>
      <c r="U225" s="212">
        <f t="shared" si="1"/>
        <v>12095290</v>
      </c>
      <c r="V225" s="212">
        <f t="shared" si="1"/>
        <v>12128418</v>
      </c>
      <c r="W225" s="212">
        <f t="shared" si="1"/>
        <v>12157953</v>
      </c>
      <c r="X225" s="212">
        <f t="shared" si="1"/>
        <v>12187117</v>
      </c>
      <c r="Y225" s="212">
        <f t="shared" si="1"/>
        <v>12216443</v>
      </c>
      <c r="Z225" s="212">
        <f t="shared" si="1"/>
        <v>12246397</v>
      </c>
      <c r="AA225" s="212">
        <f t="shared" si="1"/>
        <v>12275979</v>
      </c>
      <c r="AB225" s="212">
        <f t="shared" si="1"/>
        <v>12303540</v>
      </c>
      <c r="AC225" s="212">
        <f t="shared" si="1"/>
        <v>12328612</v>
      </c>
      <c r="AD225" s="212">
        <f t="shared" si="1"/>
        <v>12350606</v>
      </c>
      <c r="AE225" s="212">
        <f t="shared" si="1"/>
        <v>12369212</v>
      </c>
      <c r="AF225" s="212">
        <f t="shared" si="1"/>
        <v>12384338</v>
      </c>
    </row>
    <row r="226" spans="2:32" x14ac:dyDescent="0.2">
      <c r="B226" s="212" t="s">
        <v>1321</v>
      </c>
      <c r="E226" s="212">
        <f>SUM(E18:E66,E125:E173)</f>
        <v>43128943</v>
      </c>
      <c r="F226" s="212">
        <f t="shared" ref="F226:AF226" si="2">SUM(F18:F66,F125:F173)</f>
        <v>43590833</v>
      </c>
      <c r="G226" s="212">
        <f t="shared" si="2"/>
        <v>43974434</v>
      </c>
      <c r="H226" s="212">
        <f t="shared" si="2"/>
        <v>44275292</v>
      </c>
      <c r="I226" s="212">
        <f t="shared" si="2"/>
        <v>44505398</v>
      </c>
      <c r="J226" s="212">
        <f t="shared" si="2"/>
        <v>44656907</v>
      </c>
      <c r="K226" s="212">
        <f t="shared" si="2"/>
        <v>44772519</v>
      </c>
      <c r="L226" s="212">
        <f t="shared" si="2"/>
        <v>44862329</v>
      </c>
      <c r="M226" s="212">
        <f t="shared" si="2"/>
        <v>44958173</v>
      </c>
      <c r="N226" s="212">
        <f t="shared" si="2"/>
        <v>45061172</v>
      </c>
      <c r="O226" s="212">
        <f t="shared" si="2"/>
        <v>45151979</v>
      </c>
      <c r="P226" s="212">
        <f t="shared" si="2"/>
        <v>45228533</v>
      </c>
      <c r="Q226" s="212">
        <f t="shared" si="2"/>
        <v>45318557</v>
      </c>
      <c r="R226" s="212">
        <f t="shared" si="2"/>
        <v>45378597</v>
      </c>
      <c r="S226" s="212">
        <f t="shared" si="2"/>
        <v>45447565</v>
      </c>
      <c r="T226" s="212">
        <f t="shared" si="2"/>
        <v>45563233</v>
      </c>
      <c r="U226" s="212">
        <f t="shared" si="2"/>
        <v>45679624</v>
      </c>
      <c r="V226" s="212">
        <f t="shared" si="2"/>
        <v>45850768</v>
      </c>
      <c r="W226" s="212">
        <f t="shared" si="2"/>
        <v>46042240</v>
      </c>
      <c r="X226" s="212">
        <f t="shared" si="2"/>
        <v>46251966</v>
      </c>
      <c r="Y226" s="212">
        <f t="shared" si="2"/>
        <v>46447624</v>
      </c>
      <c r="Z226" s="212">
        <f t="shared" si="2"/>
        <v>46586706</v>
      </c>
      <c r="AA226" s="212">
        <f t="shared" si="2"/>
        <v>46689449</v>
      </c>
      <c r="AB226" s="212">
        <f t="shared" si="2"/>
        <v>46792083</v>
      </c>
      <c r="AC226" s="212">
        <f t="shared" si="2"/>
        <v>46899308</v>
      </c>
      <c r="AD226" s="212">
        <f t="shared" si="2"/>
        <v>47000174</v>
      </c>
      <c r="AE226" s="212">
        <f t="shared" si="2"/>
        <v>47097906</v>
      </c>
      <c r="AF226" s="212">
        <f t="shared" si="2"/>
        <v>47164217</v>
      </c>
    </row>
    <row r="227" spans="2:32" x14ac:dyDescent="0.2">
      <c r="B227" s="212" t="s">
        <v>1322</v>
      </c>
      <c r="E227" s="212">
        <f>SUM(E67:E108,E174:E215)</f>
        <v>12926933</v>
      </c>
      <c r="F227" s="212">
        <f t="shared" ref="F227:AF227" si="3">SUM(F67:F108,F174:F215)</f>
        <v>13168232</v>
      </c>
      <c r="G227" s="212">
        <f t="shared" si="3"/>
        <v>13416107</v>
      </c>
      <c r="H227" s="212">
        <f t="shared" si="3"/>
        <v>13684046</v>
      </c>
      <c r="I227" s="212">
        <f t="shared" si="3"/>
        <v>13968556</v>
      </c>
      <c r="J227" s="212">
        <f t="shared" si="3"/>
        <v>14259819</v>
      </c>
      <c r="K227" s="212">
        <f t="shared" si="3"/>
        <v>14558141</v>
      </c>
      <c r="L227" s="212">
        <f t="shared" si="3"/>
        <v>14855834</v>
      </c>
      <c r="M227" s="212">
        <f t="shared" si="3"/>
        <v>15135964</v>
      </c>
      <c r="N227" s="212">
        <f t="shared" si="3"/>
        <v>15407719</v>
      </c>
      <c r="O227" s="212">
        <f t="shared" si="3"/>
        <v>15662489</v>
      </c>
      <c r="P227" s="212">
        <f t="shared" si="3"/>
        <v>15907350</v>
      </c>
      <c r="Q227" s="212">
        <f t="shared" si="3"/>
        <v>16121411</v>
      </c>
      <c r="R227" s="212">
        <f t="shared" si="3"/>
        <v>16346959</v>
      </c>
      <c r="S227" s="212">
        <f t="shared" si="3"/>
        <v>16532279</v>
      </c>
      <c r="T227" s="212">
        <f t="shared" si="3"/>
        <v>16677929</v>
      </c>
      <c r="U227" s="212">
        <f t="shared" si="3"/>
        <v>16785297</v>
      </c>
      <c r="V227" s="212">
        <f t="shared" si="3"/>
        <v>16876664</v>
      </c>
      <c r="W227" s="212">
        <f t="shared" si="3"/>
        <v>16948718</v>
      </c>
      <c r="X227" s="212">
        <f t="shared" si="3"/>
        <v>16999812</v>
      </c>
      <c r="Y227" s="212">
        <f t="shared" si="3"/>
        <v>17061690</v>
      </c>
      <c r="Z227" s="212">
        <f t="shared" si="3"/>
        <v>17176231</v>
      </c>
      <c r="AA227" s="212">
        <f t="shared" si="3"/>
        <v>17322750</v>
      </c>
      <c r="AB227" s="212">
        <f t="shared" si="3"/>
        <v>17465008</v>
      </c>
      <c r="AC227" s="212">
        <f t="shared" si="3"/>
        <v>17598293</v>
      </c>
      <c r="AD227" s="212">
        <f t="shared" si="3"/>
        <v>17733711</v>
      </c>
      <c r="AE227" s="212">
        <f t="shared" si="3"/>
        <v>17867843</v>
      </c>
      <c r="AF227" s="212">
        <f t="shared" si="3"/>
        <v>18028912</v>
      </c>
    </row>
    <row r="228" spans="2:32" x14ac:dyDescent="0.2">
      <c r="E228" s="212">
        <f>SUM(E225:E227)</f>
        <v>68350236</v>
      </c>
      <c r="F228" s="212">
        <f t="shared" ref="F228:AF228" si="4">SUM(F225:F227)</f>
        <v>69025203</v>
      </c>
      <c r="G228" s="212">
        <f t="shared" si="4"/>
        <v>69630376</v>
      </c>
      <c r="H228" s="212">
        <f t="shared" si="4"/>
        <v>70160187</v>
      </c>
      <c r="I228" s="212">
        <f t="shared" si="4"/>
        <v>70612833</v>
      </c>
      <c r="J228" s="212">
        <f t="shared" si="4"/>
        <v>70985959</v>
      </c>
      <c r="K228" s="212">
        <f t="shared" si="4"/>
        <v>71350151</v>
      </c>
      <c r="L228" s="212">
        <f t="shared" si="4"/>
        <v>71705282</v>
      </c>
      <c r="M228" s="212">
        <f t="shared" si="4"/>
        <v>72051458</v>
      </c>
      <c r="N228" s="212">
        <f t="shared" si="4"/>
        <v>72388988</v>
      </c>
      <c r="O228" s="212">
        <f t="shared" si="4"/>
        <v>72717937</v>
      </c>
      <c r="P228" s="212">
        <f t="shared" si="4"/>
        <v>73038609</v>
      </c>
      <c r="Q228" s="212">
        <f t="shared" si="4"/>
        <v>73351615</v>
      </c>
      <c r="R228" s="212">
        <f t="shared" si="4"/>
        <v>73658795</v>
      </c>
      <c r="S228" s="212">
        <f t="shared" si="4"/>
        <v>73962122</v>
      </c>
      <c r="T228" s="212">
        <f t="shared" si="4"/>
        <v>74262408</v>
      </c>
      <c r="U228" s="212">
        <f t="shared" si="4"/>
        <v>74560211</v>
      </c>
      <c r="V228" s="212">
        <f t="shared" si="4"/>
        <v>74855850</v>
      </c>
      <c r="W228" s="212">
        <f t="shared" si="4"/>
        <v>75148911</v>
      </c>
      <c r="X228" s="212">
        <f t="shared" si="4"/>
        <v>75438895</v>
      </c>
      <c r="Y228" s="212">
        <f t="shared" si="4"/>
        <v>75725757</v>
      </c>
      <c r="Z228" s="212">
        <f t="shared" si="4"/>
        <v>76009334</v>
      </c>
      <c r="AA228" s="212">
        <f t="shared" si="4"/>
        <v>76288178</v>
      </c>
      <c r="AB228" s="212">
        <f t="shared" si="4"/>
        <v>76560631</v>
      </c>
      <c r="AC228" s="212">
        <f t="shared" si="4"/>
        <v>76826213</v>
      </c>
      <c r="AD228" s="212">
        <f t="shared" si="4"/>
        <v>77084491</v>
      </c>
      <c r="AE228" s="212">
        <f t="shared" si="4"/>
        <v>77334961</v>
      </c>
      <c r="AF228" s="212">
        <f t="shared" si="4"/>
        <v>77577467</v>
      </c>
    </row>
    <row r="230" spans="2:32" x14ac:dyDescent="0.2">
      <c r="B230" s="220" t="s">
        <v>1320</v>
      </c>
      <c r="E230" s="212">
        <f>E225/E$228</f>
        <v>0.17987297073853556</v>
      </c>
      <c r="F230" s="212">
        <f t="shared" ref="F230:AF232" si="5">F225/F$228</f>
        <v>0.17770520718352686</v>
      </c>
      <c r="G230" s="212">
        <f t="shared" si="5"/>
        <v>0.17578298011775781</v>
      </c>
      <c r="H230" s="212">
        <f t="shared" si="5"/>
        <v>0.17389989282668247</v>
      </c>
      <c r="I230" s="212">
        <f t="shared" si="5"/>
        <v>0.17190754830641053</v>
      </c>
      <c r="J230" s="212">
        <f t="shared" si="5"/>
        <v>0.17002282099196547</v>
      </c>
      <c r="K230" s="212">
        <f t="shared" si="5"/>
        <v>0.16845782148379757</v>
      </c>
      <c r="L230" s="212">
        <f t="shared" si="5"/>
        <v>0.16717205017058576</v>
      </c>
      <c r="M230" s="212">
        <f t="shared" si="5"/>
        <v>0.16595529545009347</v>
      </c>
      <c r="N230" s="212">
        <f t="shared" si="5"/>
        <v>0.16466726955762939</v>
      </c>
      <c r="O230" s="212">
        <f t="shared" si="5"/>
        <v>0.16369371149789358</v>
      </c>
      <c r="P230" s="212">
        <f t="shared" si="5"/>
        <v>0.16296485054911164</v>
      </c>
      <c r="Q230" s="212">
        <f t="shared" si="5"/>
        <v>0.16239106664522657</v>
      </c>
      <c r="R230" s="212">
        <f t="shared" si="5"/>
        <v>0.16200698097219754</v>
      </c>
      <c r="S230" s="212">
        <f t="shared" si="5"/>
        <v>0.16200560065056002</v>
      </c>
      <c r="T230" s="212">
        <f t="shared" si="5"/>
        <v>0.16187525187710045</v>
      </c>
      <c r="U230" s="212">
        <f t="shared" si="5"/>
        <v>0.16222177804727511</v>
      </c>
      <c r="V230" s="212">
        <f t="shared" si="5"/>
        <v>0.16202364945425107</v>
      </c>
      <c r="W230" s="212">
        <f t="shared" si="5"/>
        <v>0.16178481947662554</v>
      </c>
      <c r="X230" s="212">
        <f t="shared" si="5"/>
        <v>0.16154951633371617</v>
      </c>
      <c r="Y230" s="212">
        <f t="shared" si="5"/>
        <v>0.16132480524427112</v>
      </c>
      <c r="Z230" s="212">
        <f t="shared" si="5"/>
        <v>0.16111701491819413</v>
      </c>
      <c r="AA230" s="212">
        <f t="shared" si="5"/>
        <v>0.16091587611385869</v>
      </c>
      <c r="AB230" s="212">
        <f t="shared" si="5"/>
        <v>0.16070322095438319</v>
      </c>
      <c r="AC230" s="212">
        <f t="shared" si="5"/>
        <v>0.16047402987311116</v>
      </c>
      <c r="AD230" s="212">
        <f t="shared" si="5"/>
        <v>0.16022167156814981</v>
      </c>
      <c r="AE230" s="212">
        <f t="shared" si="5"/>
        <v>0.1599433405028807</v>
      </c>
      <c r="AF230" s="212">
        <f t="shared" si="5"/>
        <v>0.15963833931314103</v>
      </c>
    </row>
    <row r="231" spans="2:32" x14ac:dyDescent="0.2">
      <c r="B231" s="212" t="s">
        <v>1321</v>
      </c>
      <c r="E231" s="212">
        <f t="shared" ref="E231:T232" si="6">E226/E$228</f>
        <v>0.63099918191943039</v>
      </c>
      <c r="F231" s="212">
        <f t="shared" si="6"/>
        <v>0.63152053315946066</v>
      </c>
      <c r="G231" s="212">
        <f t="shared" si="6"/>
        <v>0.63154095275889366</v>
      </c>
      <c r="H231" s="212">
        <f t="shared" si="6"/>
        <v>0.63106006259646941</v>
      </c>
      <c r="I231" s="212">
        <f t="shared" si="6"/>
        <v>0.63027350849951025</v>
      </c>
      <c r="J231" s="212">
        <f t="shared" si="6"/>
        <v>0.6290949312947931</v>
      </c>
      <c r="K231" s="212">
        <f t="shared" si="6"/>
        <v>0.62750419406961033</v>
      </c>
      <c r="L231" s="212">
        <f t="shared" si="6"/>
        <v>0.62564887479279419</v>
      </c>
      <c r="M231" s="212">
        <f t="shared" si="6"/>
        <v>0.62397311932258193</v>
      </c>
      <c r="N231" s="212">
        <f t="shared" si="6"/>
        <v>0.62248655831464306</v>
      </c>
      <c r="O231" s="212">
        <f t="shared" si="6"/>
        <v>0.62091941634702863</v>
      </c>
      <c r="P231" s="212">
        <f t="shared" si="6"/>
        <v>0.61924143434878398</v>
      </c>
      <c r="Q231" s="212">
        <f t="shared" si="6"/>
        <v>0.61782630143862549</v>
      </c>
      <c r="R231" s="212">
        <f t="shared" si="6"/>
        <v>0.61606488403726944</v>
      </c>
      <c r="S231" s="212">
        <f t="shared" si="6"/>
        <v>0.61447080980180635</v>
      </c>
      <c r="T231" s="212">
        <f t="shared" si="6"/>
        <v>0.61354370571985761</v>
      </c>
      <c r="U231" s="212">
        <f t="shared" si="5"/>
        <v>0.61265416751570079</v>
      </c>
      <c r="V231" s="212">
        <f t="shared" si="5"/>
        <v>0.61252083838470872</v>
      </c>
      <c r="W231" s="212">
        <f t="shared" si="5"/>
        <v>0.61268006930932106</v>
      </c>
      <c r="X231" s="212">
        <f t="shared" si="5"/>
        <v>0.61310503023672336</v>
      </c>
      <c r="Y231" s="212">
        <f t="shared" si="5"/>
        <v>0.61336625528880484</v>
      </c>
      <c r="Z231" s="212">
        <f t="shared" si="5"/>
        <v>0.6129076989412906</v>
      </c>
      <c r="AA231" s="212">
        <f t="shared" si="5"/>
        <v>0.61201421011785073</v>
      </c>
      <c r="AB231" s="212">
        <f t="shared" si="5"/>
        <v>0.61117682010745178</v>
      </c>
      <c r="AC231" s="212">
        <f t="shared" si="5"/>
        <v>0.61045971379586284</v>
      </c>
      <c r="AD231" s="212">
        <f t="shared" si="5"/>
        <v>0.60972282997886051</v>
      </c>
      <c r="AE231" s="212">
        <f t="shared" si="5"/>
        <v>0.60901182842776636</v>
      </c>
      <c r="AF231" s="212">
        <f t="shared" si="5"/>
        <v>0.60796283797201056</v>
      </c>
    </row>
    <row r="232" spans="2:32" x14ac:dyDescent="0.2">
      <c r="B232" s="212" t="s">
        <v>1322</v>
      </c>
      <c r="E232" s="212">
        <f t="shared" si="6"/>
        <v>0.18912784734203406</v>
      </c>
      <c r="F232" s="212">
        <f t="shared" si="5"/>
        <v>0.19077425965701253</v>
      </c>
      <c r="G232" s="212">
        <f t="shared" si="5"/>
        <v>0.19267606712334859</v>
      </c>
      <c r="H232" s="212">
        <f t="shared" si="5"/>
        <v>0.19504004457684812</v>
      </c>
      <c r="I232" s="212">
        <f t="shared" si="5"/>
        <v>0.19781894319407919</v>
      </c>
      <c r="J232" s="212">
        <f t="shared" si="5"/>
        <v>0.20088224771324142</v>
      </c>
      <c r="K232" s="212">
        <f t="shared" si="5"/>
        <v>0.20403798444659213</v>
      </c>
      <c r="L232" s="212">
        <f t="shared" si="5"/>
        <v>0.20717907503662003</v>
      </c>
      <c r="M232" s="212">
        <f t="shared" si="5"/>
        <v>0.21007158522732461</v>
      </c>
      <c r="N232" s="212">
        <f t="shared" si="5"/>
        <v>0.2128461721277275</v>
      </c>
      <c r="O232" s="212">
        <f t="shared" si="5"/>
        <v>0.21538687215507776</v>
      </c>
      <c r="P232" s="212">
        <f t="shared" si="5"/>
        <v>0.21779371510210443</v>
      </c>
      <c r="Q232" s="212">
        <f t="shared" si="5"/>
        <v>0.219782631916148</v>
      </c>
      <c r="R232" s="212">
        <f t="shared" si="5"/>
        <v>0.22192813499053304</v>
      </c>
      <c r="S232" s="212">
        <f t="shared" si="5"/>
        <v>0.22352358954763357</v>
      </c>
      <c r="T232" s="212">
        <f t="shared" si="5"/>
        <v>0.22458104240304191</v>
      </c>
      <c r="U232" s="212">
        <f t="shared" si="5"/>
        <v>0.22512405443702405</v>
      </c>
      <c r="V232" s="212">
        <f t="shared" si="5"/>
        <v>0.22545551216104018</v>
      </c>
      <c r="W232" s="212">
        <f t="shared" si="5"/>
        <v>0.2255351112140534</v>
      </c>
      <c r="X232" s="212">
        <f t="shared" si="5"/>
        <v>0.22534545342956044</v>
      </c>
      <c r="Y232" s="212">
        <f t="shared" si="5"/>
        <v>0.22530893946692404</v>
      </c>
      <c r="Z232" s="212">
        <f t="shared" si="5"/>
        <v>0.22597528614051532</v>
      </c>
      <c r="AA232" s="212">
        <f t="shared" si="5"/>
        <v>0.22706991376829055</v>
      </c>
      <c r="AB232" s="212">
        <f t="shared" si="5"/>
        <v>0.22811995893816497</v>
      </c>
      <c r="AC232" s="212">
        <f t="shared" si="5"/>
        <v>0.22906625633102598</v>
      </c>
      <c r="AD232" s="212">
        <f t="shared" si="5"/>
        <v>0.23005549845298973</v>
      </c>
      <c r="AE232" s="212">
        <f t="shared" si="5"/>
        <v>0.23104483106935297</v>
      </c>
      <c r="AF232" s="212">
        <f t="shared" si="5"/>
        <v>0.23239882271484838</v>
      </c>
    </row>
  </sheetData>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32FB7-EE88-45D1-A6B2-D4C33815C707}">
  <sheetPr>
    <pageSetUpPr fitToPage="1"/>
  </sheetPr>
  <dimension ref="A1:J140"/>
  <sheetViews>
    <sheetView zoomScaleNormal="100" workbookViewId="0">
      <pane xSplit="2" ySplit="5" topLeftCell="C111" activePane="bottomRight" state="frozen"/>
      <selection pane="topRight"/>
      <selection pane="bottomLeft"/>
      <selection pane="bottomRight" activeCell="C106" sqref="C106"/>
    </sheetView>
  </sheetViews>
  <sheetFormatPr defaultColWidth="8.85546875" defaultRowHeight="15" x14ac:dyDescent="0.25"/>
  <cols>
    <col min="1" max="2" width="14.7109375" style="26" customWidth="1"/>
    <col min="3" max="6" width="17.7109375" style="26" customWidth="1"/>
    <col min="7" max="7" width="8.85546875" style="26"/>
    <col min="8" max="8" width="14.28515625" style="26" bestFit="1" customWidth="1"/>
    <col min="9" max="9" width="12.7109375" style="26" bestFit="1" customWidth="1"/>
    <col min="10" max="10" width="13.140625" style="26" bestFit="1" customWidth="1"/>
    <col min="11" max="16384" width="8.85546875" style="26"/>
  </cols>
  <sheetData>
    <row r="1" spans="1:10" ht="18" customHeight="1" x14ac:dyDescent="0.25">
      <c r="A1" s="24" t="s">
        <v>228</v>
      </c>
      <c r="B1" s="25"/>
    </row>
    <row r="2" spans="1:10" ht="36" customHeight="1" x14ac:dyDescent="0.25">
      <c r="A2" s="24" t="s">
        <v>229</v>
      </c>
      <c r="B2" s="25"/>
    </row>
    <row r="3" spans="1:10" ht="15" customHeight="1" x14ac:dyDescent="0.25">
      <c r="A3" s="27" t="s">
        <v>230</v>
      </c>
      <c r="B3" s="25"/>
    </row>
    <row r="4" spans="1:10" ht="30" customHeight="1" x14ac:dyDescent="0.25">
      <c r="A4" s="27" t="s">
        <v>231</v>
      </c>
      <c r="B4" s="25"/>
    </row>
    <row r="5" spans="1:10" s="30" customFormat="1" ht="15" customHeight="1" x14ac:dyDescent="0.25">
      <c r="A5" s="28" t="s">
        <v>232</v>
      </c>
      <c r="B5" s="28" t="s">
        <v>233</v>
      </c>
      <c r="C5" s="29" t="s">
        <v>234</v>
      </c>
      <c r="D5" s="29" t="s">
        <v>235</v>
      </c>
      <c r="E5" s="29" t="s">
        <v>236</v>
      </c>
      <c r="F5" s="29" t="s">
        <v>237</v>
      </c>
      <c r="H5" s="29"/>
      <c r="I5" s="29"/>
      <c r="J5" s="29"/>
    </row>
    <row r="6" spans="1:10" ht="15" customHeight="1" x14ac:dyDescent="0.25">
      <c r="A6" s="31" t="s">
        <v>238</v>
      </c>
      <c r="B6" s="32" t="s">
        <v>239</v>
      </c>
      <c r="C6" s="33">
        <v>639000</v>
      </c>
      <c r="D6" s="33">
        <v>74000</v>
      </c>
      <c r="E6" s="33">
        <v>327000</v>
      </c>
      <c r="F6" s="33">
        <v>238000</v>
      </c>
      <c r="G6" s="33"/>
      <c r="H6" s="34"/>
      <c r="I6" s="34"/>
      <c r="J6" s="34"/>
    </row>
    <row r="7" spans="1:10" ht="15" customHeight="1" x14ac:dyDescent="0.25">
      <c r="A7" s="31" t="s">
        <v>238</v>
      </c>
      <c r="B7" s="32" t="s">
        <v>240</v>
      </c>
      <c r="C7" s="33">
        <v>630000</v>
      </c>
      <c r="D7" s="33">
        <v>76000</v>
      </c>
      <c r="E7" s="33">
        <v>322000</v>
      </c>
      <c r="F7" s="33">
        <v>232000</v>
      </c>
      <c r="G7" s="33"/>
      <c r="H7" s="34"/>
      <c r="I7" s="34"/>
      <c r="J7" s="34"/>
    </row>
    <row r="8" spans="1:10" ht="15" customHeight="1" x14ac:dyDescent="0.25">
      <c r="A8" s="31" t="s">
        <v>238</v>
      </c>
      <c r="B8" s="32" t="s">
        <v>241</v>
      </c>
      <c r="C8" s="33">
        <v>643000</v>
      </c>
      <c r="D8" s="33">
        <v>79000</v>
      </c>
      <c r="E8" s="33">
        <v>334000</v>
      </c>
      <c r="F8" s="33">
        <v>230000</v>
      </c>
      <c r="G8" s="33"/>
      <c r="H8" s="34"/>
      <c r="I8" s="34"/>
      <c r="J8" s="34"/>
    </row>
    <row r="9" spans="1:10" ht="15" customHeight="1" x14ac:dyDescent="0.25">
      <c r="A9" s="31" t="s">
        <v>238</v>
      </c>
      <c r="B9" s="32" t="s">
        <v>242</v>
      </c>
      <c r="C9" s="33">
        <v>649000</v>
      </c>
      <c r="D9" s="33">
        <v>75000</v>
      </c>
      <c r="E9" s="33">
        <v>350000</v>
      </c>
      <c r="F9" s="33">
        <v>224000</v>
      </c>
      <c r="G9" s="33"/>
      <c r="H9" s="34"/>
      <c r="I9" s="34"/>
      <c r="J9" s="34"/>
    </row>
    <row r="10" spans="1:10" ht="15" customHeight="1" x14ac:dyDescent="0.25">
      <c r="A10" s="31" t="s">
        <v>238</v>
      </c>
      <c r="B10" s="32" t="s">
        <v>243</v>
      </c>
      <c r="C10" s="33">
        <v>669000</v>
      </c>
      <c r="D10" s="33">
        <v>75000</v>
      </c>
      <c r="E10" s="33">
        <v>373000</v>
      </c>
      <c r="F10" s="33">
        <v>222000</v>
      </c>
      <c r="G10" s="33"/>
      <c r="H10" s="34"/>
      <c r="I10" s="34"/>
      <c r="J10" s="34"/>
    </row>
    <row r="11" spans="1:10" ht="15" customHeight="1" x14ac:dyDescent="0.25">
      <c r="A11" s="31" t="s">
        <v>238</v>
      </c>
      <c r="B11" s="32" t="s">
        <v>244</v>
      </c>
      <c r="C11" s="33">
        <v>720000</v>
      </c>
      <c r="D11" s="33">
        <v>78000</v>
      </c>
      <c r="E11" s="33">
        <v>410000</v>
      </c>
      <c r="F11" s="33">
        <v>233000</v>
      </c>
      <c r="G11" s="33"/>
      <c r="H11" s="34"/>
      <c r="I11" s="34"/>
      <c r="J11" s="34"/>
    </row>
    <row r="12" spans="1:10" ht="15" customHeight="1" x14ac:dyDescent="0.25">
      <c r="A12" s="31" t="s">
        <v>238</v>
      </c>
      <c r="B12" s="32" t="s">
        <v>245</v>
      </c>
      <c r="C12" s="33">
        <v>713000</v>
      </c>
      <c r="D12" s="33">
        <v>76000</v>
      </c>
      <c r="E12" s="33">
        <v>402000</v>
      </c>
      <c r="F12" s="33">
        <v>234000</v>
      </c>
      <c r="G12" s="33"/>
      <c r="H12" s="34"/>
      <c r="I12" s="34"/>
      <c r="J12" s="34"/>
    </row>
    <row r="13" spans="1:10" ht="15" customHeight="1" x14ac:dyDescent="0.25">
      <c r="A13" s="31" t="s">
        <v>238</v>
      </c>
      <c r="B13" s="32" t="s">
        <v>246</v>
      </c>
      <c r="C13" s="33">
        <v>731000</v>
      </c>
      <c r="D13" s="33">
        <v>80000</v>
      </c>
      <c r="E13" s="33">
        <v>414000</v>
      </c>
      <c r="F13" s="33">
        <v>236000</v>
      </c>
      <c r="G13" s="33"/>
      <c r="H13" s="34"/>
      <c r="I13" s="34"/>
      <c r="J13" s="34"/>
    </row>
    <row r="14" spans="1:10" x14ac:dyDescent="0.25">
      <c r="A14" s="31" t="s">
        <v>238</v>
      </c>
      <c r="B14" s="32" t="s">
        <v>247</v>
      </c>
      <c r="C14" s="33">
        <v>737000</v>
      </c>
      <c r="D14" s="33">
        <v>82000</v>
      </c>
      <c r="E14" s="33">
        <v>420000</v>
      </c>
      <c r="F14" s="33">
        <v>236000</v>
      </c>
      <c r="G14" s="33"/>
      <c r="H14" s="34"/>
      <c r="I14" s="34"/>
      <c r="J14" s="34"/>
    </row>
    <row r="15" spans="1:10" x14ac:dyDescent="0.25">
      <c r="A15" s="31" t="s">
        <v>238</v>
      </c>
      <c r="B15" s="32" t="s">
        <v>248</v>
      </c>
      <c r="C15" s="33">
        <v>761000</v>
      </c>
      <c r="D15" s="33">
        <v>81000</v>
      </c>
      <c r="E15" s="33">
        <v>441000</v>
      </c>
      <c r="F15" s="33">
        <v>239000</v>
      </c>
      <c r="G15" s="33"/>
      <c r="H15" s="34"/>
      <c r="I15" s="34"/>
      <c r="J15" s="34"/>
    </row>
    <row r="16" spans="1:10" x14ac:dyDescent="0.25">
      <c r="A16" s="31" t="s">
        <v>238</v>
      </c>
      <c r="B16" s="32" t="s">
        <v>249</v>
      </c>
      <c r="C16" s="33">
        <v>778000</v>
      </c>
      <c r="D16" s="33">
        <v>81000</v>
      </c>
      <c r="E16" s="33">
        <v>457000</v>
      </c>
      <c r="F16" s="33">
        <v>241000</v>
      </c>
      <c r="G16" s="33"/>
      <c r="H16" s="34"/>
      <c r="I16" s="34"/>
      <c r="J16" s="34"/>
    </row>
    <row r="17" spans="1:10" x14ac:dyDescent="0.25">
      <c r="A17" s="31" t="s">
        <v>238</v>
      </c>
      <c r="B17" s="32" t="s">
        <v>250</v>
      </c>
      <c r="C17" s="33">
        <v>780000</v>
      </c>
      <c r="D17" s="33">
        <v>83000</v>
      </c>
      <c r="E17" s="33">
        <v>457000</v>
      </c>
      <c r="F17" s="33">
        <v>240000</v>
      </c>
      <c r="G17" s="33"/>
      <c r="H17" s="34"/>
      <c r="I17" s="34"/>
      <c r="J17" s="34"/>
    </row>
    <row r="18" spans="1:10" x14ac:dyDescent="0.25">
      <c r="A18" s="31" t="s">
        <v>238</v>
      </c>
      <c r="B18" s="32" t="s">
        <v>251</v>
      </c>
      <c r="C18" s="33">
        <v>778000</v>
      </c>
      <c r="D18" s="33">
        <v>83000</v>
      </c>
      <c r="E18" s="33">
        <v>454000</v>
      </c>
      <c r="F18" s="33">
        <v>241000</v>
      </c>
      <c r="G18" s="33"/>
      <c r="H18" s="34"/>
      <c r="I18" s="34"/>
      <c r="J18" s="34"/>
    </row>
    <row r="19" spans="1:10" x14ac:dyDescent="0.25">
      <c r="A19" s="31" t="s">
        <v>238</v>
      </c>
      <c r="B19" s="32" t="s">
        <v>252</v>
      </c>
      <c r="C19" s="33">
        <v>774000</v>
      </c>
      <c r="D19" s="33">
        <v>81000</v>
      </c>
      <c r="E19" s="33">
        <v>453000</v>
      </c>
      <c r="F19" s="33">
        <v>240000</v>
      </c>
      <c r="G19" s="33"/>
      <c r="H19" s="34"/>
      <c r="I19" s="34"/>
      <c r="J19" s="34"/>
    </row>
    <row r="20" spans="1:10" x14ac:dyDescent="0.25">
      <c r="A20" s="31" t="s">
        <v>238</v>
      </c>
      <c r="B20" s="32" t="s">
        <v>253</v>
      </c>
      <c r="C20" s="33">
        <v>797000</v>
      </c>
      <c r="D20" s="33">
        <v>78000</v>
      </c>
      <c r="E20" s="33">
        <v>481000</v>
      </c>
      <c r="F20" s="33">
        <v>238000</v>
      </c>
      <c r="G20" s="33"/>
      <c r="H20" s="34"/>
      <c r="I20" s="34"/>
      <c r="J20" s="34"/>
    </row>
    <row r="21" spans="1:10" x14ac:dyDescent="0.25">
      <c r="A21" s="31" t="s">
        <v>238</v>
      </c>
      <c r="B21" s="32" t="s">
        <v>254</v>
      </c>
      <c r="C21" s="33">
        <v>803000</v>
      </c>
      <c r="D21" s="33">
        <v>78000</v>
      </c>
      <c r="E21" s="33">
        <v>490000</v>
      </c>
      <c r="F21" s="33">
        <v>235000</v>
      </c>
      <c r="G21" s="33"/>
      <c r="H21" s="34"/>
      <c r="I21" s="34"/>
      <c r="J21" s="34"/>
    </row>
    <row r="22" spans="1:10" ht="15" customHeight="1" x14ac:dyDescent="0.25">
      <c r="A22" s="31" t="s">
        <v>238</v>
      </c>
      <c r="B22" s="32" t="s">
        <v>255</v>
      </c>
      <c r="C22" s="33">
        <v>832000</v>
      </c>
      <c r="D22" s="33">
        <v>74000</v>
      </c>
      <c r="E22" s="33">
        <v>521000</v>
      </c>
      <c r="F22" s="33">
        <v>237000</v>
      </c>
      <c r="G22" s="33"/>
      <c r="H22" s="34"/>
      <c r="I22" s="34"/>
      <c r="J22" s="34"/>
    </row>
    <row r="23" spans="1:10" ht="15" customHeight="1" x14ac:dyDescent="0.25">
      <c r="A23" s="31" t="s">
        <v>238</v>
      </c>
      <c r="B23" s="32" t="s">
        <v>256</v>
      </c>
      <c r="C23" s="35">
        <v>804000</v>
      </c>
      <c r="D23" s="35">
        <v>70000</v>
      </c>
      <c r="E23" s="35">
        <v>496000</v>
      </c>
      <c r="F23" s="35">
        <v>238000</v>
      </c>
      <c r="G23" s="33"/>
      <c r="H23" s="34"/>
      <c r="I23" s="34"/>
      <c r="J23" s="34"/>
    </row>
    <row r="24" spans="1:10" ht="15" customHeight="1" x14ac:dyDescent="0.25">
      <c r="A24" s="31" t="s">
        <v>238</v>
      </c>
      <c r="B24" s="32" t="s">
        <v>257</v>
      </c>
      <c r="C24" s="35">
        <v>772000</v>
      </c>
      <c r="D24" s="35">
        <v>70000</v>
      </c>
      <c r="E24" s="35">
        <v>465000</v>
      </c>
      <c r="F24" s="35">
        <v>237000</v>
      </c>
      <c r="G24" s="33"/>
      <c r="H24" s="34"/>
      <c r="I24" s="34"/>
      <c r="J24" s="34"/>
    </row>
    <row r="25" spans="1:10" ht="15" customHeight="1" x14ac:dyDescent="0.25">
      <c r="A25" s="31" t="s">
        <v>238</v>
      </c>
      <c r="B25" s="32" t="s">
        <v>258</v>
      </c>
      <c r="C25" s="35">
        <v>759000</v>
      </c>
      <c r="D25" s="35">
        <v>72000</v>
      </c>
      <c r="E25" s="35">
        <v>447000</v>
      </c>
      <c r="F25" s="35">
        <v>239000</v>
      </c>
      <c r="G25" s="33"/>
      <c r="H25" s="34"/>
      <c r="I25" s="34"/>
      <c r="J25" s="34"/>
    </row>
    <row r="26" spans="1:10" ht="15" customHeight="1" x14ac:dyDescent="0.25">
      <c r="A26" s="31" t="s">
        <v>238</v>
      </c>
      <c r="B26" s="32" t="s">
        <v>259</v>
      </c>
      <c r="C26" s="35">
        <v>718000</v>
      </c>
      <c r="D26" s="35">
        <v>78000</v>
      </c>
      <c r="E26" s="35">
        <v>399000</v>
      </c>
      <c r="F26" s="35">
        <v>241000</v>
      </c>
      <c r="G26" s="33"/>
      <c r="H26" s="34"/>
      <c r="I26" s="34"/>
      <c r="J26" s="34"/>
    </row>
    <row r="27" spans="1:10" ht="15" customHeight="1" x14ac:dyDescent="0.25">
      <c r="A27" s="31" t="s">
        <v>238</v>
      </c>
      <c r="B27" s="32" t="s">
        <v>260</v>
      </c>
      <c r="C27" s="35">
        <v>754000</v>
      </c>
      <c r="D27" s="35">
        <v>78000</v>
      </c>
      <c r="E27" s="35">
        <v>425000</v>
      </c>
      <c r="F27" s="35">
        <v>251000</v>
      </c>
      <c r="G27" s="33"/>
      <c r="H27" s="34"/>
      <c r="I27" s="34"/>
      <c r="J27" s="34"/>
    </row>
    <row r="28" spans="1:10" ht="15" customHeight="1" x14ac:dyDescent="0.25">
      <c r="A28" s="31" t="s">
        <v>238</v>
      </c>
      <c r="B28" s="32" t="s">
        <v>261</v>
      </c>
      <c r="C28" s="35">
        <v>752000</v>
      </c>
      <c r="D28" s="35">
        <v>84000</v>
      </c>
      <c r="E28" s="35">
        <v>411000</v>
      </c>
      <c r="F28" s="35">
        <v>257000</v>
      </c>
      <c r="G28" s="33"/>
      <c r="H28" s="34"/>
      <c r="I28" s="34"/>
      <c r="J28" s="34"/>
    </row>
    <row r="29" spans="1:10" ht="15" customHeight="1" x14ac:dyDescent="0.25">
      <c r="A29" s="31" t="s">
        <v>238</v>
      </c>
      <c r="B29" s="32" t="s">
        <v>262</v>
      </c>
      <c r="C29" s="35">
        <v>736000</v>
      </c>
      <c r="D29" s="35">
        <v>76000</v>
      </c>
      <c r="E29" s="35">
        <v>399000</v>
      </c>
      <c r="F29" s="35">
        <v>261000</v>
      </c>
      <c r="G29" s="33"/>
      <c r="H29" s="34"/>
      <c r="I29" s="34"/>
      <c r="J29" s="34"/>
    </row>
    <row r="30" spans="1:10" ht="15" customHeight="1" x14ac:dyDescent="0.25">
      <c r="A30" s="31" t="s">
        <v>238</v>
      </c>
      <c r="B30" s="32" t="s">
        <v>263</v>
      </c>
      <c r="C30" s="35">
        <v>757000</v>
      </c>
      <c r="D30" s="35">
        <v>81000</v>
      </c>
      <c r="E30" s="35">
        <v>407000</v>
      </c>
      <c r="F30" s="35">
        <v>269000</v>
      </c>
      <c r="G30" s="33"/>
      <c r="H30" s="34"/>
      <c r="I30" s="34"/>
      <c r="J30" s="34"/>
    </row>
    <row r="31" spans="1:10" ht="15" customHeight="1" x14ac:dyDescent="0.25">
      <c r="A31" s="31" t="s">
        <v>238</v>
      </c>
      <c r="B31" s="32" t="s">
        <v>264</v>
      </c>
      <c r="C31" s="35">
        <v>766000</v>
      </c>
      <c r="D31" s="35">
        <v>85000</v>
      </c>
      <c r="E31" s="35">
        <v>397000</v>
      </c>
      <c r="F31" s="35">
        <v>284000</v>
      </c>
      <c r="G31" s="33"/>
      <c r="H31" s="34"/>
      <c r="I31" s="34"/>
      <c r="J31" s="34"/>
    </row>
    <row r="32" spans="1:10" ht="15" customHeight="1" x14ac:dyDescent="0.25">
      <c r="A32" s="31" t="s">
        <v>238</v>
      </c>
      <c r="B32" s="32" t="s">
        <v>265</v>
      </c>
      <c r="C32" s="35">
        <v>825000</v>
      </c>
      <c r="D32" s="35">
        <v>74000</v>
      </c>
      <c r="E32" s="35">
        <v>421000</v>
      </c>
      <c r="F32" s="35">
        <v>330000</v>
      </c>
      <c r="G32" s="33"/>
      <c r="H32" s="34"/>
      <c r="I32" s="34"/>
      <c r="J32" s="34"/>
    </row>
    <row r="33" spans="1:10" ht="15" customHeight="1" x14ac:dyDescent="0.25">
      <c r="A33" s="31" t="s">
        <v>238</v>
      </c>
      <c r="B33" s="32" t="s">
        <v>266</v>
      </c>
      <c r="C33" s="35">
        <v>849000</v>
      </c>
      <c r="D33" s="35">
        <v>74000</v>
      </c>
      <c r="E33" s="35">
        <v>429000</v>
      </c>
      <c r="F33" s="35">
        <v>346000</v>
      </c>
      <c r="G33" s="33"/>
      <c r="H33" s="34"/>
      <c r="I33" s="34"/>
      <c r="J33" s="34"/>
    </row>
    <row r="34" spans="1:10" ht="15" customHeight="1" x14ac:dyDescent="0.25">
      <c r="A34" s="31" t="s">
        <v>238</v>
      </c>
      <c r="B34" s="32" t="s">
        <v>267</v>
      </c>
      <c r="C34" s="35">
        <v>821000</v>
      </c>
      <c r="D34" s="35">
        <v>61000</v>
      </c>
      <c r="E34" s="35">
        <v>413000</v>
      </c>
      <c r="F34" s="35">
        <v>347000</v>
      </c>
      <c r="G34" s="33"/>
      <c r="H34" s="34"/>
      <c r="I34" s="34"/>
      <c r="J34" s="34"/>
    </row>
    <row r="35" spans="1:10" ht="15" customHeight="1" x14ac:dyDescent="0.25">
      <c r="A35" s="31" t="s">
        <v>238</v>
      </c>
      <c r="B35" s="32" t="s">
        <v>268</v>
      </c>
      <c r="C35" s="35">
        <v>793000</v>
      </c>
      <c r="D35" s="35">
        <v>66000</v>
      </c>
      <c r="E35" s="35">
        <v>376000</v>
      </c>
      <c r="F35" s="35">
        <v>351000</v>
      </c>
      <c r="G35" s="33"/>
      <c r="H35" s="34"/>
      <c r="I35" s="34"/>
      <c r="J35" s="34"/>
    </row>
    <row r="36" spans="1:10" ht="15" customHeight="1" x14ac:dyDescent="0.25">
      <c r="A36" s="31" t="s">
        <v>238</v>
      </c>
      <c r="B36" s="32" t="s">
        <v>269</v>
      </c>
      <c r="C36" s="35">
        <v>788000</v>
      </c>
      <c r="D36" s="35">
        <v>71000</v>
      </c>
      <c r="E36" s="35">
        <v>349000</v>
      </c>
      <c r="F36" s="35">
        <v>368000</v>
      </c>
      <c r="G36" s="33"/>
      <c r="H36" s="34"/>
      <c r="I36" s="34"/>
      <c r="J36" s="34"/>
    </row>
    <row r="37" spans="1:10" ht="15" customHeight="1" x14ac:dyDescent="0.25">
      <c r="A37" s="31" t="s">
        <v>238</v>
      </c>
      <c r="B37" s="32" t="s">
        <v>270</v>
      </c>
      <c r="C37" s="35">
        <v>815000</v>
      </c>
      <c r="D37" s="35">
        <v>80000</v>
      </c>
      <c r="E37" s="35">
        <v>347000</v>
      </c>
      <c r="F37" s="35">
        <v>388000</v>
      </c>
      <c r="G37" s="33"/>
      <c r="H37" s="34"/>
      <c r="I37" s="34"/>
      <c r="J37" s="34"/>
    </row>
    <row r="38" spans="1:10" ht="15" customHeight="1" x14ac:dyDescent="0.25">
      <c r="A38" s="31" t="s">
        <v>238</v>
      </c>
      <c r="B38" s="32" t="s">
        <v>271</v>
      </c>
      <c r="C38" s="35">
        <v>736000</v>
      </c>
      <c r="D38" s="35">
        <v>72000</v>
      </c>
      <c r="E38" s="35">
        <v>333000</v>
      </c>
      <c r="F38" s="35">
        <v>331000</v>
      </c>
      <c r="G38" s="33"/>
      <c r="H38" s="34"/>
      <c r="I38" s="34"/>
      <c r="J38" s="34"/>
    </row>
    <row r="39" spans="1:10" ht="15" customHeight="1" x14ac:dyDescent="0.25">
      <c r="A39" s="31" t="s">
        <v>238</v>
      </c>
      <c r="B39" s="32" t="s">
        <v>272</v>
      </c>
      <c r="C39" s="35">
        <v>606000</v>
      </c>
      <c r="D39" s="35">
        <v>53000</v>
      </c>
      <c r="E39" s="35">
        <v>293000</v>
      </c>
      <c r="F39" s="35">
        <v>260000</v>
      </c>
      <c r="G39" s="33"/>
      <c r="H39" s="34"/>
      <c r="I39" s="34"/>
      <c r="J39" s="34"/>
    </row>
    <row r="40" spans="1:10" ht="15" customHeight="1" x14ac:dyDescent="0.25">
      <c r="A40" s="31" t="s">
        <v>238</v>
      </c>
      <c r="B40" s="32" t="s">
        <v>273</v>
      </c>
      <c r="C40" s="35">
        <v>662000</v>
      </c>
      <c r="D40" s="35">
        <v>52000</v>
      </c>
      <c r="E40" s="35">
        <v>316000</v>
      </c>
      <c r="F40" s="35">
        <v>294000</v>
      </c>
      <c r="G40" s="33"/>
      <c r="H40" s="34"/>
      <c r="I40" s="34"/>
      <c r="J40" s="34"/>
    </row>
    <row r="41" spans="1:10" ht="15" customHeight="1" x14ac:dyDescent="0.25">
      <c r="A41" s="31" t="s">
        <v>238</v>
      </c>
      <c r="B41" s="32" t="s">
        <v>274</v>
      </c>
      <c r="C41" s="35">
        <v>629000</v>
      </c>
      <c r="D41" s="35">
        <v>44000</v>
      </c>
      <c r="E41" s="35">
        <v>287000</v>
      </c>
      <c r="F41" s="35">
        <v>297000</v>
      </c>
      <c r="G41" s="33"/>
      <c r="H41" s="34"/>
      <c r="I41" s="34"/>
      <c r="J41" s="34"/>
    </row>
    <row r="42" spans="1:10" ht="15" customHeight="1" x14ac:dyDescent="0.25">
      <c r="A42" s="31" t="s">
        <v>238</v>
      </c>
      <c r="B42" s="32" t="s">
        <v>275</v>
      </c>
      <c r="C42" s="35">
        <v>709000</v>
      </c>
      <c r="D42" s="35">
        <v>62000</v>
      </c>
      <c r="E42" s="35">
        <v>279000</v>
      </c>
      <c r="F42" s="35">
        <v>368000</v>
      </c>
      <c r="G42" s="33"/>
      <c r="H42" s="34"/>
      <c r="I42" s="34"/>
      <c r="J42" s="34"/>
    </row>
    <row r="43" spans="1:10" ht="15" customHeight="1" x14ac:dyDescent="0.25">
      <c r="A43" s="31" t="s">
        <v>238</v>
      </c>
      <c r="B43" s="32" t="s">
        <v>276</v>
      </c>
      <c r="C43" s="35">
        <v>878000</v>
      </c>
      <c r="D43" s="35">
        <v>96000</v>
      </c>
      <c r="E43" s="35">
        <v>249000</v>
      </c>
      <c r="F43" s="35">
        <v>534000</v>
      </c>
      <c r="G43" s="33"/>
      <c r="H43" s="34"/>
      <c r="I43" s="34"/>
      <c r="J43" s="34"/>
    </row>
    <row r="44" spans="1:10" ht="15" customHeight="1" x14ac:dyDescent="0.25">
      <c r="A44" s="31" t="s">
        <v>238</v>
      </c>
      <c r="B44" s="32" t="s">
        <v>277</v>
      </c>
      <c r="C44" s="35">
        <v>891000</v>
      </c>
      <c r="D44" s="35">
        <v>108000</v>
      </c>
      <c r="E44" s="35">
        <v>172000</v>
      </c>
      <c r="F44" s="35">
        <v>611000</v>
      </c>
      <c r="G44" s="33"/>
      <c r="H44" s="34"/>
      <c r="I44" s="34"/>
      <c r="J44" s="34"/>
    </row>
    <row r="45" spans="1:10" ht="15" customHeight="1" x14ac:dyDescent="0.25">
      <c r="A45" s="31" t="s">
        <v>238</v>
      </c>
      <c r="B45" s="32" t="s">
        <v>278</v>
      </c>
      <c r="C45" s="35">
        <v>968000</v>
      </c>
      <c r="D45" s="35">
        <v>110000</v>
      </c>
      <c r="E45" s="35">
        <v>138000</v>
      </c>
      <c r="F45" s="35">
        <v>721000</v>
      </c>
      <c r="G45" s="33"/>
      <c r="H45" s="34"/>
      <c r="I45" s="34"/>
      <c r="J45" s="34"/>
    </row>
    <row r="46" spans="1:10" ht="15" customHeight="1" x14ac:dyDescent="0.25">
      <c r="A46" s="31" t="s">
        <v>238</v>
      </c>
      <c r="B46" s="32" t="s">
        <v>279</v>
      </c>
      <c r="C46" s="35">
        <v>1078000</v>
      </c>
      <c r="D46" s="35">
        <v>108000</v>
      </c>
      <c r="E46" s="35">
        <v>121000</v>
      </c>
      <c r="F46" s="35">
        <v>848000</v>
      </c>
      <c r="G46" s="33"/>
      <c r="H46" s="34"/>
      <c r="I46" s="34"/>
      <c r="J46" s="34"/>
    </row>
    <row r="47" spans="1:10" ht="15" customHeight="1" x14ac:dyDescent="0.25">
      <c r="A47" s="31" t="s">
        <v>238</v>
      </c>
      <c r="B47" s="32" t="s">
        <v>280</v>
      </c>
      <c r="C47" s="35">
        <v>1192000</v>
      </c>
      <c r="D47" s="35">
        <v>94000</v>
      </c>
      <c r="E47" s="35">
        <v>114000</v>
      </c>
      <c r="F47" s="35">
        <v>984000</v>
      </c>
      <c r="G47" s="33"/>
      <c r="H47" s="34"/>
      <c r="I47" s="34"/>
      <c r="J47" s="34"/>
    </row>
    <row r="48" spans="1:10" ht="15" customHeight="1" x14ac:dyDescent="0.25">
      <c r="A48" s="31" t="s">
        <v>238</v>
      </c>
      <c r="B48" s="32" t="s">
        <v>281</v>
      </c>
      <c r="C48" s="35">
        <v>1234000</v>
      </c>
      <c r="D48" s="35">
        <v>88000</v>
      </c>
      <c r="E48" s="35">
        <v>116000</v>
      </c>
      <c r="F48" s="35">
        <v>1030000</v>
      </c>
      <c r="G48" s="33"/>
      <c r="H48" s="34"/>
      <c r="I48" s="34"/>
      <c r="J48" s="34"/>
    </row>
    <row r="49" spans="1:10" ht="15" customHeight="1" x14ac:dyDescent="0.25">
      <c r="A49" s="31" t="s">
        <v>238</v>
      </c>
      <c r="B49" s="32" t="s">
        <v>282</v>
      </c>
      <c r="C49" s="35">
        <v>1202000</v>
      </c>
      <c r="D49" s="35">
        <v>87000</v>
      </c>
      <c r="E49" s="35">
        <v>128000</v>
      </c>
      <c r="F49" s="35">
        <v>988000</v>
      </c>
      <c r="G49" s="33"/>
      <c r="H49" s="34"/>
      <c r="I49" s="34"/>
      <c r="J49" s="34"/>
    </row>
    <row r="50" spans="1:10" ht="30" customHeight="1" x14ac:dyDescent="0.25">
      <c r="A50" s="31" t="s">
        <v>238</v>
      </c>
      <c r="B50" s="32" t="s">
        <v>283</v>
      </c>
      <c r="C50" s="35">
        <v>1180000</v>
      </c>
      <c r="D50" s="35">
        <v>84000</v>
      </c>
      <c r="E50" s="35">
        <v>129000</v>
      </c>
      <c r="F50" s="35">
        <v>968000</v>
      </c>
      <c r="G50" s="33"/>
      <c r="H50" s="34"/>
      <c r="I50" s="34"/>
      <c r="J50" s="34"/>
    </row>
    <row r="51" spans="1:10" x14ac:dyDescent="0.25">
      <c r="A51" s="31" t="s">
        <v>284</v>
      </c>
      <c r="B51" s="32" t="s">
        <v>239</v>
      </c>
      <c r="C51" s="36">
        <v>-477000</v>
      </c>
      <c r="D51" s="36">
        <v>-156000</v>
      </c>
      <c r="E51" s="36">
        <v>-140000</v>
      </c>
      <c r="F51" s="36">
        <v>-181000</v>
      </c>
      <c r="H51" s="34"/>
      <c r="I51" s="34"/>
      <c r="J51" s="34"/>
    </row>
    <row r="52" spans="1:10" x14ac:dyDescent="0.25">
      <c r="A52" s="31" t="s">
        <v>284</v>
      </c>
      <c r="B52" s="32" t="s">
        <v>240</v>
      </c>
      <c r="C52" s="36">
        <v>-473000</v>
      </c>
      <c r="D52" s="36">
        <v>-156000</v>
      </c>
      <c r="E52" s="36">
        <v>-139000</v>
      </c>
      <c r="F52" s="36">
        <v>-178000</v>
      </c>
      <c r="H52" s="34"/>
      <c r="I52" s="34"/>
      <c r="J52" s="34"/>
    </row>
    <row r="53" spans="1:10" x14ac:dyDescent="0.25">
      <c r="A53" s="31" t="s">
        <v>284</v>
      </c>
      <c r="B53" s="32" t="s">
        <v>241</v>
      </c>
      <c r="C53" s="36">
        <v>-448000</v>
      </c>
      <c r="D53" s="36">
        <v>-151000</v>
      </c>
      <c r="E53" s="36">
        <v>-128000</v>
      </c>
      <c r="F53" s="36">
        <v>-169000</v>
      </c>
      <c r="H53" s="34"/>
      <c r="I53" s="34"/>
      <c r="J53" s="34"/>
    </row>
    <row r="54" spans="1:10" x14ac:dyDescent="0.25">
      <c r="A54" s="31" t="s">
        <v>284</v>
      </c>
      <c r="B54" s="32" t="s">
        <v>242</v>
      </c>
      <c r="C54" s="36">
        <v>-446000</v>
      </c>
      <c r="D54" s="36">
        <v>-154000</v>
      </c>
      <c r="E54" s="36">
        <v>-127000</v>
      </c>
      <c r="F54" s="36">
        <v>-164000</v>
      </c>
      <c r="H54" s="34"/>
      <c r="I54" s="34"/>
      <c r="J54" s="34"/>
    </row>
    <row r="55" spans="1:10" x14ac:dyDescent="0.25">
      <c r="A55" s="31" t="s">
        <v>284</v>
      </c>
      <c r="B55" s="32" t="s">
        <v>243</v>
      </c>
      <c r="C55" s="36">
        <v>-454000</v>
      </c>
      <c r="D55" s="36">
        <v>-157000</v>
      </c>
      <c r="E55" s="36">
        <v>-131000</v>
      </c>
      <c r="F55" s="36">
        <v>-166000</v>
      </c>
      <c r="H55" s="34"/>
      <c r="I55" s="34"/>
      <c r="J55" s="34"/>
    </row>
    <row r="56" spans="1:10" x14ac:dyDescent="0.25">
      <c r="A56" s="31" t="s">
        <v>284</v>
      </c>
      <c r="B56" s="32" t="s">
        <v>244</v>
      </c>
      <c r="C56" s="36">
        <v>-461000</v>
      </c>
      <c r="D56" s="36">
        <v>-158000</v>
      </c>
      <c r="E56" s="36">
        <v>-135000</v>
      </c>
      <c r="F56" s="36">
        <v>-169000</v>
      </c>
      <c r="H56" s="34"/>
      <c r="I56" s="34"/>
      <c r="J56" s="34"/>
    </row>
    <row r="57" spans="1:10" x14ac:dyDescent="0.25">
      <c r="A57" s="31" t="s">
        <v>284</v>
      </c>
      <c r="B57" s="32" t="s">
        <v>245</v>
      </c>
      <c r="C57" s="36">
        <v>-469000</v>
      </c>
      <c r="D57" s="36">
        <v>-157000</v>
      </c>
      <c r="E57" s="36">
        <v>-141000</v>
      </c>
      <c r="F57" s="36">
        <v>-171000</v>
      </c>
      <c r="H57" s="34"/>
      <c r="I57" s="34"/>
      <c r="J57" s="34"/>
    </row>
    <row r="58" spans="1:10" x14ac:dyDescent="0.25">
      <c r="A58" s="31" t="s">
        <v>284</v>
      </c>
      <c r="B58" s="32" t="s">
        <v>246</v>
      </c>
      <c r="C58" s="36">
        <v>-475000</v>
      </c>
      <c r="D58" s="36">
        <v>-154000</v>
      </c>
      <c r="E58" s="36">
        <v>-151000</v>
      </c>
      <c r="F58" s="36">
        <v>-170000</v>
      </c>
      <c r="H58" s="34"/>
      <c r="I58" s="34"/>
      <c r="J58" s="34"/>
    </row>
    <row r="59" spans="1:10" x14ac:dyDescent="0.25">
      <c r="A59" s="31" t="s">
        <v>284</v>
      </c>
      <c r="B59" s="32" t="s">
        <v>247</v>
      </c>
      <c r="C59" s="36">
        <v>-489000</v>
      </c>
      <c r="D59" s="36">
        <v>-157000</v>
      </c>
      <c r="E59" s="36">
        <v>-161000</v>
      </c>
      <c r="F59" s="36">
        <v>-171000</v>
      </c>
      <c r="H59" s="34"/>
      <c r="I59" s="34"/>
      <c r="J59" s="34"/>
    </row>
    <row r="60" spans="1:10" x14ac:dyDescent="0.25">
      <c r="A60" s="31" t="s">
        <v>284</v>
      </c>
      <c r="B60" s="32" t="s">
        <v>248</v>
      </c>
      <c r="C60" s="36">
        <v>-497000</v>
      </c>
      <c r="D60" s="36">
        <v>-160000</v>
      </c>
      <c r="E60" s="36">
        <v>-171000</v>
      </c>
      <c r="F60" s="36">
        <v>-166000</v>
      </c>
      <c r="H60" s="34"/>
      <c r="I60" s="34"/>
      <c r="J60" s="34"/>
    </row>
    <row r="61" spans="1:10" x14ac:dyDescent="0.25">
      <c r="A61" s="31" t="s">
        <v>284</v>
      </c>
      <c r="B61" s="32" t="s">
        <v>249</v>
      </c>
      <c r="C61" s="36">
        <v>-494000</v>
      </c>
      <c r="D61" s="36">
        <v>-161000</v>
      </c>
      <c r="E61" s="36">
        <v>-180000</v>
      </c>
      <c r="F61" s="36">
        <v>-154000</v>
      </c>
      <c r="H61" s="34"/>
      <c r="I61" s="34"/>
      <c r="J61" s="34"/>
    </row>
    <row r="62" spans="1:10" x14ac:dyDescent="0.25">
      <c r="A62" s="31" t="s">
        <v>284</v>
      </c>
      <c r="B62" s="32" t="s">
        <v>250</v>
      </c>
      <c r="C62" s="36">
        <v>-484000</v>
      </c>
      <c r="D62" s="36">
        <v>-156000</v>
      </c>
      <c r="E62" s="36">
        <v>-182000</v>
      </c>
      <c r="F62" s="36">
        <v>-146000</v>
      </c>
      <c r="H62" s="34"/>
      <c r="I62" s="34"/>
      <c r="J62" s="34"/>
    </row>
    <row r="63" spans="1:10" x14ac:dyDescent="0.25">
      <c r="A63" s="31" t="s">
        <v>284</v>
      </c>
      <c r="B63" s="32" t="s">
        <v>251</v>
      </c>
      <c r="C63" s="36">
        <v>-482000</v>
      </c>
      <c r="D63" s="36">
        <v>-154000</v>
      </c>
      <c r="E63" s="36">
        <v>-187000</v>
      </c>
      <c r="F63" s="36">
        <v>-141000</v>
      </c>
      <c r="H63" s="34"/>
      <c r="I63" s="34"/>
      <c r="J63" s="34"/>
    </row>
    <row r="64" spans="1:10" x14ac:dyDescent="0.25">
      <c r="A64" s="31" t="s">
        <v>284</v>
      </c>
      <c r="B64" s="32" t="s">
        <v>252</v>
      </c>
      <c r="C64" s="36">
        <v>-481000</v>
      </c>
      <c r="D64" s="36">
        <v>-153000</v>
      </c>
      <c r="E64" s="36">
        <v>-191000</v>
      </c>
      <c r="F64" s="36">
        <v>-137000</v>
      </c>
      <c r="H64" s="34"/>
      <c r="I64" s="34"/>
      <c r="J64" s="34"/>
    </row>
    <row r="65" spans="1:10" x14ac:dyDescent="0.25">
      <c r="A65" s="31" t="s">
        <v>284</v>
      </c>
      <c r="B65" s="32" t="s">
        <v>253</v>
      </c>
      <c r="C65" s="36">
        <v>-494000</v>
      </c>
      <c r="D65" s="36">
        <v>-151000</v>
      </c>
      <c r="E65" s="36">
        <v>-193000</v>
      </c>
      <c r="F65" s="36">
        <v>-150000</v>
      </c>
      <c r="H65" s="34"/>
      <c r="I65" s="34"/>
      <c r="J65" s="34"/>
    </row>
    <row r="66" spans="1:10" x14ac:dyDescent="0.25">
      <c r="A66" s="31" t="s">
        <v>284</v>
      </c>
      <c r="B66" s="32" t="s">
        <v>254</v>
      </c>
      <c r="C66" s="36">
        <v>-506000</v>
      </c>
      <c r="D66" s="36">
        <v>-155000</v>
      </c>
      <c r="E66" s="36">
        <v>-196000</v>
      </c>
      <c r="F66" s="36">
        <v>-155000</v>
      </c>
      <c r="H66" s="34"/>
      <c r="I66" s="34"/>
      <c r="J66" s="34"/>
    </row>
    <row r="67" spans="1:10" ht="15" customHeight="1" x14ac:dyDescent="0.25">
      <c r="A67" s="31" t="s">
        <v>284</v>
      </c>
      <c r="B67" s="32" t="s">
        <v>255</v>
      </c>
      <c r="C67" s="36">
        <v>-511000</v>
      </c>
      <c r="D67" s="36">
        <v>-157000</v>
      </c>
      <c r="E67" s="36">
        <v>-199000</v>
      </c>
      <c r="F67" s="36">
        <v>-155000</v>
      </c>
      <c r="H67" s="34"/>
      <c r="I67" s="34"/>
      <c r="J67" s="34"/>
    </row>
    <row r="68" spans="1:10" ht="15" customHeight="1" x14ac:dyDescent="0.25">
      <c r="A68" s="31" t="s">
        <v>284</v>
      </c>
      <c r="B68" s="32" t="s">
        <v>256</v>
      </c>
      <c r="C68" s="37">
        <v>-514000</v>
      </c>
      <c r="D68" s="37">
        <v>-157000</v>
      </c>
      <c r="E68" s="37">
        <v>-202000</v>
      </c>
      <c r="F68" s="37">
        <v>-155000</v>
      </c>
      <c r="H68" s="34"/>
      <c r="I68" s="34"/>
      <c r="J68" s="34"/>
    </row>
    <row r="69" spans="1:10" ht="15" customHeight="1" x14ac:dyDescent="0.25">
      <c r="A69" s="31" t="s">
        <v>284</v>
      </c>
      <c r="B69" s="32" t="s">
        <v>257</v>
      </c>
      <c r="C69" s="37">
        <v>-523000</v>
      </c>
      <c r="D69" s="37">
        <v>-163000</v>
      </c>
      <c r="E69" s="37">
        <v>-213000</v>
      </c>
      <c r="F69" s="37">
        <v>-147000</v>
      </c>
      <c r="H69" s="34"/>
      <c r="I69" s="34"/>
      <c r="J69" s="34"/>
    </row>
    <row r="70" spans="1:10" ht="15" customHeight="1" x14ac:dyDescent="0.25">
      <c r="A70" s="31" t="s">
        <v>284</v>
      </c>
      <c r="B70" s="32" t="s">
        <v>258</v>
      </c>
      <c r="C70" s="37">
        <v>-519000</v>
      </c>
      <c r="D70" s="37">
        <v>-163000</v>
      </c>
      <c r="E70" s="37">
        <v>-213000</v>
      </c>
      <c r="F70" s="37">
        <v>-143000</v>
      </c>
      <c r="H70" s="34"/>
      <c r="I70" s="34"/>
      <c r="J70" s="34"/>
    </row>
    <row r="71" spans="1:10" ht="15" customHeight="1" x14ac:dyDescent="0.25">
      <c r="A71" s="31" t="s">
        <v>284</v>
      </c>
      <c r="B71" s="32" t="s">
        <v>259</v>
      </c>
      <c r="C71" s="37">
        <v>-518000</v>
      </c>
      <c r="D71" s="37">
        <v>-157000</v>
      </c>
      <c r="E71" s="37">
        <v>-212000</v>
      </c>
      <c r="F71" s="37">
        <v>-149000</v>
      </c>
      <c r="H71" s="34"/>
      <c r="I71" s="34"/>
      <c r="J71" s="34"/>
    </row>
    <row r="72" spans="1:10" ht="15" customHeight="1" x14ac:dyDescent="0.25">
      <c r="A72" s="31" t="s">
        <v>284</v>
      </c>
      <c r="B72" s="32" t="s">
        <v>260</v>
      </c>
      <c r="C72" s="37">
        <v>-549000</v>
      </c>
      <c r="D72" s="37">
        <v>-163000</v>
      </c>
      <c r="E72" s="37">
        <v>-233000</v>
      </c>
      <c r="F72" s="37">
        <v>-152000</v>
      </c>
      <c r="H72" s="34"/>
      <c r="I72" s="34"/>
      <c r="J72" s="34"/>
    </row>
    <row r="73" spans="1:10" ht="15" customHeight="1" x14ac:dyDescent="0.25">
      <c r="A73" s="31" t="s">
        <v>284</v>
      </c>
      <c r="B73" s="32" t="s">
        <v>261</v>
      </c>
      <c r="C73" s="37">
        <v>-544000</v>
      </c>
      <c r="D73" s="37">
        <v>-164000</v>
      </c>
      <c r="E73" s="37">
        <v>-235000</v>
      </c>
      <c r="F73" s="37">
        <v>-144000</v>
      </c>
      <c r="H73" s="34"/>
      <c r="I73" s="34"/>
      <c r="J73" s="34"/>
    </row>
    <row r="74" spans="1:10" ht="15" customHeight="1" x14ac:dyDescent="0.25">
      <c r="A74" s="31" t="s">
        <v>284</v>
      </c>
      <c r="B74" s="32" t="s">
        <v>262</v>
      </c>
      <c r="C74" s="37">
        <v>-543000</v>
      </c>
      <c r="D74" s="37">
        <v>-165000</v>
      </c>
      <c r="E74" s="37">
        <v>-240000</v>
      </c>
      <c r="F74" s="37">
        <v>-139000</v>
      </c>
      <c r="H74" s="34"/>
      <c r="I74" s="34"/>
      <c r="J74" s="34"/>
    </row>
    <row r="75" spans="1:10" ht="15" customHeight="1" x14ac:dyDescent="0.25">
      <c r="A75" s="31" t="s">
        <v>284</v>
      </c>
      <c r="B75" s="32" t="s">
        <v>263</v>
      </c>
      <c r="C75" s="37">
        <v>-541000</v>
      </c>
      <c r="D75" s="37">
        <v>-165000</v>
      </c>
      <c r="E75" s="37">
        <v>-249000</v>
      </c>
      <c r="F75" s="37">
        <v>-127000</v>
      </c>
      <c r="H75" s="34"/>
      <c r="I75" s="34"/>
      <c r="J75" s="34"/>
    </row>
    <row r="76" spans="1:10" ht="15" customHeight="1" x14ac:dyDescent="0.25">
      <c r="A76" s="31" t="s">
        <v>284</v>
      </c>
      <c r="B76" s="32" t="s">
        <v>264</v>
      </c>
      <c r="C76" s="37">
        <v>-539000</v>
      </c>
      <c r="D76" s="37">
        <v>-152000</v>
      </c>
      <c r="E76" s="37">
        <v>-259000</v>
      </c>
      <c r="F76" s="37">
        <v>-129000</v>
      </c>
      <c r="H76" s="34"/>
      <c r="I76" s="34"/>
      <c r="J76" s="34"/>
    </row>
    <row r="77" spans="1:10" ht="15" customHeight="1" x14ac:dyDescent="0.25">
      <c r="A77" s="31" t="s">
        <v>284</v>
      </c>
      <c r="B77" s="32" t="s">
        <v>265</v>
      </c>
      <c r="C77" s="37">
        <v>-549000</v>
      </c>
      <c r="D77" s="37">
        <v>-147000</v>
      </c>
      <c r="E77" s="37">
        <v>-250000</v>
      </c>
      <c r="F77" s="37">
        <v>-152000</v>
      </c>
      <c r="H77" s="34"/>
      <c r="I77" s="34"/>
      <c r="J77" s="34"/>
    </row>
    <row r="78" spans="1:10" ht="15" customHeight="1" x14ac:dyDescent="0.25">
      <c r="A78" s="31" t="s">
        <v>284</v>
      </c>
      <c r="B78" s="32" t="s">
        <v>266</v>
      </c>
      <c r="C78" s="37">
        <v>-575000</v>
      </c>
      <c r="D78" s="37">
        <v>-146000</v>
      </c>
      <c r="E78" s="37">
        <v>-274000</v>
      </c>
      <c r="F78" s="37">
        <v>-155000</v>
      </c>
      <c r="H78" s="34"/>
      <c r="I78" s="34"/>
      <c r="J78" s="34"/>
    </row>
    <row r="79" spans="1:10" ht="15" customHeight="1" x14ac:dyDescent="0.25">
      <c r="A79" s="31" t="s">
        <v>284</v>
      </c>
      <c r="B79" s="32" t="s">
        <v>267</v>
      </c>
      <c r="C79" s="37">
        <v>-597000</v>
      </c>
      <c r="D79" s="37">
        <v>-143000</v>
      </c>
      <c r="E79" s="37">
        <v>-287000</v>
      </c>
      <c r="F79" s="37">
        <v>-167000</v>
      </c>
      <c r="H79" s="34"/>
      <c r="I79" s="34"/>
      <c r="J79" s="34"/>
    </row>
    <row r="80" spans="1:10" ht="15" customHeight="1" x14ac:dyDescent="0.25">
      <c r="A80" s="31" t="s">
        <v>284</v>
      </c>
      <c r="B80" s="32" t="s">
        <v>268</v>
      </c>
      <c r="C80" s="37">
        <v>-591000</v>
      </c>
      <c r="D80" s="37">
        <v>-150000</v>
      </c>
      <c r="E80" s="37">
        <v>-262000</v>
      </c>
      <c r="F80" s="37">
        <v>-180000</v>
      </c>
      <c r="H80" s="34"/>
      <c r="I80" s="34"/>
      <c r="J80" s="34"/>
    </row>
    <row r="81" spans="1:10" ht="15" customHeight="1" x14ac:dyDescent="0.25">
      <c r="A81" s="31" t="s">
        <v>284</v>
      </c>
      <c r="B81" s="32" t="s">
        <v>269</v>
      </c>
      <c r="C81" s="37">
        <v>-605000</v>
      </c>
      <c r="D81" s="37">
        <v>-153000</v>
      </c>
      <c r="E81" s="37">
        <v>-269000</v>
      </c>
      <c r="F81" s="37">
        <v>-182000</v>
      </c>
      <c r="H81" s="34"/>
      <c r="I81" s="34"/>
      <c r="J81" s="34"/>
    </row>
    <row r="82" spans="1:10" ht="15" customHeight="1" x14ac:dyDescent="0.25">
      <c r="A82" s="31" t="s">
        <v>284</v>
      </c>
      <c r="B82" s="32" t="s">
        <v>270</v>
      </c>
      <c r="C82" s="37">
        <v>-645000</v>
      </c>
      <c r="D82" s="37">
        <v>-157000</v>
      </c>
      <c r="E82" s="37">
        <v>-266000</v>
      </c>
      <c r="F82" s="37">
        <v>-222000</v>
      </c>
      <c r="H82" s="34"/>
      <c r="I82" s="34"/>
      <c r="J82" s="34"/>
    </row>
    <row r="83" spans="1:10" ht="15" customHeight="1" x14ac:dyDescent="0.25">
      <c r="A83" s="31" t="s">
        <v>284</v>
      </c>
      <c r="B83" s="32" t="s">
        <v>271</v>
      </c>
      <c r="C83" s="37">
        <v>-625000</v>
      </c>
      <c r="D83" s="37">
        <v>-146000</v>
      </c>
      <c r="E83" s="37">
        <v>-263000</v>
      </c>
      <c r="F83" s="37">
        <v>-216000</v>
      </c>
      <c r="H83" s="34"/>
      <c r="I83" s="34"/>
      <c r="J83" s="34"/>
    </row>
    <row r="84" spans="1:10" ht="15" customHeight="1" x14ac:dyDescent="0.25">
      <c r="A84" s="31" t="s">
        <v>284</v>
      </c>
      <c r="B84" s="32" t="s">
        <v>272</v>
      </c>
      <c r="C84" s="37">
        <v>-571000</v>
      </c>
      <c r="D84" s="37">
        <v>-123000</v>
      </c>
      <c r="E84" s="37">
        <v>-249000</v>
      </c>
      <c r="F84" s="37">
        <v>-199000</v>
      </c>
      <c r="H84" s="34"/>
      <c r="I84" s="34"/>
      <c r="J84" s="34"/>
    </row>
    <row r="85" spans="1:10" ht="15" customHeight="1" x14ac:dyDescent="0.25">
      <c r="A85" s="31" t="s">
        <v>284</v>
      </c>
      <c r="B85" s="32" t="s">
        <v>273</v>
      </c>
      <c r="C85" s="37">
        <v>-569000</v>
      </c>
      <c r="D85" s="37">
        <v>-130000</v>
      </c>
      <c r="E85" s="37">
        <v>-247000</v>
      </c>
      <c r="F85" s="37">
        <v>-192000</v>
      </c>
      <c r="H85" s="34"/>
      <c r="I85" s="34"/>
      <c r="J85" s="34"/>
    </row>
    <row r="86" spans="1:10" ht="15" customHeight="1" x14ac:dyDescent="0.25">
      <c r="A86" s="31" t="s">
        <v>284</v>
      </c>
      <c r="B86" s="32" t="s">
        <v>274</v>
      </c>
      <c r="C86" s="37">
        <v>-496000</v>
      </c>
      <c r="D86" s="37">
        <v>-123000</v>
      </c>
      <c r="E86" s="37">
        <v>-226000</v>
      </c>
      <c r="F86" s="37">
        <v>-147000</v>
      </c>
      <c r="H86" s="34"/>
      <c r="I86" s="34"/>
      <c r="J86" s="34"/>
    </row>
    <row r="87" spans="1:10" ht="15" customHeight="1" x14ac:dyDescent="0.25">
      <c r="A87" s="31" t="s">
        <v>284</v>
      </c>
      <c r="B87" s="32" t="s">
        <v>275</v>
      </c>
      <c r="C87" s="37">
        <v>-488000</v>
      </c>
      <c r="D87" s="37">
        <v>-135000</v>
      </c>
      <c r="E87" s="37">
        <v>-211000</v>
      </c>
      <c r="F87" s="37">
        <v>-142000</v>
      </c>
      <c r="H87" s="34"/>
      <c r="I87" s="34"/>
      <c r="J87" s="34"/>
    </row>
    <row r="88" spans="1:10" ht="15" customHeight="1" x14ac:dyDescent="0.25">
      <c r="A88" s="31" t="s">
        <v>284</v>
      </c>
      <c r="B88" s="32" t="s">
        <v>276</v>
      </c>
      <c r="C88" s="37">
        <v>-436000</v>
      </c>
      <c r="D88" s="37">
        <v>-82000</v>
      </c>
      <c r="E88" s="37">
        <v>-233000</v>
      </c>
      <c r="F88" s="37">
        <v>-121000</v>
      </c>
      <c r="H88" s="34"/>
      <c r="I88" s="34"/>
      <c r="J88" s="34"/>
    </row>
    <row r="89" spans="1:10" ht="15" customHeight="1" x14ac:dyDescent="0.25">
      <c r="A89" s="31" t="s">
        <v>284</v>
      </c>
      <c r="B89" s="32" t="s">
        <v>277</v>
      </c>
      <c r="C89" s="37">
        <v>-424000</v>
      </c>
      <c r="D89" s="37">
        <v>-76000</v>
      </c>
      <c r="E89" s="37">
        <v>-234000</v>
      </c>
      <c r="F89" s="37">
        <v>-115000</v>
      </c>
      <c r="H89" s="34"/>
      <c r="I89" s="34"/>
      <c r="J89" s="34"/>
    </row>
    <row r="90" spans="1:10" ht="15" customHeight="1" x14ac:dyDescent="0.25">
      <c r="A90" s="31" t="s">
        <v>284</v>
      </c>
      <c r="B90" s="32" t="s">
        <v>278</v>
      </c>
      <c r="C90" s="37">
        <v>-443000</v>
      </c>
      <c r="D90" s="37">
        <v>-81000</v>
      </c>
      <c r="E90" s="37">
        <v>-244000</v>
      </c>
      <c r="F90" s="37">
        <v>-118000</v>
      </c>
      <c r="H90" s="34"/>
      <c r="I90" s="34"/>
      <c r="J90" s="34"/>
    </row>
    <row r="91" spans="1:10" ht="15" customHeight="1" x14ac:dyDescent="0.25">
      <c r="A91" s="31" t="s">
        <v>284</v>
      </c>
      <c r="B91" s="32" t="s">
        <v>279</v>
      </c>
      <c r="C91" s="37">
        <v>-471000</v>
      </c>
      <c r="D91" s="37">
        <v>-89000</v>
      </c>
      <c r="E91" s="37">
        <v>-254000</v>
      </c>
      <c r="F91" s="37">
        <v>-128000</v>
      </c>
      <c r="H91" s="34"/>
      <c r="I91" s="34"/>
      <c r="J91" s="34"/>
    </row>
    <row r="92" spans="1:10" ht="15" customHeight="1" x14ac:dyDescent="0.25">
      <c r="A92" s="31" t="s">
        <v>284</v>
      </c>
      <c r="B92" s="32" t="s">
        <v>280</v>
      </c>
      <c r="C92" s="37">
        <v>-483000</v>
      </c>
      <c r="D92" s="37">
        <v>-89000</v>
      </c>
      <c r="E92" s="37">
        <v>-249000</v>
      </c>
      <c r="F92" s="37">
        <v>-145000</v>
      </c>
      <c r="H92" s="34"/>
      <c r="I92" s="34"/>
      <c r="J92" s="34"/>
    </row>
    <row r="93" spans="1:10" ht="15" customHeight="1" x14ac:dyDescent="0.25">
      <c r="A93" s="31" t="s">
        <v>284</v>
      </c>
      <c r="B93" s="32" t="s">
        <v>281</v>
      </c>
      <c r="C93" s="37">
        <v>-489000</v>
      </c>
      <c r="D93" s="37">
        <v>-92000</v>
      </c>
      <c r="E93" s="37">
        <v>-239000</v>
      </c>
      <c r="F93" s="37">
        <v>-157000</v>
      </c>
      <c r="H93" s="34"/>
      <c r="I93" s="34"/>
      <c r="J93" s="34"/>
    </row>
    <row r="94" spans="1:10" ht="15" customHeight="1" x14ac:dyDescent="0.25">
      <c r="A94" s="31" t="s">
        <v>284</v>
      </c>
      <c r="B94" s="32" t="s">
        <v>282</v>
      </c>
      <c r="C94" s="37">
        <v>-497000</v>
      </c>
      <c r="D94" s="37">
        <v>-96000</v>
      </c>
      <c r="E94" s="37">
        <v>-231000</v>
      </c>
      <c r="F94" s="37">
        <v>-171000</v>
      </c>
      <c r="H94" s="34"/>
      <c r="I94" s="34"/>
      <c r="J94" s="34"/>
    </row>
    <row r="95" spans="1:10" ht="30" customHeight="1" x14ac:dyDescent="0.25">
      <c r="A95" s="31" t="s">
        <v>284</v>
      </c>
      <c r="B95" s="32" t="s">
        <v>283</v>
      </c>
      <c r="C95" s="37">
        <v>-508000</v>
      </c>
      <c r="D95" s="37">
        <v>-93000</v>
      </c>
      <c r="E95" s="37">
        <v>-215000</v>
      </c>
      <c r="F95" s="37">
        <v>-200000</v>
      </c>
      <c r="H95" s="34"/>
      <c r="I95" s="34"/>
      <c r="J95" s="34"/>
    </row>
    <row r="96" spans="1:10" x14ac:dyDescent="0.25">
      <c r="A96" s="31" t="s">
        <v>285</v>
      </c>
      <c r="B96" s="32" t="s">
        <v>239</v>
      </c>
      <c r="C96" s="35">
        <v>162000</v>
      </c>
      <c r="D96" s="35">
        <v>-83000</v>
      </c>
      <c r="E96" s="35">
        <v>187000</v>
      </c>
      <c r="F96" s="35">
        <v>57000</v>
      </c>
      <c r="H96" s="34"/>
      <c r="I96" s="34"/>
      <c r="J96" s="34"/>
    </row>
    <row r="97" spans="1:10" x14ac:dyDescent="0.25">
      <c r="A97" s="31" t="s">
        <v>285</v>
      </c>
      <c r="B97" s="32" t="s">
        <v>240</v>
      </c>
      <c r="C97" s="35">
        <v>157000</v>
      </c>
      <c r="D97" s="35">
        <v>-80000</v>
      </c>
      <c r="E97" s="35">
        <v>183000</v>
      </c>
      <c r="F97" s="35">
        <v>54000</v>
      </c>
      <c r="H97" s="34"/>
      <c r="I97" s="34"/>
      <c r="J97" s="34"/>
    </row>
    <row r="98" spans="1:10" x14ac:dyDescent="0.25">
      <c r="A98" s="31" t="s">
        <v>285</v>
      </c>
      <c r="B98" s="32" t="s">
        <v>241</v>
      </c>
      <c r="C98" s="35">
        <v>195000</v>
      </c>
      <c r="D98" s="35">
        <v>-72000</v>
      </c>
      <c r="E98" s="35">
        <v>206000</v>
      </c>
      <c r="F98" s="35">
        <v>61000</v>
      </c>
      <c r="H98" s="34"/>
      <c r="I98" s="34"/>
      <c r="J98" s="34"/>
    </row>
    <row r="99" spans="1:10" x14ac:dyDescent="0.25">
      <c r="A99" s="31" t="s">
        <v>285</v>
      </c>
      <c r="B99" s="32" t="s">
        <v>242</v>
      </c>
      <c r="C99" s="35">
        <v>204000</v>
      </c>
      <c r="D99" s="35">
        <v>-79000</v>
      </c>
      <c r="E99" s="35">
        <v>223000</v>
      </c>
      <c r="F99" s="35">
        <v>60000</v>
      </c>
      <c r="H99" s="34"/>
      <c r="I99" s="34"/>
      <c r="J99" s="34"/>
    </row>
    <row r="100" spans="1:10" x14ac:dyDescent="0.25">
      <c r="A100" s="31" t="s">
        <v>285</v>
      </c>
      <c r="B100" s="32" t="s">
        <v>243</v>
      </c>
      <c r="C100" s="35">
        <v>215000</v>
      </c>
      <c r="D100" s="35">
        <v>-83000</v>
      </c>
      <c r="E100" s="35">
        <v>242000</v>
      </c>
      <c r="F100" s="35">
        <v>56000</v>
      </c>
      <c r="H100" s="34"/>
      <c r="I100" s="34"/>
      <c r="J100" s="34"/>
    </row>
    <row r="101" spans="1:10" x14ac:dyDescent="0.25">
      <c r="A101" s="31" t="s">
        <v>285</v>
      </c>
      <c r="B101" s="32" t="s">
        <v>244</v>
      </c>
      <c r="C101" s="35">
        <v>259000</v>
      </c>
      <c r="D101" s="35">
        <v>-80000</v>
      </c>
      <c r="E101" s="35">
        <v>275000</v>
      </c>
      <c r="F101" s="35">
        <v>64000</v>
      </c>
      <c r="H101" s="34"/>
      <c r="I101" s="34"/>
      <c r="J101" s="34"/>
    </row>
    <row r="102" spans="1:10" x14ac:dyDescent="0.25">
      <c r="A102" s="31" t="s">
        <v>285</v>
      </c>
      <c r="B102" s="32" t="s">
        <v>245</v>
      </c>
      <c r="C102" s="35">
        <v>244000</v>
      </c>
      <c r="D102" s="35">
        <v>-81000</v>
      </c>
      <c r="E102" s="35">
        <v>262000</v>
      </c>
      <c r="F102" s="35">
        <v>63000</v>
      </c>
      <c r="H102" s="34"/>
      <c r="I102" s="34"/>
      <c r="J102" s="34"/>
    </row>
    <row r="103" spans="1:10" x14ac:dyDescent="0.25">
      <c r="A103" s="31" t="s">
        <v>285</v>
      </c>
      <c r="B103" s="32" t="s">
        <v>246</v>
      </c>
      <c r="C103" s="35">
        <v>256000</v>
      </c>
      <c r="D103" s="35">
        <v>-74000</v>
      </c>
      <c r="E103" s="35">
        <v>263000</v>
      </c>
      <c r="F103" s="35">
        <v>67000</v>
      </c>
      <c r="H103" s="34"/>
      <c r="I103" s="34"/>
      <c r="J103" s="34"/>
    </row>
    <row r="104" spans="1:10" x14ac:dyDescent="0.25">
      <c r="A104" s="31" t="s">
        <v>285</v>
      </c>
      <c r="B104" s="32" t="s">
        <v>247</v>
      </c>
      <c r="C104" s="35">
        <v>248000</v>
      </c>
      <c r="D104" s="35">
        <v>-75000</v>
      </c>
      <c r="E104" s="35">
        <v>258000</v>
      </c>
      <c r="F104" s="35">
        <v>65000</v>
      </c>
      <c r="H104" s="34"/>
      <c r="I104" s="34"/>
      <c r="J104" s="34"/>
    </row>
    <row r="105" spans="1:10" x14ac:dyDescent="0.25">
      <c r="A105" s="31" t="s">
        <v>285</v>
      </c>
      <c r="B105" s="32" t="s">
        <v>248</v>
      </c>
      <c r="C105" s="35">
        <v>264000</v>
      </c>
      <c r="D105" s="35">
        <v>-79000</v>
      </c>
      <c r="E105" s="35">
        <v>270000</v>
      </c>
      <c r="F105" s="35">
        <v>73000</v>
      </c>
      <c r="H105" s="34"/>
      <c r="I105" s="34"/>
      <c r="J105" s="34"/>
    </row>
    <row r="106" spans="1:10" x14ac:dyDescent="0.25">
      <c r="A106" s="31" t="s">
        <v>285</v>
      </c>
      <c r="B106" s="32" t="s">
        <v>249</v>
      </c>
      <c r="C106" s="35">
        <v>284000</v>
      </c>
      <c r="D106" s="35">
        <v>-80000</v>
      </c>
      <c r="E106" s="35">
        <v>277000</v>
      </c>
      <c r="F106" s="35">
        <v>87000</v>
      </c>
      <c r="H106" s="34"/>
      <c r="I106" s="34"/>
      <c r="J106" s="34"/>
    </row>
    <row r="107" spans="1:10" x14ac:dyDescent="0.25">
      <c r="A107" s="31" t="s">
        <v>285</v>
      </c>
      <c r="B107" s="32" t="s">
        <v>250</v>
      </c>
      <c r="C107" s="35">
        <v>296000</v>
      </c>
      <c r="D107" s="35">
        <v>-73000</v>
      </c>
      <c r="E107" s="35">
        <v>275000</v>
      </c>
      <c r="F107" s="35">
        <v>94000</v>
      </c>
      <c r="H107" s="34"/>
      <c r="I107" s="34"/>
      <c r="J107" s="34"/>
    </row>
    <row r="108" spans="1:10" x14ac:dyDescent="0.25">
      <c r="A108" s="31" t="s">
        <v>285</v>
      </c>
      <c r="B108" s="32" t="s">
        <v>251</v>
      </c>
      <c r="C108" s="35">
        <v>296000</v>
      </c>
      <c r="D108" s="35">
        <v>-72000</v>
      </c>
      <c r="E108" s="35">
        <v>267000</v>
      </c>
      <c r="F108" s="35">
        <v>101000</v>
      </c>
      <c r="H108" s="34"/>
      <c r="I108" s="34"/>
      <c r="J108" s="34"/>
    </row>
    <row r="109" spans="1:10" x14ac:dyDescent="0.25">
      <c r="A109" s="31" t="s">
        <v>285</v>
      </c>
      <c r="B109" s="32" t="s">
        <v>252</v>
      </c>
      <c r="C109" s="35">
        <v>293000</v>
      </c>
      <c r="D109" s="35">
        <v>-72000</v>
      </c>
      <c r="E109" s="35">
        <v>262000</v>
      </c>
      <c r="F109" s="35">
        <v>103000</v>
      </c>
      <c r="H109" s="34"/>
      <c r="I109" s="34"/>
      <c r="J109" s="34"/>
    </row>
    <row r="110" spans="1:10" x14ac:dyDescent="0.25">
      <c r="A110" s="31" t="s">
        <v>285</v>
      </c>
      <c r="B110" s="32" t="s">
        <v>253</v>
      </c>
      <c r="C110" s="35">
        <v>303000</v>
      </c>
      <c r="D110" s="35">
        <v>-73000</v>
      </c>
      <c r="E110" s="35">
        <v>287000</v>
      </c>
      <c r="F110" s="35">
        <v>88000</v>
      </c>
      <c r="H110" s="34"/>
      <c r="I110" s="34"/>
      <c r="J110" s="34"/>
    </row>
    <row r="111" spans="1:10" x14ac:dyDescent="0.25">
      <c r="A111" s="31" t="s">
        <v>285</v>
      </c>
      <c r="B111" s="32" t="s">
        <v>254</v>
      </c>
      <c r="C111" s="35">
        <v>298000</v>
      </c>
      <c r="D111" s="35">
        <v>-77000</v>
      </c>
      <c r="E111" s="35">
        <v>294000</v>
      </c>
      <c r="F111" s="35">
        <v>80000</v>
      </c>
      <c r="H111" s="34"/>
      <c r="I111" s="34"/>
      <c r="J111" s="34"/>
    </row>
    <row r="112" spans="1:10" x14ac:dyDescent="0.25">
      <c r="A112" s="31" t="s">
        <v>285</v>
      </c>
      <c r="B112" s="32" t="s">
        <v>255</v>
      </c>
      <c r="C112" s="35">
        <v>321000</v>
      </c>
      <c r="D112" s="35">
        <v>-83000</v>
      </c>
      <c r="E112" s="35">
        <v>322000</v>
      </c>
      <c r="F112" s="35">
        <v>82000</v>
      </c>
      <c r="H112" s="34"/>
      <c r="I112" s="34"/>
      <c r="J112" s="34"/>
    </row>
    <row r="113" spans="1:6" x14ac:dyDescent="0.25">
      <c r="A113" s="31" t="s">
        <v>285</v>
      </c>
      <c r="B113" s="32" t="s">
        <v>256</v>
      </c>
      <c r="C113" s="35">
        <v>290000</v>
      </c>
      <c r="D113" s="35">
        <v>-87000</v>
      </c>
      <c r="E113" s="35">
        <v>294000</v>
      </c>
      <c r="F113" s="35">
        <v>83000</v>
      </c>
    </row>
    <row r="114" spans="1:6" x14ac:dyDescent="0.25">
      <c r="A114" s="31" t="s">
        <v>285</v>
      </c>
      <c r="B114" s="32" t="s">
        <v>257</v>
      </c>
      <c r="C114" s="35">
        <v>249000</v>
      </c>
      <c r="D114" s="35">
        <v>-94000</v>
      </c>
      <c r="E114" s="35">
        <v>253000</v>
      </c>
      <c r="F114" s="35">
        <v>90000</v>
      </c>
    </row>
    <row r="115" spans="1:6" x14ac:dyDescent="0.25">
      <c r="A115" s="31" t="s">
        <v>285</v>
      </c>
      <c r="B115" s="32" t="s">
        <v>258</v>
      </c>
      <c r="C115" s="33">
        <v>240000</v>
      </c>
      <c r="D115" s="33">
        <v>-91000</v>
      </c>
      <c r="E115" s="33">
        <v>235000</v>
      </c>
      <c r="F115" s="33">
        <v>97000</v>
      </c>
    </row>
    <row r="116" spans="1:6" x14ac:dyDescent="0.25">
      <c r="A116" s="31" t="s">
        <v>285</v>
      </c>
      <c r="B116" s="32" t="s">
        <v>259</v>
      </c>
      <c r="C116" s="33">
        <v>200000</v>
      </c>
      <c r="D116" s="33">
        <v>-79000</v>
      </c>
      <c r="E116" s="33">
        <v>188000</v>
      </c>
      <c r="F116" s="33">
        <v>91000</v>
      </c>
    </row>
    <row r="117" spans="1:6" x14ac:dyDescent="0.25">
      <c r="A117" s="31" t="s">
        <v>285</v>
      </c>
      <c r="B117" s="32" t="s">
        <v>260</v>
      </c>
      <c r="C117" s="33">
        <v>205000</v>
      </c>
      <c r="D117" s="33">
        <v>-85000</v>
      </c>
      <c r="E117" s="33">
        <v>192000</v>
      </c>
      <c r="F117" s="33">
        <v>98000</v>
      </c>
    </row>
    <row r="118" spans="1:6" x14ac:dyDescent="0.25">
      <c r="A118" s="31" t="s">
        <v>285</v>
      </c>
      <c r="B118" s="32" t="s">
        <v>261</v>
      </c>
      <c r="C118" s="33">
        <v>208000</v>
      </c>
      <c r="D118" s="33">
        <v>-81000</v>
      </c>
      <c r="E118" s="33">
        <v>176000</v>
      </c>
      <c r="F118" s="33">
        <v>114000</v>
      </c>
    </row>
    <row r="119" spans="1:6" x14ac:dyDescent="0.25">
      <c r="A119" s="31" t="s">
        <v>285</v>
      </c>
      <c r="B119" s="32" t="s">
        <v>262</v>
      </c>
      <c r="C119" s="33">
        <v>193000</v>
      </c>
      <c r="D119" s="33">
        <v>-89000</v>
      </c>
      <c r="E119" s="33">
        <v>160000</v>
      </c>
      <c r="F119" s="33">
        <v>122000</v>
      </c>
    </row>
    <row r="120" spans="1:6" x14ac:dyDescent="0.25">
      <c r="A120" s="31" t="s">
        <v>285</v>
      </c>
      <c r="B120" s="32" t="s">
        <v>263</v>
      </c>
      <c r="C120" s="33">
        <v>216000</v>
      </c>
      <c r="D120" s="33">
        <v>-84000</v>
      </c>
      <c r="E120" s="33">
        <v>158000</v>
      </c>
      <c r="F120" s="33">
        <v>143000</v>
      </c>
    </row>
    <row r="121" spans="1:6" x14ac:dyDescent="0.25">
      <c r="A121" s="31" t="s">
        <v>285</v>
      </c>
      <c r="B121" s="32" t="s">
        <v>264</v>
      </c>
      <c r="C121" s="33">
        <v>226000</v>
      </c>
      <c r="D121" s="33">
        <v>-67000</v>
      </c>
      <c r="E121" s="33">
        <v>138000</v>
      </c>
      <c r="F121" s="33">
        <v>155000</v>
      </c>
    </row>
    <row r="122" spans="1:6" x14ac:dyDescent="0.25">
      <c r="A122" s="31" t="s">
        <v>285</v>
      </c>
      <c r="B122" s="32" t="s">
        <v>265</v>
      </c>
      <c r="C122" s="33">
        <v>276000</v>
      </c>
      <c r="D122" s="33">
        <v>-72000</v>
      </c>
      <c r="E122" s="33">
        <v>170000</v>
      </c>
      <c r="F122" s="33">
        <v>178000</v>
      </c>
    </row>
    <row r="123" spans="1:6" x14ac:dyDescent="0.25">
      <c r="A123" s="31" t="s">
        <v>285</v>
      </c>
      <c r="B123" s="32" t="s">
        <v>266</v>
      </c>
      <c r="C123" s="33">
        <v>274000</v>
      </c>
      <c r="D123" s="33">
        <v>-72000</v>
      </c>
      <c r="E123" s="33">
        <v>155000</v>
      </c>
      <c r="F123" s="33">
        <v>190000</v>
      </c>
    </row>
    <row r="124" spans="1:6" x14ac:dyDescent="0.25">
      <c r="A124" s="31" t="s">
        <v>285</v>
      </c>
      <c r="B124" s="32" t="s">
        <v>267</v>
      </c>
      <c r="C124" s="33">
        <v>224000</v>
      </c>
      <c r="D124" s="33">
        <v>-82000</v>
      </c>
      <c r="E124" s="33">
        <v>126000</v>
      </c>
      <c r="F124" s="33">
        <v>179000</v>
      </c>
    </row>
    <row r="125" spans="1:6" x14ac:dyDescent="0.25">
      <c r="A125" s="31" t="s">
        <v>285</v>
      </c>
      <c r="B125" s="32" t="s">
        <v>268</v>
      </c>
      <c r="C125" s="33">
        <v>202000</v>
      </c>
      <c r="D125" s="33">
        <v>-83000</v>
      </c>
      <c r="E125" s="33">
        <v>114000</v>
      </c>
      <c r="F125" s="33">
        <v>171000</v>
      </c>
    </row>
    <row r="126" spans="1:6" x14ac:dyDescent="0.25">
      <c r="A126" s="31" t="s">
        <v>285</v>
      </c>
      <c r="B126" s="32" t="s">
        <v>269</v>
      </c>
      <c r="C126" s="33">
        <v>184000</v>
      </c>
      <c r="D126" s="33">
        <v>-82000</v>
      </c>
      <c r="E126" s="33">
        <v>80000</v>
      </c>
      <c r="F126" s="33">
        <v>186000</v>
      </c>
    </row>
    <row r="127" spans="1:6" x14ac:dyDescent="0.25">
      <c r="A127" s="31" t="s">
        <v>285</v>
      </c>
      <c r="B127" s="32" t="s">
        <v>270</v>
      </c>
      <c r="C127" s="33">
        <v>170000</v>
      </c>
      <c r="D127" s="33">
        <v>-77000</v>
      </c>
      <c r="E127" s="33">
        <v>81000</v>
      </c>
      <c r="F127" s="33">
        <v>166000</v>
      </c>
    </row>
    <row r="128" spans="1:6" x14ac:dyDescent="0.25">
      <c r="A128" s="31" t="s">
        <v>285</v>
      </c>
      <c r="B128" s="32" t="s">
        <v>271</v>
      </c>
      <c r="C128" s="33">
        <v>111000</v>
      </c>
      <c r="D128" s="33">
        <v>-74000</v>
      </c>
      <c r="E128" s="33">
        <v>70000</v>
      </c>
      <c r="F128" s="33">
        <v>115000</v>
      </c>
    </row>
    <row r="129" spans="1:6" x14ac:dyDescent="0.25">
      <c r="A129" s="31" t="s">
        <v>285</v>
      </c>
      <c r="B129" s="32" t="s">
        <v>272</v>
      </c>
      <c r="C129" s="33">
        <v>35000</v>
      </c>
      <c r="D129" s="33">
        <v>-70000</v>
      </c>
      <c r="E129" s="33">
        <v>45000</v>
      </c>
      <c r="F129" s="33">
        <v>60000</v>
      </c>
    </row>
    <row r="130" spans="1:6" x14ac:dyDescent="0.25">
      <c r="A130" s="31" t="s">
        <v>285</v>
      </c>
      <c r="B130" s="32" t="s">
        <v>273</v>
      </c>
      <c r="C130" s="33">
        <v>93000</v>
      </c>
      <c r="D130" s="33">
        <v>-78000</v>
      </c>
      <c r="E130" s="33">
        <v>70000</v>
      </c>
      <c r="F130" s="33">
        <v>101000</v>
      </c>
    </row>
    <row r="131" spans="1:6" x14ac:dyDescent="0.25">
      <c r="A131" s="31" t="s">
        <v>285</v>
      </c>
      <c r="B131" s="32" t="s">
        <v>274</v>
      </c>
      <c r="C131" s="33">
        <v>132000</v>
      </c>
      <c r="D131" s="33">
        <v>-79000</v>
      </c>
      <c r="E131" s="33">
        <v>61000</v>
      </c>
      <c r="F131" s="33">
        <v>150000</v>
      </c>
    </row>
    <row r="132" spans="1:6" x14ac:dyDescent="0.25">
      <c r="A132" s="31" t="s">
        <v>285</v>
      </c>
      <c r="B132" s="32" t="s">
        <v>275</v>
      </c>
      <c r="C132" s="33">
        <v>221000</v>
      </c>
      <c r="D132" s="33">
        <v>-73000</v>
      </c>
      <c r="E132" s="33">
        <v>68000</v>
      </c>
      <c r="F132" s="33">
        <v>226000</v>
      </c>
    </row>
    <row r="133" spans="1:6" x14ac:dyDescent="0.25">
      <c r="A133" s="31" t="s">
        <v>285</v>
      </c>
      <c r="B133" s="32" t="s">
        <v>276</v>
      </c>
      <c r="C133" s="33">
        <v>443000</v>
      </c>
      <c r="D133" s="33">
        <v>14000</v>
      </c>
      <c r="E133" s="33">
        <v>16000</v>
      </c>
      <c r="F133" s="33">
        <v>413000</v>
      </c>
    </row>
    <row r="134" spans="1:6" x14ac:dyDescent="0.25">
      <c r="A134" s="31" t="s">
        <v>285</v>
      </c>
      <c r="B134" s="32" t="s">
        <v>277</v>
      </c>
      <c r="C134" s="33">
        <v>466000</v>
      </c>
      <c r="D134" s="33">
        <v>32000</v>
      </c>
      <c r="E134" s="33">
        <v>-62000</v>
      </c>
      <c r="F134" s="33">
        <v>496000</v>
      </c>
    </row>
    <row r="135" spans="1:6" x14ac:dyDescent="0.25">
      <c r="A135" s="31" t="s">
        <v>285</v>
      </c>
      <c r="B135" s="32" t="s">
        <v>278</v>
      </c>
      <c r="C135" s="33">
        <v>526000</v>
      </c>
      <c r="D135" s="33">
        <v>29000</v>
      </c>
      <c r="E135" s="33">
        <v>-106000</v>
      </c>
      <c r="F135" s="33">
        <v>603000</v>
      </c>
    </row>
    <row r="136" spans="1:6" x14ac:dyDescent="0.25">
      <c r="A136" s="31" t="s">
        <v>285</v>
      </c>
      <c r="B136" s="32" t="s">
        <v>279</v>
      </c>
      <c r="C136" s="33">
        <v>607000</v>
      </c>
      <c r="D136" s="33">
        <v>20000</v>
      </c>
      <c r="E136" s="33">
        <v>-133000</v>
      </c>
      <c r="F136" s="33">
        <v>720000</v>
      </c>
    </row>
    <row r="137" spans="1:6" x14ac:dyDescent="0.25">
      <c r="A137" s="31" t="s">
        <v>285</v>
      </c>
      <c r="B137" s="32" t="s">
        <v>280</v>
      </c>
      <c r="C137" s="33">
        <v>709000</v>
      </c>
      <c r="D137" s="33">
        <v>6000</v>
      </c>
      <c r="E137" s="33">
        <v>-135000</v>
      </c>
      <c r="F137" s="33">
        <v>839000</v>
      </c>
    </row>
    <row r="138" spans="1:6" x14ac:dyDescent="0.25">
      <c r="A138" s="31" t="s">
        <v>285</v>
      </c>
      <c r="B138" s="32" t="s">
        <v>281</v>
      </c>
      <c r="C138" s="33">
        <v>745000</v>
      </c>
      <c r="D138" s="33">
        <v>-4000</v>
      </c>
      <c r="E138" s="33">
        <v>-123000</v>
      </c>
      <c r="F138" s="33">
        <v>873000</v>
      </c>
    </row>
    <row r="139" spans="1:6" x14ac:dyDescent="0.25">
      <c r="A139" s="31" t="s">
        <v>285</v>
      </c>
      <c r="B139" s="32" t="s">
        <v>282</v>
      </c>
      <c r="C139" s="33">
        <v>705000</v>
      </c>
      <c r="D139" s="33">
        <v>-9000</v>
      </c>
      <c r="E139" s="33">
        <v>-102000</v>
      </c>
      <c r="F139" s="33">
        <v>817000</v>
      </c>
    </row>
    <row r="140" spans="1:6" x14ac:dyDescent="0.25">
      <c r="A140" s="31" t="s">
        <v>285</v>
      </c>
      <c r="B140" s="32" t="s">
        <v>283</v>
      </c>
      <c r="C140" s="33">
        <v>672000</v>
      </c>
      <c r="D140" s="33">
        <v>-10000</v>
      </c>
      <c r="E140" s="33">
        <v>-86000</v>
      </c>
      <c r="F140" s="33">
        <v>768000</v>
      </c>
    </row>
  </sheetData>
  <pageMargins left="0.70866141732283472" right="0.70866141732283472" top="0.74803149606299213" bottom="0.74803149606299213" header="0.31496062992125984" footer="0.31496062992125984"/>
  <pageSetup paperSize="9" scale="70" fitToHeight="0" orientation="portrait" r:id="rId1"/>
  <rowBreaks count="2" manualBreakCount="2">
    <brk id="50" max="16383" man="1"/>
    <brk id="95" max="16383" man="1"/>
  </rowBreaks>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09B6-719E-4C4B-916A-136AC36DFE38}">
  <dimension ref="A1:T79"/>
  <sheetViews>
    <sheetView zoomScale="75" workbookViewId="0">
      <selection activeCell="L13" sqref="L13"/>
    </sheetView>
  </sheetViews>
  <sheetFormatPr defaultColWidth="11" defaultRowHeight="15.75" x14ac:dyDescent="0.25"/>
  <cols>
    <col min="1" max="1" width="9.85546875" style="223" customWidth="1"/>
    <col min="2" max="6" width="13.7109375" style="223" customWidth="1"/>
    <col min="7" max="7" width="14.28515625" style="223" customWidth="1"/>
    <col min="8" max="9" width="13.7109375" style="223" customWidth="1"/>
    <col min="10" max="256" width="11" style="223"/>
    <col min="257" max="257" width="9.85546875" style="223" customWidth="1"/>
    <col min="258" max="262" width="13.7109375" style="223" customWidth="1"/>
    <col min="263" max="263" width="14.28515625" style="223" customWidth="1"/>
    <col min="264" max="265" width="13.7109375" style="223" customWidth="1"/>
    <col min="266" max="512" width="11" style="223"/>
    <col min="513" max="513" width="9.85546875" style="223" customWidth="1"/>
    <col min="514" max="518" width="13.7109375" style="223" customWidth="1"/>
    <col min="519" max="519" width="14.28515625" style="223" customWidth="1"/>
    <col min="520" max="521" width="13.7109375" style="223" customWidth="1"/>
    <col min="522" max="768" width="11" style="223"/>
    <col min="769" max="769" width="9.85546875" style="223" customWidth="1"/>
    <col min="770" max="774" width="13.7109375" style="223" customWidth="1"/>
    <col min="775" max="775" width="14.28515625" style="223" customWidth="1"/>
    <col min="776" max="777" width="13.7109375" style="223" customWidth="1"/>
    <col min="778" max="1024" width="11" style="223"/>
    <col min="1025" max="1025" width="9.85546875" style="223" customWidth="1"/>
    <col min="1026" max="1030" width="13.7109375" style="223" customWidth="1"/>
    <col min="1031" max="1031" width="14.28515625" style="223" customWidth="1"/>
    <col min="1032" max="1033" width="13.7109375" style="223" customWidth="1"/>
    <col min="1034" max="1280" width="11" style="223"/>
    <col min="1281" max="1281" width="9.85546875" style="223" customWidth="1"/>
    <col min="1282" max="1286" width="13.7109375" style="223" customWidth="1"/>
    <col min="1287" max="1287" width="14.28515625" style="223" customWidth="1"/>
    <col min="1288" max="1289" width="13.7109375" style="223" customWidth="1"/>
    <col min="1290" max="1536" width="11" style="223"/>
    <col min="1537" max="1537" width="9.85546875" style="223" customWidth="1"/>
    <col min="1538" max="1542" width="13.7109375" style="223" customWidth="1"/>
    <col min="1543" max="1543" width="14.28515625" style="223" customWidth="1"/>
    <col min="1544" max="1545" width="13.7109375" style="223" customWidth="1"/>
    <col min="1546" max="1792" width="11" style="223"/>
    <col min="1793" max="1793" width="9.85546875" style="223" customWidth="1"/>
    <col min="1794" max="1798" width="13.7109375" style="223" customWidth="1"/>
    <col min="1799" max="1799" width="14.28515625" style="223" customWidth="1"/>
    <col min="1800" max="1801" width="13.7109375" style="223" customWidth="1"/>
    <col min="1802" max="2048" width="11" style="223"/>
    <col min="2049" max="2049" width="9.85546875" style="223" customWidth="1"/>
    <col min="2050" max="2054" width="13.7109375" style="223" customWidth="1"/>
    <col min="2055" max="2055" width="14.28515625" style="223" customWidth="1"/>
    <col min="2056" max="2057" width="13.7109375" style="223" customWidth="1"/>
    <col min="2058" max="2304" width="11" style="223"/>
    <col min="2305" max="2305" width="9.85546875" style="223" customWidth="1"/>
    <col min="2306" max="2310" width="13.7109375" style="223" customWidth="1"/>
    <col min="2311" max="2311" width="14.28515625" style="223" customWidth="1"/>
    <col min="2312" max="2313" width="13.7109375" style="223" customWidth="1"/>
    <col min="2314" max="2560" width="11" style="223"/>
    <col min="2561" max="2561" width="9.85546875" style="223" customWidth="1"/>
    <col min="2562" max="2566" width="13.7109375" style="223" customWidth="1"/>
    <col min="2567" max="2567" width="14.28515625" style="223" customWidth="1"/>
    <col min="2568" max="2569" width="13.7109375" style="223" customWidth="1"/>
    <col min="2570" max="2816" width="11" style="223"/>
    <col min="2817" max="2817" width="9.85546875" style="223" customWidth="1"/>
    <col min="2818" max="2822" width="13.7109375" style="223" customWidth="1"/>
    <col min="2823" max="2823" width="14.28515625" style="223" customWidth="1"/>
    <col min="2824" max="2825" width="13.7109375" style="223" customWidth="1"/>
    <col min="2826" max="3072" width="11" style="223"/>
    <col min="3073" max="3073" width="9.85546875" style="223" customWidth="1"/>
    <col min="3074" max="3078" width="13.7109375" style="223" customWidth="1"/>
    <col min="3079" max="3079" width="14.28515625" style="223" customWidth="1"/>
    <col min="3080" max="3081" width="13.7109375" style="223" customWidth="1"/>
    <col min="3082" max="3328" width="11" style="223"/>
    <col min="3329" max="3329" width="9.85546875" style="223" customWidth="1"/>
    <col min="3330" max="3334" width="13.7109375" style="223" customWidth="1"/>
    <col min="3335" max="3335" width="14.28515625" style="223" customWidth="1"/>
    <col min="3336" max="3337" width="13.7109375" style="223" customWidth="1"/>
    <col min="3338" max="3584" width="11" style="223"/>
    <col min="3585" max="3585" width="9.85546875" style="223" customWidth="1"/>
    <col min="3586" max="3590" width="13.7109375" style="223" customWidth="1"/>
    <col min="3591" max="3591" width="14.28515625" style="223" customWidth="1"/>
    <col min="3592" max="3593" width="13.7109375" style="223" customWidth="1"/>
    <col min="3594" max="3840" width="11" style="223"/>
    <col min="3841" max="3841" width="9.85546875" style="223" customWidth="1"/>
    <col min="3842" max="3846" width="13.7109375" style="223" customWidth="1"/>
    <col min="3847" max="3847" width="14.28515625" style="223" customWidth="1"/>
    <col min="3848" max="3849" width="13.7109375" style="223" customWidth="1"/>
    <col min="3850" max="4096" width="11" style="223"/>
    <col min="4097" max="4097" width="9.85546875" style="223" customWidth="1"/>
    <col min="4098" max="4102" width="13.7109375" style="223" customWidth="1"/>
    <col min="4103" max="4103" width="14.28515625" style="223" customWidth="1"/>
    <col min="4104" max="4105" width="13.7109375" style="223" customWidth="1"/>
    <col min="4106" max="4352" width="11" style="223"/>
    <col min="4353" max="4353" width="9.85546875" style="223" customWidth="1"/>
    <col min="4354" max="4358" width="13.7109375" style="223" customWidth="1"/>
    <col min="4359" max="4359" width="14.28515625" style="223" customWidth="1"/>
    <col min="4360" max="4361" width="13.7109375" style="223" customWidth="1"/>
    <col min="4362" max="4608" width="11" style="223"/>
    <col min="4609" max="4609" width="9.85546875" style="223" customWidth="1"/>
    <col min="4610" max="4614" width="13.7109375" style="223" customWidth="1"/>
    <col min="4615" max="4615" width="14.28515625" style="223" customWidth="1"/>
    <col min="4616" max="4617" width="13.7109375" style="223" customWidth="1"/>
    <col min="4618" max="4864" width="11" style="223"/>
    <col min="4865" max="4865" width="9.85546875" style="223" customWidth="1"/>
    <col min="4866" max="4870" width="13.7109375" style="223" customWidth="1"/>
    <col min="4871" max="4871" width="14.28515625" style="223" customWidth="1"/>
    <col min="4872" max="4873" width="13.7109375" style="223" customWidth="1"/>
    <col min="4874" max="5120" width="11" style="223"/>
    <col min="5121" max="5121" width="9.85546875" style="223" customWidth="1"/>
    <col min="5122" max="5126" width="13.7109375" style="223" customWidth="1"/>
    <col min="5127" max="5127" width="14.28515625" style="223" customWidth="1"/>
    <col min="5128" max="5129" width="13.7109375" style="223" customWidth="1"/>
    <col min="5130" max="5376" width="11" style="223"/>
    <col min="5377" max="5377" width="9.85546875" style="223" customWidth="1"/>
    <col min="5378" max="5382" width="13.7109375" style="223" customWidth="1"/>
    <col min="5383" max="5383" width="14.28515625" style="223" customWidth="1"/>
    <col min="5384" max="5385" width="13.7109375" style="223" customWidth="1"/>
    <col min="5386" max="5632" width="11" style="223"/>
    <col min="5633" max="5633" width="9.85546875" style="223" customWidth="1"/>
    <col min="5634" max="5638" width="13.7109375" style="223" customWidth="1"/>
    <col min="5639" max="5639" width="14.28515625" style="223" customWidth="1"/>
    <col min="5640" max="5641" width="13.7109375" style="223" customWidth="1"/>
    <col min="5642" max="5888" width="11" style="223"/>
    <col min="5889" max="5889" width="9.85546875" style="223" customWidth="1"/>
    <col min="5890" max="5894" width="13.7109375" style="223" customWidth="1"/>
    <col min="5895" max="5895" width="14.28515625" style="223" customWidth="1"/>
    <col min="5896" max="5897" width="13.7109375" style="223" customWidth="1"/>
    <col min="5898" max="6144" width="11" style="223"/>
    <col min="6145" max="6145" width="9.85546875" style="223" customWidth="1"/>
    <col min="6146" max="6150" width="13.7109375" style="223" customWidth="1"/>
    <col min="6151" max="6151" width="14.28515625" style="223" customWidth="1"/>
    <col min="6152" max="6153" width="13.7109375" style="223" customWidth="1"/>
    <col min="6154" max="6400" width="11" style="223"/>
    <col min="6401" max="6401" width="9.85546875" style="223" customWidth="1"/>
    <col min="6402" max="6406" width="13.7109375" style="223" customWidth="1"/>
    <col min="6407" max="6407" width="14.28515625" style="223" customWidth="1"/>
    <col min="6408" max="6409" width="13.7109375" style="223" customWidth="1"/>
    <col min="6410" max="6656" width="11" style="223"/>
    <col min="6657" max="6657" width="9.85546875" style="223" customWidth="1"/>
    <col min="6658" max="6662" width="13.7109375" style="223" customWidth="1"/>
    <col min="6663" max="6663" width="14.28515625" style="223" customWidth="1"/>
    <col min="6664" max="6665" width="13.7109375" style="223" customWidth="1"/>
    <col min="6666" max="6912" width="11" style="223"/>
    <col min="6913" max="6913" width="9.85546875" style="223" customWidth="1"/>
    <col min="6914" max="6918" width="13.7109375" style="223" customWidth="1"/>
    <col min="6919" max="6919" width="14.28515625" style="223" customWidth="1"/>
    <col min="6920" max="6921" width="13.7109375" style="223" customWidth="1"/>
    <col min="6922" max="7168" width="11" style="223"/>
    <col min="7169" max="7169" width="9.85546875" style="223" customWidth="1"/>
    <col min="7170" max="7174" width="13.7109375" style="223" customWidth="1"/>
    <col min="7175" max="7175" width="14.28515625" style="223" customWidth="1"/>
    <col min="7176" max="7177" width="13.7109375" style="223" customWidth="1"/>
    <col min="7178" max="7424" width="11" style="223"/>
    <col min="7425" max="7425" width="9.85546875" style="223" customWidth="1"/>
    <col min="7426" max="7430" width="13.7109375" style="223" customWidth="1"/>
    <col min="7431" max="7431" width="14.28515625" style="223" customWidth="1"/>
    <col min="7432" max="7433" width="13.7109375" style="223" customWidth="1"/>
    <col min="7434" max="7680" width="11" style="223"/>
    <col min="7681" max="7681" width="9.85546875" style="223" customWidth="1"/>
    <col min="7682" max="7686" width="13.7109375" style="223" customWidth="1"/>
    <col min="7687" max="7687" width="14.28515625" style="223" customWidth="1"/>
    <col min="7688" max="7689" width="13.7109375" style="223" customWidth="1"/>
    <col min="7690" max="7936" width="11" style="223"/>
    <col min="7937" max="7937" width="9.85546875" style="223" customWidth="1"/>
    <col min="7938" max="7942" width="13.7109375" style="223" customWidth="1"/>
    <col min="7943" max="7943" width="14.28515625" style="223" customWidth="1"/>
    <col min="7944" max="7945" width="13.7109375" style="223" customWidth="1"/>
    <col min="7946" max="8192" width="11" style="223"/>
    <col min="8193" max="8193" width="9.85546875" style="223" customWidth="1"/>
    <col min="8194" max="8198" width="13.7109375" style="223" customWidth="1"/>
    <col min="8199" max="8199" width="14.28515625" style="223" customWidth="1"/>
    <col min="8200" max="8201" width="13.7109375" style="223" customWidth="1"/>
    <col min="8202" max="8448" width="11" style="223"/>
    <col min="8449" max="8449" width="9.85546875" style="223" customWidth="1"/>
    <col min="8450" max="8454" width="13.7109375" style="223" customWidth="1"/>
    <col min="8455" max="8455" width="14.28515625" style="223" customWidth="1"/>
    <col min="8456" max="8457" width="13.7109375" style="223" customWidth="1"/>
    <col min="8458" max="8704" width="11" style="223"/>
    <col min="8705" max="8705" width="9.85546875" style="223" customWidth="1"/>
    <col min="8706" max="8710" width="13.7109375" style="223" customWidth="1"/>
    <col min="8711" max="8711" width="14.28515625" style="223" customWidth="1"/>
    <col min="8712" max="8713" width="13.7109375" style="223" customWidth="1"/>
    <col min="8714" max="8960" width="11" style="223"/>
    <col min="8961" max="8961" width="9.85546875" style="223" customWidth="1"/>
    <col min="8962" max="8966" width="13.7109375" style="223" customWidth="1"/>
    <col min="8967" max="8967" width="14.28515625" style="223" customWidth="1"/>
    <col min="8968" max="8969" width="13.7109375" style="223" customWidth="1"/>
    <col min="8970" max="9216" width="11" style="223"/>
    <col min="9217" max="9217" width="9.85546875" style="223" customWidth="1"/>
    <col min="9218" max="9222" width="13.7109375" style="223" customWidth="1"/>
    <col min="9223" max="9223" width="14.28515625" style="223" customWidth="1"/>
    <col min="9224" max="9225" width="13.7109375" style="223" customWidth="1"/>
    <col min="9226" max="9472" width="11" style="223"/>
    <col min="9473" max="9473" width="9.85546875" style="223" customWidth="1"/>
    <col min="9474" max="9478" width="13.7109375" style="223" customWidth="1"/>
    <col min="9479" max="9479" width="14.28515625" style="223" customWidth="1"/>
    <col min="9480" max="9481" width="13.7109375" style="223" customWidth="1"/>
    <col min="9482" max="9728" width="11" style="223"/>
    <col min="9729" max="9729" width="9.85546875" style="223" customWidth="1"/>
    <col min="9730" max="9734" width="13.7109375" style="223" customWidth="1"/>
    <col min="9735" max="9735" width="14.28515625" style="223" customWidth="1"/>
    <col min="9736" max="9737" width="13.7109375" style="223" customWidth="1"/>
    <col min="9738" max="9984" width="11" style="223"/>
    <col min="9985" max="9985" width="9.85546875" style="223" customWidth="1"/>
    <col min="9986" max="9990" width="13.7109375" style="223" customWidth="1"/>
    <col min="9991" max="9991" width="14.28515625" style="223" customWidth="1"/>
    <col min="9992" max="9993" width="13.7109375" style="223" customWidth="1"/>
    <col min="9994" max="10240" width="11" style="223"/>
    <col min="10241" max="10241" width="9.85546875" style="223" customWidth="1"/>
    <col min="10242" max="10246" width="13.7109375" style="223" customWidth="1"/>
    <col min="10247" max="10247" width="14.28515625" style="223" customWidth="1"/>
    <col min="10248" max="10249" width="13.7109375" style="223" customWidth="1"/>
    <col min="10250" max="10496" width="11" style="223"/>
    <col min="10497" max="10497" width="9.85546875" style="223" customWidth="1"/>
    <col min="10498" max="10502" width="13.7109375" style="223" customWidth="1"/>
    <col min="10503" max="10503" width="14.28515625" style="223" customWidth="1"/>
    <col min="10504" max="10505" width="13.7109375" style="223" customWidth="1"/>
    <col min="10506" max="10752" width="11" style="223"/>
    <col min="10753" max="10753" width="9.85546875" style="223" customWidth="1"/>
    <col min="10754" max="10758" width="13.7109375" style="223" customWidth="1"/>
    <col min="10759" max="10759" width="14.28515625" style="223" customWidth="1"/>
    <col min="10760" max="10761" width="13.7109375" style="223" customWidth="1"/>
    <col min="10762" max="11008" width="11" style="223"/>
    <col min="11009" max="11009" width="9.85546875" style="223" customWidth="1"/>
    <col min="11010" max="11014" width="13.7109375" style="223" customWidth="1"/>
    <col min="11015" max="11015" width="14.28515625" style="223" customWidth="1"/>
    <col min="11016" max="11017" width="13.7109375" style="223" customWidth="1"/>
    <col min="11018" max="11264" width="11" style="223"/>
    <col min="11265" max="11265" width="9.85546875" style="223" customWidth="1"/>
    <col min="11266" max="11270" width="13.7109375" style="223" customWidth="1"/>
    <col min="11271" max="11271" width="14.28515625" style="223" customWidth="1"/>
    <col min="11272" max="11273" width="13.7109375" style="223" customWidth="1"/>
    <col min="11274" max="11520" width="11" style="223"/>
    <col min="11521" max="11521" width="9.85546875" style="223" customWidth="1"/>
    <col min="11522" max="11526" width="13.7109375" style="223" customWidth="1"/>
    <col min="11527" max="11527" width="14.28515625" style="223" customWidth="1"/>
    <col min="11528" max="11529" width="13.7109375" style="223" customWidth="1"/>
    <col min="11530" max="11776" width="11" style="223"/>
    <col min="11777" max="11777" width="9.85546875" style="223" customWidth="1"/>
    <col min="11778" max="11782" width="13.7109375" style="223" customWidth="1"/>
    <col min="11783" max="11783" width="14.28515625" style="223" customWidth="1"/>
    <col min="11784" max="11785" width="13.7109375" style="223" customWidth="1"/>
    <col min="11786" max="12032" width="11" style="223"/>
    <col min="12033" max="12033" width="9.85546875" style="223" customWidth="1"/>
    <col min="12034" max="12038" width="13.7109375" style="223" customWidth="1"/>
    <col min="12039" max="12039" width="14.28515625" style="223" customWidth="1"/>
    <col min="12040" max="12041" width="13.7109375" style="223" customWidth="1"/>
    <col min="12042" max="12288" width="11" style="223"/>
    <col min="12289" max="12289" width="9.85546875" style="223" customWidth="1"/>
    <col min="12290" max="12294" width="13.7109375" style="223" customWidth="1"/>
    <col min="12295" max="12295" width="14.28515625" style="223" customWidth="1"/>
    <col min="12296" max="12297" width="13.7109375" style="223" customWidth="1"/>
    <col min="12298" max="12544" width="11" style="223"/>
    <col min="12545" max="12545" width="9.85546875" style="223" customWidth="1"/>
    <col min="12546" max="12550" width="13.7109375" style="223" customWidth="1"/>
    <col min="12551" max="12551" width="14.28515625" style="223" customWidth="1"/>
    <col min="12552" max="12553" width="13.7109375" style="223" customWidth="1"/>
    <col min="12554" max="12800" width="11" style="223"/>
    <col min="12801" max="12801" width="9.85546875" style="223" customWidth="1"/>
    <col min="12802" max="12806" width="13.7109375" style="223" customWidth="1"/>
    <col min="12807" max="12807" width="14.28515625" style="223" customWidth="1"/>
    <col min="12808" max="12809" width="13.7109375" style="223" customWidth="1"/>
    <col min="12810" max="13056" width="11" style="223"/>
    <col min="13057" max="13057" width="9.85546875" style="223" customWidth="1"/>
    <col min="13058" max="13062" width="13.7109375" style="223" customWidth="1"/>
    <col min="13063" max="13063" width="14.28515625" style="223" customWidth="1"/>
    <col min="13064" max="13065" width="13.7109375" style="223" customWidth="1"/>
    <col min="13066" max="13312" width="11" style="223"/>
    <col min="13313" max="13313" width="9.85546875" style="223" customWidth="1"/>
    <col min="13314" max="13318" width="13.7109375" style="223" customWidth="1"/>
    <col min="13319" max="13319" width="14.28515625" style="223" customWidth="1"/>
    <col min="13320" max="13321" width="13.7109375" style="223" customWidth="1"/>
    <col min="13322" max="13568" width="11" style="223"/>
    <col min="13569" max="13569" width="9.85546875" style="223" customWidth="1"/>
    <col min="13570" max="13574" width="13.7109375" style="223" customWidth="1"/>
    <col min="13575" max="13575" width="14.28515625" style="223" customWidth="1"/>
    <col min="13576" max="13577" width="13.7109375" style="223" customWidth="1"/>
    <col min="13578" max="13824" width="11" style="223"/>
    <col min="13825" max="13825" width="9.85546875" style="223" customWidth="1"/>
    <col min="13826" max="13830" width="13.7109375" style="223" customWidth="1"/>
    <col min="13831" max="13831" width="14.28515625" style="223" customWidth="1"/>
    <col min="13832" max="13833" width="13.7109375" style="223" customWidth="1"/>
    <col min="13834" max="14080" width="11" style="223"/>
    <col min="14081" max="14081" width="9.85546875" style="223" customWidth="1"/>
    <col min="14082" max="14086" width="13.7109375" style="223" customWidth="1"/>
    <col min="14087" max="14087" width="14.28515625" style="223" customWidth="1"/>
    <col min="14088" max="14089" width="13.7109375" style="223" customWidth="1"/>
    <col min="14090" max="14336" width="11" style="223"/>
    <col min="14337" max="14337" width="9.85546875" style="223" customWidth="1"/>
    <col min="14338" max="14342" width="13.7109375" style="223" customWidth="1"/>
    <col min="14343" max="14343" width="14.28515625" style="223" customWidth="1"/>
    <col min="14344" max="14345" width="13.7109375" style="223" customWidth="1"/>
    <col min="14346" max="14592" width="11" style="223"/>
    <col min="14593" max="14593" width="9.85546875" style="223" customWidth="1"/>
    <col min="14594" max="14598" width="13.7109375" style="223" customWidth="1"/>
    <col min="14599" max="14599" width="14.28515625" style="223" customWidth="1"/>
    <col min="14600" max="14601" width="13.7109375" style="223" customWidth="1"/>
    <col min="14602" max="14848" width="11" style="223"/>
    <col min="14849" max="14849" width="9.85546875" style="223" customWidth="1"/>
    <col min="14850" max="14854" width="13.7109375" style="223" customWidth="1"/>
    <col min="14855" max="14855" width="14.28515625" style="223" customWidth="1"/>
    <col min="14856" max="14857" width="13.7109375" style="223" customWidth="1"/>
    <col min="14858" max="15104" width="11" style="223"/>
    <col min="15105" max="15105" width="9.85546875" style="223" customWidth="1"/>
    <col min="15106" max="15110" width="13.7109375" style="223" customWidth="1"/>
    <col min="15111" max="15111" width="14.28515625" style="223" customWidth="1"/>
    <col min="15112" max="15113" width="13.7109375" style="223" customWidth="1"/>
    <col min="15114" max="15360" width="11" style="223"/>
    <col min="15361" max="15361" width="9.85546875" style="223" customWidth="1"/>
    <col min="15362" max="15366" width="13.7109375" style="223" customWidth="1"/>
    <col min="15367" max="15367" width="14.28515625" style="223" customWidth="1"/>
    <col min="15368" max="15369" width="13.7109375" style="223" customWidth="1"/>
    <col min="15370" max="15616" width="11" style="223"/>
    <col min="15617" max="15617" width="9.85546875" style="223" customWidth="1"/>
    <col min="15618" max="15622" width="13.7109375" style="223" customWidth="1"/>
    <col min="15623" max="15623" width="14.28515625" style="223" customWidth="1"/>
    <col min="15624" max="15625" width="13.7109375" style="223" customWidth="1"/>
    <col min="15626" max="15872" width="11" style="223"/>
    <col min="15873" max="15873" width="9.85546875" style="223" customWidth="1"/>
    <col min="15874" max="15878" width="13.7109375" style="223" customWidth="1"/>
    <col min="15879" max="15879" width="14.28515625" style="223" customWidth="1"/>
    <col min="15880" max="15881" width="13.7109375" style="223" customWidth="1"/>
    <col min="15882" max="16128" width="11" style="223"/>
    <col min="16129" max="16129" width="9.85546875" style="223" customWidth="1"/>
    <col min="16130" max="16134" width="13.7109375" style="223" customWidth="1"/>
    <col min="16135" max="16135" width="14.28515625" style="223" customWidth="1"/>
    <col min="16136" max="16137" width="13.7109375" style="223" customWidth="1"/>
    <col min="16138" max="16384" width="11" style="223"/>
  </cols>
  <sheetData>
    <row r="1" spans="1:20" x14ac:dyDescent="0.25">
      <c r="A1" s="221" t="s">
        <v>1323</v>
      </c>
      <c r="B1" s="221" t="s">
        <v>1324</v>
      </c>
      <c r="C1" s="222"/>
      <c r="D1" s="222"/>
      <c r="E1" s="222"/>
      <c r="F1" s="222"/>
      <c r="G1" s="222"/>
      <c r="H1" s="222"/>
      <c r="I1" s="222"/>
    </row>
    <row r="2" spans="1:20" x14ac:dyDescent="0.25">
      <c r="A2" s="224"/>
      <c r="B2" s="225"/>
      <c r="C2" s="222"/>
      <c r="D2" s="222"/>
      <c r="E2" s="222"/>
      <c r="F2" s="222"/>
      <c r="G2" s="222"/>
      <c r="H2" s="226"/>
      <c r="I2" s="227"/>
    </row>
    <row r="3" spans="1:20" x14ac:dyDescent="0.25">
      <c r="A3" s="224"/>
      <c r="B3" s="225"/>
      <c r="C3" s="222"/>
      <c r="D3" s="222"/>
      <c r="E3" s="222"/>
      <c r="F3" s="222"/>
      <c r="G3" s="222"/>
      <c r="H3" s="222"/>
      <c r="I3" s="228" t="s">
        <v>116</v>
      </c>
    </row>
    <row r="4" spans="1:20" s="226" customFormat="1" x14ac:dyDescent="0.25">
      <c r="A4" s="229"/>
      <c r="B4" s="229"/>
      <c r="C4" s="229"/>
      <c r="D4" s="229"/>
      <c r="E4" s="229"/>
      <c r="F4" s="229"/>
      <c r="G4" s="229"/>
      <c r="H4" s="229"/>
      <c r="I4" s="229"/>
    </row>
    <row r="5" spans="1:20" s="233" customFormat="1" x14ac:dyDescent="0.25">
      <c r="A5" s="230" t="s">
        <v>1112</v>
      </c>
      <c r="B5" s="231" t="s">
        <v>1325</v>
      </c>
      <c r="C5" s="231" t="s">
        <v>1292</v>
      </c>
      <c r="D5" s="231" t="s">
        <v>1291</v>
      </c>
      <c r="E5" s="232"/>
      <c r="F5" s="230"/>
      <c r="G5" s="231" t="s">
        <v>1325</v>
      </c>
      <c r="H5" s="231" t="s">
        <v>1292</v>
      </c>
      <c r="I5" s="231" t="s">
        <v>1291</v>
      </c>
    </row>
    <row r="6" spans="1:20" x14ac:dyDescent="0.25">
      <c r="A6" s="222"/>
      <c r="B6" s="222"/>
      <c r="C6" s="222"/>
      <c r="D6" s="222"/>
      <c r="E6" s="222"/>
      <c r="F6" s="222"/>
      <c r="G6" s="222"/>
      <c r="H6" s="222"/>
      <c r="I6" s="222"/>
    </row>
    <row r="7" spans="1:20" x14ac:dyDescent="0.25">
      <c r="A7" s="234" t="s">
        <v>1326</v>
      </c>
      <c r="B7" s="235">
        <v>62262</v>
      </c>
      <c r="C7" s="235">
        <v>30643.3</v>
      </c>
      <c r="D7" s="235">
        <v>31618.7</v>
      </c>
      <c r="E7" s="236" t="s">
        <v>204</v>
      </c>
      <c r="F7" s="236"/>
      <c r="G7" s="236" t="s">
        <v>204</v>
      </c>
      <c r="H7" s="236" t="s">
        <v>204</v>
      </c>
      <c r="I7" s="236" t="s">
        <v>204</v>
      </c>
    </row>
    <row r="8" spans="1:20" x14ac:dyDescent="0.25">
      <c r="A8" s="237" t="s">
        <v>204</v>
      </c>
      <c r="B8" s="238"/>
      <c r="C8" s="239"/>
      <c r="D8" s="239"/>
      <c r="E8" s="236" t="s">
        <v>204</v>
      </c>
      <c r="F8" s="236"/>
      <c r="G8" s="236" t="s">
        <v>204</v>
      </c>
      <c r="H8" s="236" t="s">
        <v>204</v>
      </c>
      <c r="I8" s="236" t="s">
        <v>204</v>
      </c>
    </row>
    <row r="9" spans="1:20" x14ac:dyDescent="0.25">
      <c r="A9" s="234" t="s">
        <v>1327</v>
      </c>
      <c r="B9" s="240">
        <v>3858.4</v>
      </c>
      <c r="C9" s="240">
        <v>1977.3</v>
      </c>
      <c r="D9" s="240">
        <v>1881.2</v>
      </c>
      <c r="E9" s="241"/>
      <c r="F9" s="234" t="s">
        <v>1328</v>
      </c>
      <c r="G9" s="242">
        <v>4566.1000000000004</v>
      </c>
      <c r="H9" s="242">
        <v>2250</v>
      </c>
      <c r="I9" s="242">
        <v>2316.1</v>
      </c>
    </row>
    <row r="10" spans="1:20" x14ac:dyDescent="0.25">
      <c r="A10" s="237" t="s">
        <v>1329</v>
      </c>
      <c r="B10" s="238">
        <v>795.2</v>
      </c>
      <c r="C10" s="243">
        <v>407.4</v>
      </c>
      <c r="D10" s="243">
        <v>387.8</v>
      </c>
      <c r="E10" s="236"/>
      <c r="F10" s="237" t="s">
        <v>1330</v>
      </c>
      <c r="G10" s="223">
        <v>948.3</v>
      </c>
      <c r="H10" s="223">
        <v>469.4</v>
      </c>
      <c r="I10" s="223">
        <v>478.8</v>
      </c>
    </row>
    <row r="11" spans="1:20" x14ac:dyDescent="0.25">
      <c r="A11" s="237" t="s">
        <v>1331</v>
      </c>
      <c r="B11" s="238">
        <v>784.7</v>
      </c>
      <c r="C11" s="243">
        <v>402.3</v>
      </c>
      <c r="D11" s="243">
        <v>382.4</v>
      </c>
      <c r="E11" s="236"/>
      <c r="F11" s="237" t="s">
        <v>1332</v>
      </c>
      <c r="G11" s="223">
        <v>935.9</v>
      </c>
      <c r="H11" s="223">
        <v>461.8</v>
      </c>
      <c r="I11" s="223">
        <v>474</v>
      </c>
    </row>
    <row r="12" spans="1:20" x14ac:dyDescent="0.25">
      <c r="A12" s="237" t="s">
        <v>118</v>
      </c>
      <c r="B12" s="238">
        <v>788.6</v>
      </c>
      <c r="C12" s="243">
        <v>404</v>
      </c>
      <c r="D12" s="243">
        <v>384.6</v>
      </c>
      <c r="E12" s="236"/>
      <c r="F12" s="237" t="s">
        <v>1333</v>
      </c>
      <c r="G12" s="223">
        <v>918.5</v>
      </c>
      <c r="H12" s="223">
        <v>451.2</v>
      </c>
      <c r="I12" s="223">
        <v>467.3</v>
      </c>
    </row>
    <row r="13" spans="1:20" x14ac:dyDescent="0.25">
      <c r="A13" s="237" t="s">
        <v>105</v>
      </c>
      <c r="B13" s="238">
        <v>756.5</v>
      </c>
      <c r="C13" s="243">
        <v>388</v>
      </c>
      <c r="D13" s="243">
        <v>368.5</v>
      </c>
      <c r="E13" s="236"/>
      <c r="F13" s="237" t="s">
        <v>1334</v>
      </c>
      <c r="G13" s="223">
        <v>892.8</v>
      </c>
      <c r="H13" s="223">
        <v>438.8</v>
      </c>
      <c r="I13" s="223">
        <v>454</v>
      </c>
    </row>
    <row r="14" spans="1:20" x14ac:dyDescent="0.25">
      <c r="A14" s="237" t="s">
        <v>142</v>
      </c>
      <c r="B14" s="238">
        <v>733.5</v>
      </c>
      <c r="C14" s="243">
        <v>375.6</v>
      </c>
      <c r="D14" s="243">
        <v>357.9</v>
      </c>
      <c r="E14" s="236"/>
      <c r="F14" s="237" t="s">
        <v>1335</v>
      </c>
      <c r="G14" s="223">
        <v>870.7</v>
      </c>
      <c r="H14" s="223">
        <v>428.7</v>
      </c>
      <c r="I14" s="223">
        <v>441.9</v>
      </c>
    </row>
    <row r="15" spans="1:20" x14ac:dyDescent="0.25">
      <c r="A15" s="237"/>
      <c r="B15" s="240"/>
      <c r="C15" s="238"/>
      <c r="D15" s="238"/>
      <c r="E15" s="236"/>
    </row>
    <row r="16" spans="1:20" s="242" customFormat="1" x14ac:dyDescent="0.25">
      <c r="A16" s="234" t="s">
        <v>1336</v>
      </c>
      <c r="B16" s="240">
        <v>3446.4</v>
      </c>
      <c r="C16" s="240">
        <v>1761.5</v>
      </c>
      <c r="D16" s="240">
        <v>1684.8</v>
      </c>
      <c r="E16" s="241"/>
      <c r="F16" s="241" t="s">
        <v>1337</v>
      </c>
      <c r="G16" s="240">
        <v>3981.1</v>
      </c>
      <c r="H16" s="240">
        <v>1964.7</v>
      </c>
      <c r="I16" s="240">
        <v>2016.4</v>
      </c>
      <c r="L16" s="223"/>
      <c r="M16" s="223"/>
      <c r="T16" s="223"/>
    </row>
    <row r="17" spans="1:20" x14ac:dyDescent="0.25">
      <c r="A17" s="237" t="s">
        <v>1338</v>
      </c>
      <c r="B17" s="238">
        <v>718.7</v>
      </c>
      <c r="C17" s="243">
        <v>367.5</v>
      </c>
      <c r="D17" s="243">
        <v>351.2</v>
      </c>
      <c r="E17" s="236"/>
      <c r="F17" s="236" t="s">
        <v>1339</v>
      </c>
      <c r="G17" s="238">
        <v>835</v>
      </c>
      <c r="H17" s="243">
        <v>411.2</v>
      </c>
      <c r="I17" s="243">
        <v>423.8</v>
      </c>
    </row>
    <row r="18" spans="1:20" x14ac:dyDescent="0.25">
      <c r="A18" s="237" t="s">
        <v>1340</v>
      </c>
      <c r="B18" s="238">
        <v>709</v>
      </c>
      <c r="C18" s="243">
        <v>363.1</v>
      </c>
      <c r="D18" s="243">
        <v>345.9</v>
      </c>
      <c r="E18" s="236"/>
      <c r="F18" s="236" t="s">
        <v>1341</v>
      </c>
      <c r="G18" s="238">
        <v>818.1</v>
      </c>
      <c r="H18" s="243">
        <v>403.7</v>
      </c>
      <c r="I18" s="243">
        <v>414.4</v>
      </c>
    </row>
    <row r="19" spans="1:20" x14ac:dyDescent="0.25">
      <c r="A19" s="237" t="s">
        <v>1342</v>
      </c>
      <c r="B19" s="238">
        <v>684.9</v>
      </c>
      <c r="C19" s="243">
        <v>351.2</v>
      </c>
      <c r="D19" s="243">
        <v>333.7</v>
      </c>
      <c r="E19" s="236"/>
      <c r="F19" s="236" t="s">
        <v>1343</v>
      </c>
      <c r="G19" s="238">
        <v>805.9</v>
      </c>
      <c r="H19" s="243">
        <v>398.5</v>
      </c>
      <c r="I19" s="243">
        <v>407.5</v>
      </c>
    </row>
    <row r="20" spans="1:20" x14ac:dyDescent="0.25">
      <c r="A20" s="237" t="s">
        <v>1344</v>
      </c>
      <c r="B20" s="238">
        <v>666.3</v>
      </c>
      <c r="C20" s="243">
        <v>339.9</v>
      </c>
      <c r="D20" s="243">
        <v>326.39999999999998</v>
      </c>
      <c r="E20" s="236"/>
      <c r="F20" s="236" t="s">
        <v>1345</v>
      </c>
      <c r="G20" s="238">
        <v>775.2</v>
      </c>
      <c r="H20" s="243">
        <v>382.8</v>
      </c>
      <c r="I20" s="243">
        <v>392.3</v>
      </c>
    </row>
    <row r="21" spans="1:20" x14ac:dyDescent="0.25">
      <c r="A21" s="237" t="s">
        <v>1346</v>
      </c>
      <c r="B21" s="238">
        <v>667.6</v>
      </c>
      <c r="C21" s="243">
        <v>339.9</v>
      </c>
      <c r="D21" s="243">
        <v>327.7</v>
      </c>
      <c r="E21" s="236"/>
      <c r="F21" s="236" t="s">
        <v>1347</v>
      </c>
      <c r="G21" s="238">
        <v>746.9</v>
      </c>
      <c r="H21" s="243">
        <v>368.5</v>
      </c>
      <c r="I21" s="243">
        <v>378.4</v>
      </c>
    </row>
    <row r="22" spans="1:20" x14ac:dyDescent="0.25">
      <c r="A22" s="237"/>
      <c r="B22" s="240"/>
      <c r="C22" s="238"/>
      <c r="D22" s="238"/>
      <c r="E22" s="236"/>
      <c r="F22" s="236"/>
      <c r="G22" s="240"/>
      <c r="H22" s="238"/>
      <c r="I22" s="238"/>
    </row>
    <row r="23" spans="1:20" s="242" customFormat="1" x14ac:dyDescent="0.25">
      <c r="A23" s="234" t="s">
        <v>1348</v>
      </c>
      <c r="B23" s="240">
        <v>3566.9</v>
      </c>
      <c r="C23" s="240">
        <v>1825.3</v>
      </c>
      <c r="D23" s="240">
        <v>1741.6</v>
      </c>
      <c r="E23" s="241"/>
      <c r="F23" s="241" t="s">
        <v>1349</v>
      </c>
      <c r="G23" s="240">
        <v>3578.3</v>
      </c>
      <c r="H23" s="240">
        <v>1758.6</v>
      </c>
      <c r="I23" s="240">
        <v>1819.8</v>
      </c>
      <c r="L23" s="223"/>
      <c r="M23" s="223"/>
      <c r="T23" s="223"/>
    </row>
    <row r="24" spans="1:20" x14ac:dyDescent="0.25">
      <c r="A24" s="237" t="s">
        <v>1350</v>
      </c>
      <c r="B24" s="238">
        <v>683.3</v>
      </c>
      <c r="C24" s="243">
        <v>349.8</v>
      </c>
      <c r="D24" s="243">
        <v>333.5</v>
      </c>
      <c r="E24" s="236"/>
      <c r="F24" s="236" t="s">
        <v>1351</v>
      </c>
      <c r="G24" s="238">
        <v>726.6</v>
      </c>
      <c r="H24" s="243">
        <v>358.3</v>
      </c>
      <c r="I24" s="243">
        <v>368.3</v>
      </c>
    </row>
    <row r="25" spans="1:20" x14ac:dyDescent="0.25">
      <c r="A25" s="237" t="s">
        <v>1352</v>
      </c>
      <c r="B25" s="238">
        <v>703.1</v>
      </c>
      <c r="C25" s="243">
        <v>359.8</v>
      </c>
      <c r="D25" s="243">
        <v>343.3</v>
      </c>
      <c r="E25" s="236"/>
      <c r="F25" s="236" t="s">
        <v>1353</v>
      </c>
      <c r="G25" s="238">
        <v>727.1</v>
      </c>
      <c r="H25" s="243">
        <v>357.6</v>
      </c>
      <c r="I25" s="243">
        <v>369.5</v>
      </c>
    </row>
    <row r="26" spans="1:20" x14ac:dyDescent="0.25">
      <c r="A26" s="237" t="s">
        <v>1354</v>
      </c>
      <c r="B26" s="238">
        <v>715.5</v>
      </c>
      <c r="C26" s="243">
        <v>365.5</v>
      </c>
      <c r="D26" s="243">
        <v>350.1</v>
      </c>
      <c r="E26" s="236"/>
      <c r="F26" s="236" t="s">
        <v>1355</v>
      </c>
      <c r="G26" s="238">
        <v>713</v>
      </c>
      <c r="H26" s="243">
        <v>350.7</v>
      </c>
      <c r="I26" s="243">
        <v>362.2</v>
      </c>
    </row>
    <row r="27" spans="1:20" x14ac:dyDescent="0.25">
      <c r="A27" s="237" t="s">
        <v>1356</v>
      </c>
      <c r="B27" s="238">
        <v>734.8</v>
      </c>
      <c r="C27" s="243">
        <v>376.3</v>
      </c>
      <c r="D27" s="243">
        <v>358.5</v>
      </c>
      <c r="E27" s="236"/>
      <c r="F27" s="236" t="s">
        <v>1357</v>
      </c>
      <c r="G27" s="238">
        <v>704.7</v>
      </c>
      <c r="H27" s="243">
        <v>345.6</v>
      </c>
      <c r="I27" s="243">
        <v>359.1</v>
      </c>
    </row>
    <row r="28" spans="1:20" x14ac:dyDescent="0.25">
      <c r="A28" s="237" t="s">
        <v>1358</v>
      </c>
      <c r="B28" s="238">
        <v>730.2</v>
      </c>
      <c r="C28" s="243">
        <v>374</v>
      </c>
      <c r="D28" s="243">
        <v>356.2</v>
      </c>
      <c r="E28" s="236"/>
      <c r="F28" s="236" t="s">
        <v>1359</v>
      </c>
      <c r="G28" s="238">
        <v>707</v>
      </c>
      <c r="H28" s="243">
        <v>346.3</v>
      </c>
      <c r="I28" s="243">
        <v>360.7</v>
      </c>
    </row>
    <row r="29" spans="1:20" x14ac:dyDescent="0.25">
      <c r="A29" s="237"/>
      <c r="B29" s="240"/>
      <c r="C29" s="238"/>
      <c r="D29" s="238"/>
      <c r="E29" s="236"/>
      <c r="F29" s="236"/>
      <c r="G29" s="240"/>
      <c r="H29" s="238"/>
      <c r="I29" s="238"/>
    </row>
    <row r="30" spans="1:20" s="242" customFormat="1" x14ac:dyDescent="0.25">
      <c r="A30" s="234" t="s">
        <v>1360</v>
      </c>
      <c r="B30" s="240">
        <v>3911.8</v>
      </c>
      <c r="C30" s="240">
        <v>2012.8</v>
      </c>
      <c r="D30" s="240">
        <v>1898.9</v>
      </c>
      <c r="E30" s="241"/>
      <c r="F30" s="241" t="s">
        <v>1361</v>
      </c>
      <c r="G30" s="240">
        <v>3763.6</v>
      </c>
      <c r="H30" s="240">
        <v>1840.1</v>
      </c>
      <c r="I30" s="240">
        <v>1923.5</v>
      </c>
      <c r="L30" s="223"/>
      <c r="M30" s="223"/>
      <c r="T30" s="223"/>
    </row>
    <row r="31" spans="1:20" x14ac:dyDescent="0.25">
      <c r="A31" s="237" t="s">
        <v>1362</v>
      </c>
      <c r="B31" s="238">
        <v>736.4</v>
      </c>
      <c r="C31" s="243">
        <v>378.5</v>
      </c>
      <c r="D31" s="243">
        <v>357.9</v>
      </c>
      <c r="E31" s="236"/>
      <c r="F31" s="236" t="s">
        <v>1363</v>
      </c>
      <c r="G31" s="238">
        <v>724.8</v>
      </c>
      <c r="H31" s="243">
        <v>354.7</v>
      </c>
      <c r="I31" s="243">
        <v>370.1</v>
      </c>
    </row>
    <row r="32" spans="1:20" x14ac:dyDescent="0.25">
      <c r="A32" s="237" t="s">
        <v>1364</v>
      </c>
      <c r="B32" s="238">
        <v>757.8</v>
      </c>
      <c r="C32" s="243">
        <v>389.4</v>
      </c>
      <c r="D32" s="243">
        <v>368.4</v>
      </c>
      <c r="E32" s="236"/>
      <c r="F32" s="236" t="s">
        <v>1365</v>
      </c>
      <c r="G32" s="238">
        <v>744.3</v>
      </c>
      <c r="H32" s="243">
        <v>365</v>
      </c>
      <c r="I32" s="243">
        <v>379.3</v>
      </c>
    </row>
    <row r="33" spans="1:20" x14ac:dyDescent="0.25">
      <c r="A33" s="237" t="s">
        <v>1366</v>
      </c>
      <c r="B33" s="238">
        <v>773.9</v>
      </c>
      <c r="C33" s="243">
        <v>398.3</v>
      </c>
      <c r="D33" s="243">
        <v>375.6</v>
      </c>
      <c r="E33" s="236"/>
      <c r="F33" s="236" t="s">
        <v>1367</v>
      </c>
      <c r="G33" s="238">
        <v>794.6</v>
      </c>
      <c r="H33" s="243">
        <v>389.1</v>
      </c>
      <c r="I33" s="243">
        <v>405.5</v>
      </c>
    </row>
    <row r="34" spans="1:20" x14ac:dyDescent="0.25">
      <c r="A34" s="237" t="s">
        <v>1368</v>
      </c>
      <c r="B34" s="238">
        <v>807.7</v>
      </c>
      <c r="C34" s="243">
        <v>415.6</v>
      </c>
      <c r="D34" s="243">
        <v>392.1</v>
      </c>
      <c r="E34" s="236"/>
      <c r="F34" s="236" t="s">
        <v>1369</v>
      </c>
      <c r="G34" s="238">
        <v>829.7</v>
      </c>
      <c r="H34" s="243">
        <v>405.3</v>
      </c>
      <c r="I34" s="243">
        <v>424.4</v>
      </c>
    </row>
    <row r="35" spans="1:20" x14ac:dyDescent="0.25">
      <c r="A35" s="237" t="s">
        <v>1370</v>
      </c>
      <c r="B35" s="238">
        <v>836</v>
      </c>
      <c r="C35" s="243">
        <v>431.1</v>
      </c>
      <c r="D35" s="243">
        <v>404.9</v>
      </c>
      <c r="E35" s="236"/>
      <c r="F35" s="236" t="s">
        <v>1371</v>
      </c>
      <c r="G35" s="238">
        <v>670.2</v>
      </c>
      <c r="H35" s="243">
        <v>325.89999999999998</v>
      </c>
      <c r="I35" s="243">
        <v>344.3</v>
      </c>
    </row>
    <row r="36" spans="1:20" x14ac:dyDescent="0.25">
      <c r="A36" s="237"/>
      <c r="B36" s="240"/>
      <c r="C36" s="238"/>
      <c r="D36" s="238"/>
      <c r="E36" s="236"/>
      <c r="F36" s="236"/>
      <c r="G36" s="240"/>
      <c r="H36" s="238"/>
      <c r="I36" s="238"/>
    </row>
    <row r="37" spans="1:20" s="242" customFormat="1" x14ac:dyDescent="0.25">
      <c r="A37" s="234" t="s">
        <v>1372</v>
      </c>
      <c r="B37" s="240">
        <v>4309.8999999999996</v>
      </c>
      <c r="C37" s="240">
        <v>2213.1</v>
      </c>
      <c r="D37" s="240">
        <v>2096.8000000000002</v>
      </c>
      <c r="E37" s="241"/>
      <c r="F37" s="241" t="s">
        <v>1373</v>
      </c>
      <c r="G37" s="240">
        <v>2931.7</v>
      </c>
      <c r="H37" s="235">
        <v>1412.1</v>
      </c>
      <c r="I37" s="235">
        <v>1519.6</v>
      </c>
      <c r="L37" s="223"/>
      <c r="M37" s="223"/>
      <c r="T37" s="223"/>
    </row>
    <row r="38" spans="1:20" x14ac:dyDescent="0.25">
      <c r="A38" s="237" t="s">
        <v>1374</v>
      </c>
      <c r="B38" s="238">
        <v>840</v>
      </c>
      <c r="C38" s="243">
        <v>431.1</v>
      </c>
      <c r="D38" s="243">
        <v>408.9</v>
      </c>
      <c r="E38" s="236"/>
      <c r="F38" s="236" t="s">
        <v>1375</v>
      </c>
      <c r="G38" s="238">
        <v>650.1</v>
      </c>
      <c r="H38" s="243">
        <v>315.2</v>
      </c>
      <c r="I38" s="243">
        <v>334.8</v>
      </c>
    </row>
    <row r="39" spans="1:20" x14ac:dyDescent="0.25">
      <c r="A39" s="237" t="s">
        <v>1376</v>
      </c>
      <c r="B39" s="238">
        <v>845.5</v>
      </c>
      <c r="C39" s="243">
        <v>433.4</v>
      </c>
      <c r="D39" s="243">
        <v>412</v>
      </c>
      <c r="E39" s="236"/>
      <c r="F39" s="236" t="s">
        <v>1377</v>
      </c>
      <c r="G39" s="238">
        <v>632.9</v>
      </c>
      <c r="H39" s="243">
        <v>306.89999999999998</v>
      </c>
      <c r="I39" s="243">
        <v>326</v>
      </c>
    </row>
    <row r="40" spans="1:20" x14ac:dyDescent="0.25">
      <c r="A40" s="237" t="s">
        <v>1378</v>
      </c>
      <c r="B40" s="238">
        <v>873.6</v>
      </c>
      <c r="C40" s="243">
        <v>449.3</v>
      </c>
      <c r="D40" s="243">
        <v>424.3</v>
      </c>
      <c r="E40" s="236"/>
      <c r="F40" s="236" t="s">
        <v>1379</v>
      </c>
      <c r="G40" s="238">
        <v>603.79999999999995</v>
      </c>
      <c r="H40" s="243">
        <v>290.5</v>
      </c>
      <c r="I40" s="243">
        <v>313.39999999999998</v>
      </c>
    </row>
    <row r="41" spans="1:20" x14ac:dyDescent="0.25">
      <c r="A41" s="237" t="s">
        <v>1380</v>
      </c>
      <c r="B41" s="238">
        <v>870.9</v>
      </c>
      <c r="C41" s="243">
        <v>449.6</v>
      </c>
      <c r="D41" s="243">
        <v>421.3</v>
      </c>
      <c r="E41" s="236"/>
      <c r="F41" s="236" t="s">
        <v>1381</v>
      </c>
      <c r="G41" s="238">
        <v>541.6</v>
      </c>
      <c r="H41" s="243">
        <v>259.5</v>
      </c>
      <c r="I41" s="243">
        <v>282.10000000000002</v>
      </c>
    </row>
    <row r="42" spans="1:20" x14ac:dyDescent="0.25">
      <c r="A42" s="237" t="s">
        <v>1382</v>
      </c>
      <c r="B42" s="238">
        <v>879.9</v>
      </c>
      <c r="C42" s="243">
        <v>449.6</v>
      </c>
      <c r="D42" s="243">
        <v>430.3</v>
      </c>
      <c r="E42" s="236"/>
      <c r="F42" s="236" t="s">
        <v>1383</v>
      </c>
      <c r="G42" s="238">
        <v>503.2</v>
      </c>
      <c r="H42" s="243">
        <v>240</v>
      </c>
      <c r="I42" s="243">
        <v>263.2</v>
      </c>
    </row>
    <row r="43" spans="1:20" x14ac:dyDescent="0.25">
      <c r="A43" s="237"/>
      <c r="B43" s="240"/>
      <c r="C43" s="238"/>
      <c r="D43" s="238"/>
      <c r="E43" s="236"/>
      <c r="F43" s="236"/>
      <c r="G43" s="240"/>
      <c r="H43" s="238"/>
      <c r="I43" s="238"/>
    </row>
    <row r="44" spans="1:20" s="242" customFormat="1" x14ac:dyDescent="0.25">
      <c r="A44" s="234" t="s">
        <v>1384</v>
      </c>
      <c r="B44" s="240">
        <v>4249.8</v>
      </c>
      <c r="C44" s="240">
        <v>2168.6</v>
      </c>
      <c r="D44" s="240">
        <v>2081.1999999999998</v>
      </c>
      <c r="E44" s="241"/>
      <c r="F44" s="241" t="s">
        <v>1385</v>
      </c>
      <c r="G44" s="240">
        <v>2467.8000000000002</v>
      </c>
      <c r="H44" s="240">
        <v>1160.3</v>
      </c>
      <c r="I44" s="240">
        <v>1307.4000000000001</v>
      </c>
      <c r="L44" s="223"/>
      <c r="M44" s="223"/>
      <c r="T44" s="223"/>
    </row>
    <row r="45" spans="1:20" x14ac:dyDescent="0.25">
      <c r="A45" s="237" t="s">
        <v>1386</v>
      </c>
      <c r="B45" s="238">
        <v>886.4</v>
      </c>
      <c r="C45" s="243">
        <v>453.5</v>
      </c>
      <c r="D45" s="243">
        <v>432.9</v>
      </c>
      <c r="E45" s="236"/>
      <c r="F45" s="236" t="s">
        <v>1387</v>
      </c>
      <c r="G45" s="238">
        <v>517.6</v>
      </c>
      <c r="H45" s="243">
        <v>245.7</v>
      </c>
      <c r="I45" s="243">
        <v>271.8</v>
      </c>
    </row>
    <row r="46" spans="1:20" x14ac:dyDescent="0.25">
      <c r="A46" s="237" t="s">
        <v>1388</v>
      </c>
      <c r="B46" s="238">
        <v>861.2</v>
      </c>
      <c r="C46" s="243">
        <v>442</v>
      </c>
      <c r="D46" s="243">
        <v>419.2</v>
      </c>
      <c r="E46" s="236"/>
      <c r="F46" s="236" t="s">
        <v>1389</v>
      </c>
      <c r="G46" s="238">
        <v>511.8</v>
      </c>
      <c r="H46" s="243">
        <v>242.3</v>
      </c>
      <c r="I46" s="243">
        <v>269.5</v>
      </c>
    </row>
    <row r="47" spans="1:20" x14ac:dyDescent="0.25">
      <c r="A47" s="237" t="s">
        <v>1390</v>
      </c>
      <c r="B47" s="238">
        <v>837.6</v>
      </c>
      <c r="C47" s="243">
        <v>430.9</v>
      </c>
      <c r="D47" s="243">
        <v>406.7</v>
      </c>
      <c r="E47" s="236"/>
      <c r="F47" s="236" t="s">
        <v>1391</v>
      </c>
      <c r="G47" s="238">
        <v>498.6</v>
      </c>
      <c r="H47" s="243">
        <v>234.9</v>
      </c>
      <c r="I47" s="243">
        <v>263.7</v>
      </c>
    </row>
    <row r="48" spans="1:20" x14ac:dyDescent="0.25">
      <c r="A48" s="237" t="s">
        <v>1392</v>
      </c>
      <c r="B48" s="238">
        <v>823.1</v>
      </c>
      <c r="C48" s="243">
        <v>415.9</v>
      </c>
      <c r="D48" s="243">
        <v>407.2</v>
      </c>
      <c r="E48" s="236"/>
      <c r="F48" s="236" t="s">
        <v>1393</v>
      </c>
      <c r="G48" s="238">
        <v>480</v>
      </c>
      <c r="H48" s="243">
        <v>224.3</v>
      </c>
      <c r="I48" s="243">
        <v>255.7</v>
      </c>
    </row>
    <row r="49" spans="1:20" x14ac:dyDescent="0.25">
      <c r="A49" s="237" t="s">
        <v>1394</v>
      </c>
      <c r="B49" s="238">
        <v>841.5</v>
      </c>
      <c r="C49" s="243">
        <v>426.4</v>
      </c>
      <c r="D49" s="243">
        <v>415.1</v>
      </c>
      <c r="E49" s="236"/>
      <c r="F49" s="236" t="s">
        <v>1395</v>
      </c>
      <c r="G49" s="238">
        <v>459.7</v>
      </c>
      <c r="H49" s="243">
        <v>213</v>
      </c>
      <c r="I49" s="243">
        <v>246.7</v>
      </c>
    </row>
    <row r="50" spans="1:20" x14ac:dyDescent="0.25">
      <c r="A50" s="237"/>
      <c r="B50" s="240"/>
      <c r="C50" s="238"/>
      <c r="D50" s="238"/>
      <c r="E50" s="236"/>
      <c r="F50" s="236"/>
      <c r="G50" s="240"/>
      <c r="H50" s="238"/>
      <c r="I50" s="238"/>
    </row>
    <row r="51" spans="1:20" s="242" customFormat="1" x14ac:dyDescent="0.25">
      <c r="A51" s="234" t="s">
        <v>1396</v>
      </c>
      <c r="B51" s="240">
        <v>3891.4</v>
      </c>
      <c r="C51" s="240">
        <v>1959.8</v>
      </c>
      <c r="D51" s="240">
        <v>1931.6</v>
      </c>
      <c r="E51" s="241"/>
      <c r="F51" s="241" t="s">
        <v>1397</v>
      </c>
      <c r="G51" s="240">
        <v>2001.8</v>
      </c>
      <c r="H51" s="240">
        <v>893.9</v>
      </c>
      <c r="I51" s="240">
        <v>1107.8</v>
      </c>
      <c r="L51" s="223"/>
      <c r="M51" s="223"/>
      <c r="T51" s="223"/>
    </row>
    <row r="52" spans="1:20" x14ac:dyDescent="0.25">
      <c r="A52" s="237" t="s">
        <v>1398</v>
      </c>
      <c r="B52" s="238">
        <v>832.6</v>
      </c>
      <c r="C52" s="243">
        <v>420.3</v>
      </c>
      <c r="D52" s="243">
        <v>412.2</v>
      </c>
      <c r="E52" s="236"/>
      <c r="F52" s="236" t="s">
        <v>1399</v>
      </c>
      <c r="G52" s="238">
        <v>436.9</v>
      </c>
      <c r="H52" s="243">
        <v>200.9</v>
      </c>
      <c r="I52" s="243">
        <v>236</v>
      </c>
    </row>
    <row r="53" spans="1:20" x14ac:dyDescent="0.25">
      <c r="A53" s="237" t="s">
        <v>1400</v>
      </c>
      <c r="B53" s="238">
        <v>795.1</v>
      </c>
      <c r="C53" s="243">
        <v>401.3</v>
      </c>
      <c r="D53" s="243">
        <v>393.8</v>
      </c>
      <c r="E53" s="236"/>
      <c r="F53" s="236" t="s">
        <v>1401</v>
      </c>
      <c r="G53" s="238">
        <v>410.1</v>
      </c>
      <c r="H53" s="243">
        <v>185.5</v>
      </c>
      <c r="I53" s="243">
        <v>224.6</v>
      </c>
    </row>
    <row r="54" spans="1:20" x14ac:dyDescent="0.25">
      <c r="A54" s="237" t="s">
        <v>1402</v>
      </c>
      <c r="B54" s="238">
        <v>756.7</v>
      </c>
      <c r="C54" s="243">
        <v>380</v>
      </c>
      <c r="D54" s="243">
        <v>376.7</v>
      </c>
      <c r="E54" s="236"/>
      <c r="F54" s="236" t="s">
        <v>1403</v>
      </c>
      <c r="G54" s="238">
        <v>396.7</v>
      </c>
      <c r="H54" s="243">
        <v>177.1</v>
      </c>
      <c r="I54" s="243">
        <v>219.6</v>
      </c>
    </row>
    <row r="55" spans="1:20" x14ac:dyDescent="0.25">
      <c r="A55" s="237" t="s">
        <v>1404</v>
      </c>
      <c r="B55" s="238">
        <v>743.7</v>
      </c>
      <c r="C55" s="243">
        <v>374.5</v>
      </c>
      <c r="D55" s="243">
        <v>369.3</v>
      </c>
      <c r="E55" s="236"/>
      <c r="F55" s="236" t="s">
        <v>1405</v>
      </c>
      <c r="G55" s="238">
        <v>385.7</v>
      </c>
      <c r="H55" s="243">
        <v>169.8</v>
      </c>
      <c r="I55" s="243">
        <v>215.9</v>
      </c>
    </row>
    <row r="56" spans="1:20" x14ac:dyDescent="0.25">
      <c r="A56" s="237" t="s">
        <v>1406</v>
      </c>
      <c r="B56" s="238">
        <v>763.3</v>
      </c>
      <c r="C56" s="243">
        <v>383.6</v>
      </c>
      <c r="D56" s="243">
        <v>379.7</v>
      </c>
      <c r="E56" s="236"/>
      <c r="F56" s="236" t="s">
        <v>1407</v>
      </c>
      <c r="G56" s="238">
        <v>372.4</v>
      </c>
      <c r="H56" s="243">
        <v>160.69999999999999</v>
      </c>
      <c r="I56" s="243">
        <v>211.8</v>
      </c>
    </row>
    <row r="57" spans="1:20" x14ac:dyDescent="0.25">
      <c r="A57" s="237"/>
      <c r="B57" s="240"/>
      <c r="C57" s="238"/>
      <c r="D57" s="238"/>
      <c r="E57" s="236"/>
      <c r="F57" s="236"/>
      <c r="G57" s="240"/>
      <c r="H57" s="238"/>
      <c r="I57" s="239"/>
    </row>
    <row r="58" spans="1:20" s="242" customFormat="1" x14ac:dyDescent="0.25">
      <c r="A58" s="234" t="s">
        <v>1408</v>
      </c>
      <c r="B58" s="240">
        <v>4201.7</v>
      </c>
      <c r="C58" s="240">
        <v>2084.6</v>
      </c>
      <c r="D58" s="240">
        <v>2117.1</v>
      </c>
      <c r="E58" s="241"/>
      <c r="F58" s="241" t="s">
        <v>1409</v>
      </c>
      <c r="G58" s="240">
        <v>1492.6</v>
      </c>
      <c r="H58" s="240">
        <v>607.1</v>
      </c>
      <c r="I58" s="240">
        <v>885.5</v>
      </c>
      <c r="L58" s="223"/>
      <c r="M58" s="223"/>
      <c r="T58" s="223"/>
    </row>
    <row r="59" spans="1:20" x14ac:dyDescent="0.25">
      <c r="A59" s="237" t="s">
        <v>1410</v>
      </c>
      <c r="B59" s="238">
        <v>782.3</v>
      </c>
      <c r="C59" s="243">
        <v>392.4</v>
      </c>
      <c r="D59" s="243">
        <v>389.9</v>
      </c>
      <c r="E59" s="236"/>
      <c r="F59" s="236" t="s">
        <v>1411</v>
      </c>
      <c r="G59" s="238">
        <v>348.7</v>
      </c>
      <c r="H59" s="243">
        <v>147.1</v>
      </c>
      <c r="I59" s="243">
        <v>201.6</v>
      </c>
    </row>
    <row r="60" spans="1:20" x14ac:dyDescent="0.25">
      <c r="A60" s="237" t="s">
        <v>1412</v>
      </c>
      <c r="B60" s="238">
        <v>798</v>
      </c>
      <c r="C60" s="243">
        <v>397.4</v>
      </c>
      <c r="D60" s="243">
        <v>400.6</v>
      </c>
      <c r="E60" s="236"/>
      <c r="F60" s="236" t="s">
        <v>1413</v>
      </c>
      <c r="G60" s="238">
        <v>321.39999999999998</v>
      </c>
      <c r="H60" s="243">
        <v>133.19999999999999</v>
      </c>
      <c r="I60" s="243">
        <v>188.3</v>
      </c>
    </row>
    <row r="61" spans="1:20" x14ac:dyDescent="0.25">
      <c r="A61" s="237" t="s">
        <v>1414</v>
      </c>
      <c r="B61" s="238">
        <v>837.4</v>
      </c>
      <c r="C61" s="243">
        <v>415.6</v>
      </c>
      <c r="D61" s="243">
        <v>421.8</v>
      </c>
      <c r="E61" s="236"/>
      <c r="F61" s="236" t="s">
        <v>1415</v>
      </c>
      <c r="G61" s="238">
        <v>292.60000000000002</v>
      </c>
      <c r="H61" s="243">
        <v>118.9</v>
      </c>
      <c r="I61" s="243">
        <v>173.6</v>
      </c>
    </row>
    <row r="62" spans="1:20" x14ac:dyDescent="0.25">
      <c r="A62" s="237" t="s">
        <v>1416</v>
      </c>
      <c r="B62" s="238">
        <v>879.7</v>
      </c>
      <c r="C62" s="243">
        <v>433.2</v>
      </c>
      <c r="D62" s="243">
        <v>446.5</v>
      </c>
      <c r="E62" s="236"/>
      <c r="F62" s="236" t="s">
        <v>1417</v>
      </c>
      <c r="G62" s="238">
        <v>275.60000000000002</v>
      </c>
      <c r="H62" s="243">
        <v>109.8</v>
      </c>
      <c r="I62" s="243">
        <v>165.8</v>
      </c>
    </row>
    <row r="63" spans="1:20" x14ac:dyDescent="0.25">
      <c r="A63" s="237" t="s">
        <v>1418</v>
      </c>
      <c r="B63" s="238">
        <v>904.4</v>
      </c>
      <c r="C63" s="243">
        <v>446</v>
      </c>
      <c r="D63" s="243">
        <v>458.4</v>
      </c>
      <c r="E63" s="236"/>
      <c r="F63" s="236" t="s">
        <v>1419</v>
      </c>
      <c r="G63" s="238">
        <v>254.3</v>
      </c>
      <c r="H63" s="243">
        <v>98.1</v>
      </c>
      <c r="I63" s="243">
        <v>156.19999999999999</v>
      </c>
    </row>
    <row r="64" spans="1:20" x14ac:dyDescent="0.25">
      <c r="A64" s="237"/>
      <c r="B64" s="240"/>
      <c r="C64" s="238"/>
      <c r="D64" s="238"/>
      <c r="E64" s="236"/>
      <c r="F64" s="236"/>
      <c r="G64" s="240"/>
      <c r="H64" s="238"/>
      <c r="I64" s="238"/>
    </row>
    <row r="65" spans="1:9" x14ac:dyDescent="0.25">
      <c r="A65" s="234" t="s">
        <v>1420</v>
      </c>
      <c r="B65" s="240">
        <v>4632.1000000000004</v>
      </c>
      <c r="C65" s="240">
        <v>2293.4</v>
      </c>
      <c r="D65" s="240">
        <v>2338.6</v>
      </c>
      <c r="E65" s="236"/>
      <c r="F65" s="241" t="s">
        <v>1421</v>
      </c>
      <c r="G65" s="240">
        <v>934.6</v>
      </c>
      <c r="H65" s="240">
        <v>326.10000000000002</v>
      </c>
      <c r="I65" s="240">
        <v>608.5</v>
      </c>
    </row>
    <row r="66" spans="1:9" x14ac:dyDescent="0.25">
      <c r="A66" s="237" t="s">
        <v>1422</v>
      </c>
      <c r="B66" s="238">
        <v>895.5</v>
      </c>
      <c r="C66" s="243">
        <v>442.5</v>
      </c>
      <c r="D66" s="243">
        <v>453</v>
      </c>
      <c r="E66" s="236"/>
      <c r="F66" s="236" t="s">
        <v>1423</v>
      </c>
      <c r="G66" s="238">
        <v>228.1</v>
      </c>
      <c r="H66" s="243">
        <v>85.1</v>
      </c>
      <c r="I66" s="243">
        <v>143</v>
      </c>
    </row>
    <row r="67" spans="1:9" x14ac:dyDescent="0.25">
      <c r="A67" s="237" t="s">
        <v>1424</v>
      </c>
      <c r="B67" s="238">
        <v>920.6</v>
      </c>
      <c r="C67" s="243">
        <v>454.8</v>
      </c>
      <c r="D67" s="243">
        <v>465.8</v>
      </c>
      <c r="E67" s="236"/>
      <c r="F67" s="236" t="s">
        <v>1425</v>
      </c>
      <c r="G67" s="238">
        <v>204.3</v>
      </c>
      <c r="H67" s="243">
        <v>73.2</v>
      </c>
      <c r="I67" s="243">
        <v>131.1</v>
      </c>
    </row>
    <row r="68" spans="1:9" x14ac:dyDescent="0.25">
      <c r="A68" s="237" t="s">
        <v>1426</v>
      </c>
      <c r="B68" s="238">
        <v>926.5</v>
      </c>
      <c r="C68" s="243">
        <v>459.8</v>
      </c>
      <c r="D68" s="243">
        <v>466.8</v>
      </c>
      <c r="E68" s="236"/>
      <c r="F68" s="236" t="s">
        <v>1427</v>
      </c>
      <c r="G68" s="238">
        <v>181.9</v>
      </c>
      <c r="H68" s="243">
        <v>62.9</v>
      </c>
      <c r="I68" s="243">
        <v>119</v>
      </c>
    </row>
    <row r="69" spans="1:9" x14ac:dyDescent="0.25">
      <c r="A69" s="237" t="s">
        <v>1428</v>
      </c>
      <c r="B69" s="238">
        <v>946.4</v>
      </c>
      <c r="C69" s="243">
        <v>470.1</v>
      </c>
      <c r="D69" s="243">
        <v>476.3</v>
      </c>
      <c r="E69" s="236"/>
      <c r="F69" s="236" t="s">
        <v>1429</v>
      </c>
      <c r="G69" s="238">
        <v>167.1</v>
      </c>
      <c r="H69" s="243">
        <v>55.5</v>
      </c>
      <c r="I69" s="243">
        <v>111.6</v>
      </c>
    </row>
    <row r="70" spans="1:9" x14ac:dyDescent="0.25">
      <c r="A70" s="237" t="s">
        <v>1430</v>
      </c>
      <c r="B70" s="238">
        <v>943</v>
      </c>
      <c r="C70" s="243">
        <v>466.2</v>
      </c>
      <c r="D70" s="243">
        <v>476.8</v>
      </c>
      <c r="E70" s="236"/>
      <c r="F70" s="236" t="s">
        <v>1431</v>
      </c>
      <c r="G70" s="238">
        <v>153.30000000000001</v>
      </c>
      <c r="H70" s="243">
        <v>49.4</v>
      </c>
      <c r="I70" s="243">
        <v>103.9</v>
      </c>
    </row>
    <row r="71" spans="1:9" x14ac:dyDescent="0.25">
      <c r="A71" s="237"/>
      <c r="B71" s="244"/>
      <c r="C71" s="245"/>
      <c r="D71" s="245"/>
      <c r="E71" s="236"/>
      <c r="F71" s="236"/>
      <c r="G71" s="238"/>
      <c r="H71" s="238"/>
      <c r="I71" s="238"/>
    </row>
    <row r="72" spans="1:9" x14ac:dyDescent="0.25">
      <c r="B72" s="244"/>
      <c r="C72" s="244"/>
      <c r="D72" s="244"/>
      <c r="E72" s="236"/>
      <c r="F72" s="241" t="s">
        <v>1432</v>
      </c>
      <c r="G72" s="240">
        <v>476.1</v>
      </c>
      <c r="H72" s="235">
        <v>133.9</v>
      </c>
      <c r="I72" s="235">
        <v>342.2</v>
      </c>
    </row>
    <row r="73" spans="1:9" x14ac:dyDescent="0.25">
      <c r="A73" s="246" t="s">
        <v>204</v>
      </c>
      <c r="B73" s="246" t="s">
        <v>204</v>
      </c>
      <c r="C73" s="246" t="s">
        <v>204</v>
      </c>
      <c r="D73" s="246" t="s">
        <v>204</v>
      </c>
      <c r="E73" s="246" t="s">
        <v>204</v>
      </c>
      <c r="F73" s="247"/>
      <c r="G73" s="247"/>
      <c r="H73" s="247"/>
      <c r="I73" s="247"/>
    </row>
    <row r="74" spans="1:9" s="226" customFormat="1" x14ac:dyDescent="0.25"/>
    <row r="75" spans="1:9" x14ac:dyDescent="0.25">
      <c r="A75" s="248" t="s">
        <v>1433</v>
      </c>
      <c r="B75" s="222"/>
      <c r="C75" s="222"/>
      <c r="D75" s="222"/>
      <c r="E75" s="222"/>
      <c r="G75" s="222"/>
      <c r="H75" s="222"/>
      <c r="I75" s="249"/>
    </row>
    <row r="76" spans="1:9" s="250" customFormat="1" x14ac:dyDescent="0.25">
      <c r="A76" s="224"/>
      <c r="B76" s="222"/>
      <c r="C76" s="222"/>
      <c r="D76" s="222"/>
      <c r="E76" s="222"/>
      <c r="F76" s="222"/>
      <c r="G76" s="222"/>
      <c r="H76" s="222"/>
      <c r="I76" s="249"/>
    </row>
    <row r="77" spans="1:9" x14ac:dyDescent="0.25">
      <c r="A77" s="251" t="s">
        <v>1434</v>
      </c>
      <c r="B77" s="252"/>
      <c r="C77" s="252"/>
      <c r="D77" s="252"/>
      <c r="E77" s="252"/>
      <c r="F77" s="252"/>
      <c r="G77" s="252"/>
      <c r="H77" s="252"/>
      <c r="I77" s="252"/>
    </row>
    <row r="79" spans="1:9" x14ac:dyDescent="0.25">
      <c r="A79" s="253"/>
    </row>
  </sheetData>
  <pageMargins left="0.75" right="0.75" top="1" bottom="1" header="0.5" footer="0.5"/>
  <pageSetup paperSize="9" scale="65"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12CA-CDDC-4970-B35E-B24C8781D8B3}">
  <dimension ref="A1:Z100"/>
  <sheetViews>
    <sheetView showGridLines="0" topLeftCell="A7" workbookViewId="0">
      <selection activeCell="K41" sqref="K41"/>
    </sheetView>
  </sheetViews>
  <sheetFormatPr defaultColWidth="10.140625" defaultRowHeight="12.75" x14ac:dyDescent="0.2"/>
  <cols>
    <col min="1" max="1" width="10.140625" style="44"/>
    <col min="2" max="2" width="10.42578125" style="44" bestFit="1" customWidth="1"/>
    <col min="3" max="3" width="10.85546875" style="44" bestFit="1" customWidth="1"/>
    <col min="4" max="4" width="9.7109375" style="44" customWidth="1"/>
    <col min="5" max="5" width="10.7109375" style="44" bestFit="1" customWidth="1"/>
    <col min="6" max="6" width="10.42578125" style="44" bestFit="1" customWidth="1"/>
    <col min="7" max="7" width="9.28515625" style="44" customWidth="1"/>
    <col min="8" max="8" width="10.42578125" style="44" bestFit="1" customWidth="1"/>
    <col min="9" max="16384" width="10.140625" style="44"/>
  </cols>
  <sheetData>
    <row r="1" spans="1:26" ht="39.950000000000003" customHeight="1" x14ac:dyDescent="0.2">
      <c r="A1" s="42" t="s">
        <v>945</v>
      </c>
      <c r="B1" s="43"/>
      <c r="C1" s="43"/>
      <c r="D1" s="43"/>
      <c r="E1" s="43"/>
      <c r="F1" s="43"/>
      <c r="G1" s="43"/>
      <c r="H1" s="43"/>
      <c r="I1" s="43"/>
      <c r="J1" s="43"/>
      <c r="K1" s="43"/>
      <c r="L1" s="43"/>
      <c r="M1" s="43"/>
      <c r="N1" s="43"/>
      <c r="O1" s="43"/>
      <c r="P1" s="43"/>
      <c r="Q1" s="43"/>
      <c r="R1" s="43"/>
      <c r="S1" s="43"/>
      <c r="T1" s="43"/>
      <c r="U1" s="43"/>
      <c r="V1" s="43"/>
      <c r="W1" s="43"/>
      <c r="X1" s="43"/>
      <c r="Y1" s="43"/>
      <c r="Z1" s="43"/>
    </row>
    <row r="2" spans="1:26" ht="17.25" x14ac:dyDescent="0.3">
      <c r="A2" s="43"/>
      <c r="B2" s="45" t="s">
        <v>946</v>
      </c>
      <c r="C2" s="43"/>
      <c r="D2" s="43"/>
      <c r="E2" s="43"/>
      <c r="F2" s="43"/>
      <c r="G2" s="43"/>
      <c r="H2" s="43"/>
      <c r="I2" s="43"/>
      <c r="J2" s="43"/>
      <c r="K2" s="43"/>
      <c r="L2" s="43"/>
      <c r="M2" s="43"/>
      <c r="N2" s="43"/>
      <c r="O2" s="43"/>
      <c r="P2" s="43"/>
      <c r="Q2" s="43"/>
      <c r="R2" s="43"/>
      <c r="S2" s="43"/>
      <c r="T2" s="43"/>
      <c r="U2" s="43"/>
      <c r="V2" s="43"/>
      <c r="W2" s="43"/>
      <c r="X2" s="43"/>
      <c r="Y2" s="43"/>
      <c r="Z2" s="43"/>
    </row>
    <row r="3" spans="1:26" x14ac:dyDescent="0.2">
      <c r="A3" s="43"/>
      <c r="B3" s="43"/>
      <c r="C3" s="43"/>
      <c r="D3" s="43"/>
      <c r="E3" s="43"/>
      <c r="F3" s="43"/>
      <c r="G3" s="43"/>
      <c r="H3" s="43"/>
      <c r="I3" s="43"/>
      <c r="J3" s="43"/>
      <c r="K3" s="43"/>
      <c r="L3" s="43"/>
      <c r="M3" s="43"/>
      <c r="N3" s="43"/>
      <c r="O3" s="43"/>
      <c r="P3" s="43"/>
      <c r="Q3" s="43"/>
      <c r="R3" s="43"/>
      <c r="S3" s="43"/>
      <c r="T3" s="43"/>
      <c r="U3" s="43"/>
      <c r="V3" s="43"/>
      <c r="W3" s="43"/>
      <c r="X3" s="43"/>
      <c r="Y3" s="43"/>
      <c r="Z3" s="43"/>
    </row>
    <row r="4" spans="1:26" x14ac:dyDescent="0.2">
      <c r="A4" s="43"/>
      <c r="B4" s="43"/>
      <c r="C4" s="43"/>
      <c r="D4" s="43"/>
      <c r="E4" s="43"/>
      <c r="F4" s="43"/>
      <c r="G4" s="43"/>
      <c r="H4" s="43"/>
      <c r="I4" s="43"/>
      <c r="J4" s="43"/>
      <c r="K4" s="43"/>
      <c r="L4" s="43"/>
      <c r="M4" s="43"/>
      <c r="N4" s="43"/>
      <c r="O4" s="43"/>
      <c r="P4" s="43"/>
      <c r="Q4" s="43"/>
      <c r="R4" s="43"/>
      <c r="S4" s="43"/>
      <c r="T4" s="43"/>
      <c r="U4" s="43"/>
      <c r="V4" s="43"/>
      <c r="W4" s="43"/>
      <c r="X4" s="43"/>
      <c r="Y4" s="43"/>
      <c r="Z4" s="43"/>
    </row>
    <row r="5" spans="1:26" x14ac:dyDescent="0.2">
      <c r="A5" s="43"/>
      <c r="B5" s="43"/>
      <c r="C5" s="43"/>
      <c r="D5" s="43"/>
      <c r="E5" s="43"/>
      <c r="F5" s="43"/>
      <c r="G5" s="43"/>
      <c r="H5" s="43"/>
      <c r="I5" s="43"/>
      <c r="J5" s="43"/>
      <c r="K5" s="43"/>
      <c r="L5" s="43"/>
      <c r="M5" s="43"/>
      <c r="N5" s="43"/>
      <c r="O5" s="43"/>
      <c r="P5" s="43"/>
      <c r="Q5" s="43"/>
      <c r="R5" s="43"/>
      <c r="S5" s="43"/>
      <c r="T5" s="43"/>
      <c r="U5" s="43"/>
      <c r="V5" s="43"/>
      <c r="W5" s="43"/>
      <c r="X5" s="43"/>
      <c r="Y5" s="43"/>
      <c r="Z5" s="43"/>
    </row>
    <row r="6" spans="1:26" x14ac:dyDescent="0.2">
      <c r="A6" s="43"/>
      <c r="B6" s="43"/>
      <c r="C6" s="43"/>
      <c r="D6" s="43"/>
      <c r="E6" s="43"/>
      <c r="F6" s="43"/>
      <c r="G6" s="43"/>
      <c r="H6" s="43"/>
      <c r="I6" s="43"/>
      <c r="J6" s="43"/>
      <c r="K6" s="43"/>
      <c r="L6" s="43"/>
      <c r="M6" s="43"/>
      <c r="N6" s="43"/>
      <c r="O6" s="43"/>
      <c r="P6" s="43"/>
      <c r="Q6" s="43"/>
      <c r="R6" s="43"/>
      <c r="S6" s="43"/>
      <c r="T6" s="43"/>
      <c r="U6" s="43"/>
      <c r="V6" s="43"/>
      <c r="W6" s="43"/>
      <c r="X6" s="43"/>
      <c r="Y6" s="43"/>
      <c r="Z6" s="43"/>
    </row>
    <row r="7" spans="1:26" x14ac:dyDescent="0.2">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x14ac:dyDescent="0.2">
      <c r="A8" s="43"/>
      <c r="B8" s="43"/>
      <c r="C8" s="43"/>
      <c r="D8" s="43"/>
      <c r="E8" s="43"/>
      <c r="F8" s="43"/>
      <c r="G8" s="43"/>
      <c r="H8" s="43"/>
      <c r="I8" s="43"/>
      <c r="J8" s="43"/>
      <c r="K8" s="43"/>
      <c r="L8" s="43"/>
      <c r="M8" s="43"/>
      <c r="N8" s="43"/>
      <c r="O8" s="43"/>
      <c r="P8" s="43"/>
      <c r="Q8" s="43"/>
      <c r="R8" s="43"/>
      <c r="S8" s="43"/>
      <c r="T8" s="43"/>
      <c r="U8" s="43"/>
      <c r="V8" s="43"/>
      <c r="W8" s="43"/>
      <c r="X8" s="43"/>
      <c r="Y8" s="43"/>
      <c r="Z8" s="43"/>
    </row>
    <row r="9" spans="1:26" x14ac:dyDescent="0.2">
      <c r="A9" s="43"/>
      <c r="B9" s="43"/>
      <c r="C9" s="43"/>
      <c r="D9" s="43"/>
      <c r="E9" s="43"/>
      <c r="F9" s="43"/>
      <c r="G9" s="43"/>
      <c r="H9" s="43"/>
      <c r="I9" s="43"/>
      <c r="J9" s="43"/>
      <c r="K9" s="43"/>
      <c r="L9" s="43"/>
      <c r="M9" s="43"/>
      <c r="N9" s="43"/>
      <c r="O9" s="43"/>
      <c r="P9" s="43"/>
      <c r="Q9" s="43"/>
      <c r="R9" s="43"/>
      <c r="S9" s="43"/>
      <c r="T9" s="43"/>
      <c r="U9" s="43"/>
      <c r="V9" s="43"/>
      <c r="W9" s="43"/>
      <c r="X9" s="43"/>
      <c r="Y9" s="43"/>
      <c r="Z9" s="43"/>
    </row>
    <row r="10" spans="1:26" x14ac:dyDescent="0.2">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spans="1:26" x14ac:dyDescent="0.2">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spans="1:26" x14ac:dyDescent="0.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spans="1:26" x14ac:dyDescent="0.2">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spans="1:26" x14ac:dyDescent="0.2">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spans="1:26" x14ac:dyDescent="0.2">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spans="1:26" x14ac:dyDescent="0.2">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spans="1:26" x14ac:dyDescent="0.2">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spans="1:26" x14ac:dyDescent="0.2">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x14ac:dyDescent="0.2">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x14ac:dyDescent="0.2">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x14ac:dyDescent="0.2">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x14ac:dyDescent="0.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13.5" thickBot="1" x14ac:dyDescent="0.25">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spans="1:26" ht="15.75" customHeight="1" thickBot="1" x14ac:dyDescent="0.25">
      <c r="A24" s="43"/>
      <c r="B24" s="325" t="s">
        <v>947</v>
      </c>
      <c r="C24" s="326"/>
      <c r="D24" s="326"/>
      <c r="E24" s="326"/>
      <c r="F24" s="326"/>
      <c r="G24" s="327"/>
      <c r="H24" s="56"/>
      <c r="I24" s="325" t="s">
        <v>948</v>
      </c>
      <c r="J24" s="326"/>
      <c r="K24" s="326"/>
      <c r="L24" s="326"/>
      <c r="M24" s="326"/>
      <c r="N24" s="326"/>
      <c r="O24" s="327"/>
      <c r="P24" s="43"/>
      <c r="Q24" s="43"/>
      <c r="R24" s="43"/>
      <c r="S24" s="43"/>
      <c r="T24" s="43"/>
      <c r="U24" s="43"/>
      <c r="V24" s="43"/>
      <c r="W24" s="43"/>
      <c r="X24" s="43"/>
      <c r="Y24" s="43"/>
      <c r="Z24" s="43"/>
    </row>
    <row r="25" spans="1:26" ht="39" thickBot="1" x14ac:dyDescent="0.25">
      <c r="A25" s="43"/>
      <c r="B25" s="57"/>
      <c r="C25" s="58" t="s">
        <v>949</v>
      </c>
      <c r="D25" s="58" t="s">
        <v>950</v>
      </c>
      <c r="E25" s="58" t="s">
        <v>951</v>
      </c>
      <c r="F25" s="58" t="s">
        <v>952</v>
      </c>
      <c r="G25" s="59" t="s">
        <v>131</v>
      </c>
      <c r="H25" s="56"/>
      <c r="I25" s="57"/>
      <c r="J25" s="58" t="s">
        <v>949</v>
      </c>
      <c r="K25" s="58" t="s">
        <v>950</v>
      </c>
      <c r="L25" s="58" t="s">
        <v>951</v>
      </c>
      <c r="M25" s="58" t="s">
        <v>952</v>
      </c>
      <c r="N25" s="58" t="s">
        <v>131</v>
      </c>
      <c r="O25" s="59" t="s">
        <v>109</v>
      </c>
      <c r="P25" s="43"/>
      <c r="Q25" s="43"/>
      <c r="R25" s="43"/>
      <c r="S25" s="43"/>
      <c r="T25" s="43"/>
      <c r="U25" s="43"/>
      <c r="V25" s="43"/>
      <c r="W25" s="43"/>
      <c r="X25" s="43"/>
      <c r="Y25" s="43"/>
      <c r="Z25" s="43"/>
    </row>
    <row r="26" spans="1:26" ht="25.5" x14ac:dyDescent="0.2">
      <c r="A26" s="43"/>
      <c r="B26" s="60" t="s">
        <v>953</v>
      </c>
      <c r="C26" s="46">
        <v>0.94504012288640804</v>
      </c>
      <c r="D26" s="47">
        <v>-2.0043422611649929E-3</v>
      </c>
      <c r="E26" s="47">
        <v>0.20327256917875958</v>
      </c>
      <c r="F26" s="47">
        <v>0.43318780835004367</v>
      </c>
      <c r="G26" s="48">
        <v>1.5794961581540463</v>
      </c>
      <c r="H26" s="43"/>
      <c r="I26" s="60">
        <v>2020</v>
      </c>
      <c r="J26" s="47">
        <v>-2.7537998316373713E-2</v>
      </c>
      <c r="K26" s="47">
        <v>-0.62698856815766035</v>
      </c>
      <c r="L26" s="47">
        <v>3.7318553345122574E-2</v>
      </c>
      <c r="M26" s="47">
        <v>1.1734750957882345</v>
      </c>
      <c r="N26" s="47">
        <v>0.55626708265932301</v>
      </c>
      <c r="O26" s="48">
        <v>0.55487514304981556</v>
      </c>
      <c r="P26" s="43"/>
      <c r="Q26" s="43"/>
      <c r="R26" s="43"/>
      <c r="S26" s="43"/>
      <c r="T26" s="43"/>
      <c r="U26" s="43"/>
      <c r="V26" s="43"/>
      <c r="W26" s="43"/>
      <c r="X26" s="43"/>
      <c r="Y26" s="43"/>
      <c r="Z26" s="43"/>
    </row>
    <row r="27" spans="1:26" x14ac:dyDescent="0.2">
      <c r="A27" s="43"/>
      <c r="B27" s="60">
        <v>2022</v>
      </c>
      <c r="C27" s="49">
        <v>0.35785035391817654</v>
      </c>
      <c r="D27" s="47">
        <v>1.7856856957901179</v>
      </c>
      <c r="E27" s="47">
        <v>0.51252227479234869</v>
      </c>
      <c r="F27" s="47">
        <v>1.5307638707130033</v>
      </c>
      <c r="G27" s="48">
        <v>4.1868221952136464</v>
      </c>
      <c r="H27" s="43"/>
      <c r="I27" s="60">
        <v>2021</v>
      </c>
      <c r="J27" s="47">
        <v>-0.3526839167270257</v>
      </c>
      <c r="K27" s="47">
        <v>0</v>
      </c>
      <c r="L27" s="47">
        <v>9.1061403778702754E-2</v>
      </c>
      <c r="M27" s="47">
        <v>1.8217920957142919</v>
      </c>
      <c r="N27" s="47">
        <v>1.560169582765969</v>
      </c>
      <c r="O27" s="48">
        <v>1.5617868353480446</v>
      </c>
      <c r="P27" s="43"/>
      <c r="Q27" s="43"/>
      <c r="R27" s="43"/>
      <c r="S27" s="43"/>
      <c r="T27" s="43"/>
      <c r="U27" s="43"/>
      <c r="V27" s="43"/>
      <c r="W27" s="43"/>
      <c r="X27" s="43"/>
      <c r="Y27" s="43"/>
      <c r="Z27" s="43"/>
    </row>
    <row r="28" spans="1:26" x14ac:dyDescent="0.2">
      <c r="A28" s="43"/>
      <c r="B28" s="60">
        <v>2023</v>
      </c>
      <c r="C28" s="50">
        <v>0.51587478588634994</v>
      </c>
      <c r="D28" s="51">
        <v>0.34288668164583758</v>
      </c>
      <c r="E28" s="51">
        <v>0.61996542804074739</v>
      </c>
      <c r="F28" s="51">
        <v>0.32791164761711844</v>
      </c>
      <c r="G28" s="52">
        <v>1.8066385431900533</v>
      </c>
      <c r="H28" s="43"/>
      <c r="I28" s="60">
        <v>2022</v>
      </c>
      <c r="J28" s="47">
        <v>-5.5981252676362558E-2</v>
      </c>
      <c r="K28" s="47">
        <v>-0.13504701599426072</v>
      </c>
      <c r="L28" s="47">
        <v>0.14183207616760285</v>
      </c>
      <c r="M28" s="47">
        <v>1.6750600984322017</v>
      </c>
      <c r="N28" s="47">
        <v>1.6258639059291813</v>
      </c>
      <c r="O28" s="48">
        <v>1.8557284604388213</v>
      </c>
      <c r="P28" s="43"/>
      <c r="Q28" s="43"/>
      <c r="R28" s="43"/>
      <c r="S28" s="43"/>
      <c r="T28" s="43"/>
      <c r="U28" s="43"/>
      <c r="V28" s="43"/>
      <c r="W28" s="43"/>
      <c r="X28" s="43"/>
      <c r="Y28" s="43"/>
      <c r="Z28" s="43"/>
    </row>
    <row r="29" spans="1:26" x14ac:dyDescent="0.2">
      <c r="A29" s="43"/>
      <c r="B29" s="60">
        <v>2024</v>
      </c>
      <c r="C29" s="50">
        <v>0.74582295629779249</v>
      </c>
      <c r="D29" s="51">
        <v>1.9609663157638124E-2</v>
      </c>
      <c r="E29" s="51">
        <v>0.22898794313335191</v>
      </c>
      <c r="F29" s="51">
        <v>0.66939685883260491</v>
      </c>
      <c r="G29" s="52">
        <v>1.6638174214213874</v>
      </c>
      <c r="H29" s="43"/>
      <c r="I29" s="60">
        <v>2023</v>
      </c>
      <c r="J29" s="51">
        <v>5.7914376404966106E-2</v>
      </c>
      <c r="K29" s="51">
        <v>-0.40101863204307087</v>
      </c>
      <c r="L29" s="51">
        <v>0.31925329261344171</v>
      </c>
      <c r="M29" s="51">
        <v>1.006983694191721</v>
      </c>
      <c r="N29" s="51">
        <v>0.9831327311670579</v>
      </c>
      <c r="O29" s="52">
        <v>2.6297699146896392</v>
      </c>
      <c r="P29" s="43"/>
      <c r="Q29" s="43"/>
      <c r="R29" s="43"/>
      <c r="S29" s="43"/>
      <c r="T29" s="43"/>
      <c r="U29" s="43"/>
      <c r="V29" s="43"/>
      <c r="W29" s="43"/>
      <c r="X29" s="43"/>
      <c r="Y29" s="43"/>
      <c r="Z29" s="43"/>
    </row>
    <row r="30" spans="1:26" x14ac:dyDescent="0.2">
      <c r="A30" s="43"/>
      <c r="B30" s="60">
        <v>2025</v>
      </c>
      <c r="C30" s="50">
        <v>0.78702814548383682</v>
      </c>
      <c r="D30" s="51">
        <v>-3.5012313257531957E-2</v>
      </c>
      <c r="E30" s="51">
        <v>0.20526711511839785</v>
      </c>
      <c r="F30" s="51">
        <v>0.64168189728456659</v>
      </c>
      <c r="G30" s="52">
        <v>1.5989648446292692</v>
      </c>
      <c r="H30" s="43"/>
      <c r="I30" s="60">
        <v>2024</v>
      </c>
      <c r="J30" s="51">
        <v>0.20034542617060058</v>
      </c>
      <c r="K30" s="51">
        <v>-0.37677412747481043</v>
      </c>
      <c r="L30" s="51">
        <v>0.22938524899378532</v>
      </c>
      <c r="M30" s="51">
        <v>0.87841265613488595</v>
      </c>
      <c r="N30" s="51">
        <v>0.93136920382446142</v>
      </c>
      <c r="O30" s="52">
        <v>1.5383559792154333</v>
      </c>
      <c r="P30" s="43"/>
      <c r="Q30" s="43"/>
      <c r="R30" s="43"/>
      <c r="S30" s="43"/>
      <c r="T30" s="43"/>
      <c r="U30" s="43"/>
      <c r="V30" s="43"/>
      <c r="W30" s="43"/>
      <c r="X30" s="43"/>
      <c r="Y30" s="43"/>
      <c r="Z30" s="43"/>
    </row>
    <row r="31" spans="1:26" x14ac:dyDescent="0.2">
      <c r="A31" s="43"/>
      <c r="B31" s="60">
        <v>2026</v>
      </c>
      <c r="C31" s="50">
        <v>0.78783941410112135</v>
      </c>
      <c r="D31" s="51">
        <v>-0.13284108933625527</v>
      </c>
      <c r="E31" s="51">
        <v>0.20385725829465223</v>
      </c>
      <c r="F31" s="51">
        <v>0.7325853991192639</v>
      </c>
      <c r="G31" s="52">
        <v>1.5914409821787823</v>
      </c>
      <c r="H31" s="43"/>
      <c r="I31" s="60">
        <v>2025</v>
      </c>
      <c r="J31" s="51">
        <v>0.22279038552932562</v>
      </c>
      <c r="K31" s="51">
        <v>-0.39279422547373599</v>
      </c>
      <c r="L31" s="51">
        <v>0.19095881064166154</v>
      </c>
      <c r="M31" s="51">
        <v>0.8195914980756891</v>
      </c>
      <c r="N31" s="51">
        <v>0.84054646877294026</v>
      </c>
      <c r="O31" s="52">
        <v>0.47131360938201805</v>
      </c>
      <c r="P31" s="43"/>
      <c r="Q31" s="43"/>
      <c r="R31" s="43"/>
      <c r="S31" s="43"/>
      <c r="T31" s="43"/>
      <c r="U31" s="43"/>
      <c r="V31" s="43"/>
      <c r="W31" s="43"/>
      <c r="X31" s="43"/>
      <c r="Y31" s="43"/>
      <c r="Z31" s="43"/>
    </row>
    <row r="32" spans="1:26" x14ac:dyDescent="0.2">
      <c r="A32" s="43"/>
      <c r="B32" s="60">
        <v>2027</v>
      </c>
      <c r="C32" s="50">
        <v>0.75537020364897511</v>
      </c>
      <c r="D32" s="51">
        <v>-0.14477202743039541</v>
      </c>
      <c r="E32" s="51">
        <v>0.20189024443734532</v>
      </c>
      <c r="F32" s="51">
        <v>0.8160250922039165</v>
      </c>
      <c r="G32" s="52">
        <v>1.6285135128598416</v>
      </c>
      <c r="H32" s="43"/>
      <c r="I32" s="60">
        <v>2026</v>
      </c>
      <c r="J32" s="51">
        <v>0.27405842937436864</v>
      </c>
      <c r="K32" s="51">
        <v>-0.50682330918775387</v>
      </c>
      <c r="L32" s="51">
        <v>0.12054878430005633</v>
      </c>
      <c r="M32" s="51">
        <v>0.79958039264311775</v>
      </c>
      <c r="N32" s="51">
        <v>0.68736429712978886</v>
      </c>
      <c r="O32" s="52">
        <v>0.31591477416286207</v>
      </c>
      <c r="P32" s="43"/>
      <c r="Q32" s="43"/>
      <c r="R32" s="43"/>
      <c r="S32" s="43"/>
      <c r="T32" s="43"/>
      <c r="U32" s="43"/>
      <c r="V32" s="43"/>
      <c r="W32" s="43"/>
      <c r="X32" s="43"/>
      <c r="Y32" s="43"/>
      <c r="Z32" s="43"/>
    </row>
    <row r="33" spans="1:26" ht="13.5" thickBot="1" x14ac:dyDescent="0.25">
      <c r="A33" s="43"/>
      <c r="B33" s="61">
        <v>2028</v>
      </c>
      <c r="C33" s="53">
        <v>0.71325935825834463</v>
      </c>
      <c r="D33" s="54">
        <v>-0.17022017807829526</v>
      </c>
      <c r="E33" s="54">
        <v>0.17895478640901352</v>
      </c>
      <c r="F33" s="54">
        <v>0.89404473433697396</v>
      </c>
      <c r="G33" s="55">
        <v>1.6160387009260369</v>
      </c>
      <c r="H33" s="43"/>
      <c r="I33" s="61">
        <v>2027</v>
      </c>
      <c r="J33" s="54">
        <v>0.31390811084248682</v>
      </c>
      <c r="K33" s="54">
        <v>-0.63225929183019502</v>
      </c>
      <c r="L33" s="54">
        <v>9.9376771887604853E-2</v>
      </c>
      <c r="M33" s="54">
        <v>0.76400335160526911</v>
      </c>
      <c r="N33" s="54">
        <v>0.54502894250516576</v>
      </c>
      <c r="O33" s="55">
        <v>0.40073691325710481</v>
      </c>
      <c r="P33" s="43"/>
      <c r="Q33" s="43"/>
      <c r="R33" s="43"/>
      <c r="S33" s="43"/>
      <c r="T33" s="43"/>
      <c r="U33" s="43"/>
      <c r="V33" s="43"/>
      <c r="W33" s="43"/>
      <c r="X33" s="43"/>
      <c r="Y33" s="43"/>
      <c r="Z33" s="43"/>
    </row>
    <row r="34" spans="1:26" x14ac:dyDescent="0.2">
      <c r="A34" s="43"/>
      <c r="H34" s="43"/>
      <c r="I34" s="56"/>
      <c r="J34" s="43"/>
      <c r="K34" s="43"/>
      <c r="L34" s="43"/>
      <c r="M34" s="43"/>
      <c r="N34" s="43"/>
      <c r="O34" s="43"/>
      <c r="P34" s="43"/>
      <c r="Q34" s="43"/>
      <c r="R34" s="43"/>
      <c r="S34" s="43"/>
      <c r="T34" s="43"/>
      <c r="U34" s="43"/>
      <c r="V34" s="43"/>
      <c r="W34" s="43"/>
      <c r="X34" s="43"/>
      <c r="Y34" s="43"/>
      <c r="Z34" s="43"/>
    </row>
    <row r="35" spans="1:26" x14ac:dyDescent="0.2">
      <c r="A35" s="43"/>
      <c r="B35" s="44" t="s">
        <v>966</v>
      </c>
      <c r="C35" s="74">
        <f>AVERAGE(C29:C33)</f>
        <v>0.75786401555801408</v>
      </c>
      <c r="D35" s="74">
        <f t="shared" ref="D35:G35" si="0">AVERAGE(D29:D33)</f>
        <v>-9.2647188988967955E-2</v>
      </c>
      <c r="E35" s="74">
        <f t="shared" si="0"/>
        <v>0.20379146947855217</v>
      </c>
      <c r="F35" s="74">
        <f t="shared" si="0"/>
        <v>0.75074679635546526</v>
      </c>
      <c r="G35" s="74">
        <f t="shared" si="0"/>
        <v>1.6197550924030637</v>
      </c>
      <c r="H35" s="43"/>
      <c r="I35" s="43"/>
      <c r="J35" s="43"/>
      <c r="K35" s="43"/>
      <c r="L35" s="43"/>
      <c r="M35" s="43"/>
      <c r="N35" s="43"/>
      <c r="O35" s="43"/>
      <c r="P35" s="43"/>
      <c r="Q35" s="43"/>
      <c r="R35" s="43"/>
      <c r="S35" s="43"/>
      <c r="T35" s="43"/>
      <c r="U35" s="43"/>
      <c r="V35" s="43"/>
      <c r="W35" s="43"/>
      <c r="X35" s="43"/>
      <c r="Y35" s="43"/>
      <c r="Z35" s="43"/>
    </row>
    <row r="36" spans="1:26" x14ac:dyDescent="0.2">
      <c r="A36" s="43"/>
      <c r="H36" s="43"/>
      <c r="I36" s="43"/>
      <c r="J36" s="43"/>
      <c r="K36" s="43"/>
      <c r="M36" s="43"/>
      <c r="N36" s="43"/>
      <c r="O36" s="43"/>
      <c r="P36" s="43"/>
      <c r="Q36" s="43"/>
      <c r="R36" s="43"/>
      <c r="S36" s="43"/>
      <c r="T36" s="43"/>
      <c r="U36" s="43"/>
      <c r="V36" s="43"/>
      <c r="W36" s="43"/>
      <c r="X36" s="43"/>
      <c r="Y36" s="43"/>
      <c r="Z36" s="43"/>
    </row>
    <row r="37" spans="1:26" x14ac:dyDescent="0.2">
      <c r="A37" s="43"/>
      <c r="B37" s="43"/>
      <c r="C37" s="43"/>
      <c r="D37" s="43"/>
      <c r="E37" s="43"/>
      <c r="F37" s="43"/>
      <c r="G37" s="43"/>
      <c r="H37" s="43"/>
      <c r="I37" s="43"/>
      <c r="J37" s="43"/>
      <c r="K37" s="43"/>
      <c r="M37" s="43"/>
      <c r="N37" s="43"/>
      <c r="O37" s="43"/>
      <c r="P37" s="43"/>
      <c r="Q37" s="43"/>
      <c r="R37" s="43"/>
      <c r="S37" s="43"/>
      <c r="T37" s="43"/>
      <c r="U37" s="43"/>
      <c r="V37" s="43"/>
      <c r="W37" s="43"/>
      <c r="X37" s="43"/>
      <c r="Y37" s="43"/>
      <c r="Z37" s="43"/>
    </row>
    <row r="38" spans="1:26" x14ac:dyDescent="0.2">
      <c r="A38" s="43"/>
      <c r="B38" s="43"/>
      <c r="C38" s="43"/>
      <c r="D38" s="43"/>
      <c r="E38" s="43"/>
      <c r="G38" s="43"/>
      <c r="H38" s="43"/>
      <c r="I38" s="43"/>
      <c r="J38" s="43"/>
      <c r="K38" s="43"/>
      <c r="M38" s="43"/>
      <c r="N38" s="43"/>
      <c r="O38" s="43"/>
      <c r="P38" s="43"/>
      <c r="Q38" s="43"/>
      <c r="R38" s="43"/>
      <c r="S38" s="43"/>
      <c r="T38" s="43"/>
      <c r="U38" s="43"/>
      <c r="V38" s="43"/>
      <c r="W38" s="43"/>
      <c r="X38" s="43"/>
      <c r="Y38" s="43"/>
      <c r="Z38" s="43"/>
    </row>
    <row r="39" spans="1:26" x14ac:dyDescent="0.2">
      <c r="A39" s="43"/>
      <c r="B39" s="43"/>
      <c r="C39" s="43"/>
      <c r="D39" s="43"/>
      <c r="E39" s="43"/>
      <c r="G39" s="43"/>
      <c r="H39" s="43"/>
      <c r="I39" s="43"/>
      <c r="J39" s="43"/>
      <c r="K39" s="43"/>
      <c r="M39" s="43"/>
      <c r="N39" s="43"/>
      <c r="O39" s="43"/>
      <c r="P39" s="43"/>
      <c r="Q39" s="43"/>
      <c r="R39" s="43"/>
      <c r="S39" s="43"/>
      <c r="T39" s="43"/>
      <c r="U39" s="43"/>
      <c r="V39" s="43"/>
      <c r="W39" s="43"/>
      <c r="X39" s="43"/>
      <c r="Y39" s="43"/>
      <c r="Z39" s="43"/>
    </row>
    <row r="40" spans="1:26" x14ac:dyDescent="0.2">
      <c r="A40" s="43"/>
      <c r="B40" s="43"/>
      <c r="C40" s="43"/>
      <c r="D40" s="43"/>
      <c r="E40" s="43"/>
      <c r="G40" s="43"/>
      <c r="H40" s="43"/>
      <c r="I40" s="43"/>
      <c r="J40" s="43"/>
      <c r="K40" s="43"/>
      <c r="M40" s="43"/>
      <c r="N40" s="43"/>
      <c r="O40" s="43"/>
      <c r="P40" s="43"/>
      <c r="Q40" s="43"/>
      <c r="R40" s="43"/>
      <c r="S40" s="43"/>
      <c r="T40" s="43"/>
      <c r="U40" s="43"/>
      <c r="V40" s="43"/>
      <c r="W40" s="43"/>
      <c r="X40" s="43"/>
      <c r="Y40" s="43"/>
      <c r="Z40" s="43"/>
    </row>
    <row r="41" spans="1:26" x14ac:dyDescent="0.2">
      <c r="A41" s="43"/>
      <c r="B41" s="43"/>
      <c r="C41" s="43"/>
      <c r="D41" s="43"/>
      <c r="E41" s="43"/>
      <c r="G41" s="43"/>
      <c r="H41" s="43"/>
      <c r="I41" s="43"/>
      <c r="J41" s="43"/>
      <c r="K41" s="43"/>
      <c r="M41" s="43"/>
      <c r="N41" s="43"/>
      <c r="O41" s="43"/>
      <c r="P41" s="43"/>
      <c r="Q41" s="43"/>
      <c r="R41" s="43"/>
      <c r="S41" s="43"/>
      <c r="T41" s="43"/>
      <c r="U41" s="43"/>
      <c r="V41" s="43"/>
      <c r="W41" s="43"/>
      <c r="X41" s="43"/>
      <c r="Y41" s="43"/>
      <c r="Z41" s="43"/>
    </row>
    <row r="42" spans="1:26" x14ac:dyDescent="0.2">
      <c r="A42" s="43"/>
      <c r="B42" s="43"/>
      <c r="C42" s="43"/>
      <c r="D42" s="43"/>
      <c r="E42" s="43"/>
      <c r="G42" s="43"/>
      <c r="H42" s="43"/>
      <c r="I42" s="43"/>
      <c r="J42" s="43"/>
      <c r="K42" s="43"/>
      <c r="M42" s="43"/>
      <c r="N42" s="43"/>
      <c r="O42" s="43"/>
      <c r="P42" s="43"/>
      <c r="Q42" s="43"/>
      <c r="R42" s="43"/>
      <c r="S42" s="43"/>
      <c r="T42" s="43"/>
      <c r="U42" s="43"/>
      <c r="V42" s="43"/>
      <c r="W42" s="43"/>
      <c r="X42" s="43"/>
      <c r="Y42" s="43"/>
      <c r="Z42" s="43"/>
    </row>
    <row r="43" spans="1:26" x14ac:dyDescent="0.2">
      <c r="A43" s="43"/>
      <c r="B43" s="43"/>
      <c r="C43" s="43"/>
      <c r="D43" s="43"/>
      <c r="E43" s="43"/>
      <c r="G43" s="43"/>
      <c r="H43" s="43"/>
      <c r="I43" s="43"/>
      <c r="J43" s="43"/>
      <c r="K43" s="43"/>
      <c r="M43" s="43"/>
      <c r="N43" s="43"/>
      <c r="O43" s="43"/>
      <c r="P43" s="43"/>
      <c r="Q43" s="43"/>
      <c r="R43" s="43"/>
      <c r="S43" s="43"/>
      <c r="T43" s="43"/>
      <c r="U43" s="43"/>
      <c r="V43" s="43"/>
      <c r="W43" s="43"/>
      <c r="X43" s="43"/>
      <c r="Y43" s="43"/>
      <c r="Z43" s="43"/>
    </row>
    <row r="44" spans="1:26" x14ac:dyDescent="0.2">
      <c r="A44" s="43"/>
      <c r="B44" s="43"/>
      <c r="C44" s="43"/>
      <c r="D44" s="43"/>
      <c r="E44" s="43"/>
      <c r="G44" s="43"/>
      <c r="H44" s="43"/>
      <c r="I44" s="43"/>
      <c r="J44" s="43"/>
      <c r="K44" s="43"/>
      <c r="M44" s="43"/>
      <c r="N44" s="43"/>
      <c r="O44" s="43"/>
      <c r="P44" s="43"/>
      <c r="Q44" s="43"/>
      <c r="R44" s="43"/>
      <c r="S44" s="43"/>
      <c r="T44" s="43"/>
      <c r="U44" s="43"/>
      <c r="V44" s="43"/>
      <c r="W44" s="43"/>
      <c r="X44" s="43"/>
      <c r="Y44" s="43"/>
      <c r="Z44" s="43"/>
    </row>
    <row r="45" spans="1:26" x14ac:dyDescent="0.2">
      <c r="A45" s="43"/>
      <c r="B45" s="43"/>
      <c r="C45" s="43"/>
      <c r="D45" s="43"/>
      <c r="E45" s="43"/>
      <c r="G45" s="43"/>
      <c r="H45" s="43"/>
      <c r="I45" s="43"/>
      <c r="J45" s="43"/>
      <c r="K45" s="43"/>
      <c r="L45" s="43"/>
      <c r="M45" s="43"/>
      <c r="N45" s="43"/>
      <c r="O45" s="43"/>
      <c r="P45" s="43"/>
      <c r="Q45" s="43"/>
      <c r="R45" s="43"/>
      <c r="S45" s="43"/>
      <c r="T45" s="43"/>
      <c r="U45" s="43"/>
      <c r="V45" s="43"/>
      <c r="W45" s="43"/>
      <c r="X45" s="43"/>
      <c r="Y45" s="43"/>
      <c r="Z45" s="43"/>
    </row>
    <row r="46" spans="1:26" x14ac:dyDescent="0.2">
      <c r="A46" s="43"/>
      <c r="B46" s="43"/>
      <c r="C46" s="43"/>
      <c r="D46" s="43"/>
      <c r="E46" s="43"/>
      <c r="G46" s="43"/>
      <c r="H46" s="43"/>
      <c r="I46" s="43"/>
      <c r="J46" s="43"/>
      <c r="K46" s="43"/>
      <c r="L46" s="43"/>
      <c r="M46" s="43"/>
      <c r="N46" s="43"/>
      <c r="O46" s="43"/>
      <c r="P46" s="43"/>
      <c r="Q46" s="43"/>
      <c r="R46" s="43"/>
      <c r="S46" s="43"/>
      <c r="T46" s="43"/>
      <c r="U46" s="43"/>
      <c r="V46" s="43"/>
      <c r="W46" s="43"/>
      <c r="X46" s="43"/>
      <c r="Y46" s="43"/>
      <c r="Z46" s="43"/>
    </row>
    <row r="47" spans="1:26" x14ac:dyDescent="0.2">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x14ac:dyDescent="0.2">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x14ac:dyDescent="0.2">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x14ac:dyDescent="0.2">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x14ac:dyDescent="0.2">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x14ac:dyDescent="0.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x14ac:dyDescent="0.2">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x14ac:dyDescent="0.2">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x14ac:dyDescent="0.2">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x14ac:dyDescent="0.2">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x14ac:dyDescent="0.2">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x14ac:dyDescent="0.2">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x14ac:dyDescent="0.2">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x14ac:dyDescent="0.2">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x14ac:dyDescent="0.2">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x14ac:dyDescent="0.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x14ac:dyDescent="0.2">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x14ac:dyDescent="0.2">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x14ac:dyDescent="0.2">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x14ac:dyDescent="0.2">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x14ac:dyDescent="0.2">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x14ac:dyDescent="0.2">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x14ac:dyDescent="0.2">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x14ac:dyDescent="0.2">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x14ac:dyDescent="0.2">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x14ac:dyDescent="0.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x14ac:dyDescent="0.2">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x14ac:dyDescent="0.2">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x14ac:dyDescent="0.2">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x14ac:dyDescent="0.2">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x14ac:dyDescent="0.2">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x14ac:dyDescent="0.2">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x14ac:dyDescent="0.2">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x14ac:dyDescent="0.2">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x14ac:dyDescent="0.2">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x14ac:dyDescent="0.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x14ac:dyDescent="0.2">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x14ac:dyDescent="0.2">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x14ac:dyDescent="0.2">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x14ac:dyDescent="0.2">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x14ac:dyDescent="0.2">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x14ac:dyDescent="0.2">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x14ac:dyDescent="0.2">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x14ac:dyDescent="0.2">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x14ac:dyDescent="0.2">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x14ac:dyDescent="0.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x14ac:dyDescent="0.2">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x14ac:dyDescent="0.2">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x14ac:dyDescent="0.2">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x14ac:dyDescent="0.2">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x14ac:dyDescent="0.2">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x14ac:dyDescent="0.2">
      <c r="A98" s="43"/>
      <c r="B98" s="43"/>
      <c r="C98" s="43"/>
      <c r="D98" s="43"/>
      <c r="E98" s="43"/>
      <c r="F98" s="43"/>
      <c r="G98" s="43"/>
      <c r="H98" s="43"/>
      <c r="P98" s="43"/>
      <c r="Q98" s="43"/>
      <c r="R98" s="43"/>
      <c r="S98" s="43"/>
      <c r="T98" s="43"/>
      <c r="U98" s="43"/>
      <c r="V98" s="43"/>
      <c r="W98" s="43"/>
      <c r="X98" s="43"/>
      <c r="Y98" s="43"/>
      <c r="Z98" s="43"/>
    </row>
    <row r="99" spans="1:26" x14ac:dyDescent="0.2">
      <c r="A99" s="43"/>
      <c r="B99" s="43"/>
      <c r="C99" s="43"/>
      <c r="D99" s="43"/>
      <c r="E99" s="43"/>
      <c r="F99" s="43"/>
      <c r="G99" s="43"/>
      <c r="H99" s="43"/>
      <c r="P99" s="43"/>
      <c r="Q99" s="43"/>
      <c r="R99" s="43"/>
      <c r="S99" s="43"/>
      <c r="T99" s="43"/>
      <c r="U99" s="43"/>
      <c r="V99" s="43"/>
      <c r="W99" s="43"/>
      <c r="X99" s="43"/>
      <c r="Y99" s="43"/>
      <c r="Z99" s="43"/>
    </row>
    <row r="100" spans="1:26" x14ac:dyDescent="0.2">
      <c r="A100" s="43"/>
      <c r="B100" s="43"/>
      <c r="C100" s="43"/>
      <c r="D100" s="43"/>
      <c r="E100" s="43"/>
      <c r="F100" s="43"/>
      <c r="G100" s="43"/>
      <c r="H100" s="43"/>
      <c r="P100" s="43"/>
      <c r="Q100" s="43"/>
      <c r="R100" s="43"/>
      <c r="S100" s="43"/>
      <c r="T100" s="43"/>
      <c r="U100" s="43"/>
      <c r="V100" s="43"/>
      <c r="W100" s="43"/>
      <c r="X100" s="43"/>
      <c r="Y100" s="43"/>
      <c r="Z100" s="43"/>
    </row>
  </sheetData>
  <mergeCells count="2">
    <mergeCell ref="B24:G24"/>
    <mergeCell ref="I24:O24"/>
  </mergeCells>
  <hyperlinks>
    <hyperlink ref="A1" location="Contents!A1" display="Contents!A1" xr:uid="{F2185B5A-27C7-4277-A1C5-FA253E743D13}"/>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95EE-DF23-492D-89CC-98027AF05888}">
  <dimension ref="A1:J46"/>
  <sheetViews>
    <sheetView showGridLines="0" workbookViewId="0">
      <selection activeCell="F13" sqref="F13"/>
    </sheetView>
  </sheetViews>
  <sheetFormatPr defaultColWidth="10.140625" defaultRowHeight="12.75" x14ac:dyDescent="0.2"/>
  <cols>
    <col min="1" max="1" width="10.140625" style="43"/>
    <col min="2" max="2" width="29.140625" style="43" customWidth="1"/>
    <col min="3" max="9" width="7.42578125" style="43" customWidth="1"/>
    <col min="10" max="16384" width="10.140625" style="43"/>
  </cols>
  <sheetData>
    <row r="1" spans="1:9" ht="39.950000000000003" customHeight="1" x14ac:dyDescent="0.2">
      <c r="A1" s="42" t="s">
        <v>945</v>
      </c>
    </row>
    <row r="2" spans="1:9" ht="17.25" x14ac:dyDescent="0.3">
      <c r="B2" s="45" t="s">
        <v>1523</v>
      </c>
    </row>
    <row r="3" spans="1:9" ht="13.5" thickBot="1" x14ac:dyDescent="0.25">
      <c r="B3" s="287"/>
      <c r="C3" s="288"/>
      <c r="D3" s="288"/>
      <c r="E3" s="288"/>
      <c r="F3" s="288"/>
      <c r="G3" s="288"/>
      <c r="H3" s="288"/>
      <c r="I3" s="288"/>
    </row>
    <row r="4" spans="1:9" x14ac:dyDescent="0.2">
      <c r="B4" s="289"/>
      <c r="C4" s="328" t="s">
        <v>1524</v>
      </c>
      <c r="D4" s="328"/>
      <c r="E4" s="328"/>
      <c r="F4" s="328"/>
      <c r="G4" s="328"/>
      <c r="H4" s="328"/>
      <c r="I4" s="329"/>
    </row>
    <row r="5" spans="1:9" x14ac:dyDescent="0.2">
      <c r="B5" s="290"/>
      <c r="C5" s="291" t="s">
        <v>1525</v>
      </c>
      <c r="D5" s="330" t="s">
        <v>1526</v>
      </c>
      <c r="E5" s="330"/>
      <c r="F5" s="330"/>
      <c r="G5" s="330"/>
      <c r="H5" s="330"/>
      <c r="I5" s="331"/>
    </row>
    <row r="6" spans="1:9" s="322" customFormat="1" x14ac:dyDescent="0.2">
      <c r="B6" s="323"/>
      <c r="C6" s="323">
        <v>2022</v>
      </c>
      <c r="D6" s="323">
        <v>2023</v>
      </c>
      <c r="E6" s="323">
        <v>2024</v>
      </c>
      <c r="F6" s="323">
        <v>2025</v>
      </c>
      <c r="G6" s="323">
        <v>2026</v>
      </c>
      <c r="H6" s="323">
        <v>2027</v>
      </c>
      <c r="I6" s="324">
        <v>2028</v>
      </c>
    </row>
    <row r="7" spans="1:9" x14ac:dyDescent="0.2">
      <c r="B7" s="292" t="s">
        <v>1527</v>
      </c>
      <c r="C7" s="293"/>
      <c r="D7" s="293"/>
      <c r="E7" s="293"/>
      <c r="F7" s="294"/>
      <c r="G7" s="294"/>
      <c r="H7" s="295"/>
      <c r="I7" s="296"/>
    </row>
    <row r="8" spans="1:9" x14ac:dyDescent="0.2">
      <c r="B8" s="297" t="s">
        <v>1528</v>
      </c>
      <c r="C8" s="298">
        <v>4.3465614191323221</v>
      </c>
      <c r="D8" s="298">
        <v>0.55405352534949603</v>
      </c>
      <c r="E8" s="298">
        <v>0.70682575825158356</v>
      </c>
      <c r="F8" s="298">
        <v>1.3800048002004184</v>
      </c>
      <c r="G8" s="298">
        <v>1.9691519516183975</v>
      </c>
      <c r="H8" s="298">
        <v>1.9660077297267264</v>
      </c>
      <c r="I8" s="299">
        <v>1.7427233900913386</v>
      </c>
    </row>
    <row r="9" spans="1:9" x14ac:dyDescent="0.2">
      <c r="B9" s="297" t="s">
        <v>1529</v>
      </c>
      <c r="C9" s="298">
        <v>3.2894468281834621</v>
      </c>
      <c r="D9" s="298">
        <v>-0.32354667932722458</v>
      </c>
      <c r="E9" s="298">
        <v>9.1809607680937155E-2</v>
      </c>
      <c r="F9" s="298">
        <v>0.91045490671741724</v>
      </c>
      <c r="G9" s="298">
        <v>1.5845034152123239</v>
      </c>
      <c r="H9" s="298">
        <v>1.6199418152957223</v>
      </c>
      <c r="I9" s="299">
        <v>1.4143025378673624</v>
      </c>
    </row>
    <row r="10" spans="1:9" x14ac:dyDescent="0.2">
      <c r="B10" s="297" t="s">
        <v>1530</v>
      </c>
      <c r="C10" s="298">
        <v>101.65055075806173</v>
      </c>
      <c r="D10" s="298">
        <v>102.21374921807394</v>
      </c>
      <c r="E10" s="298">
        <v>102.93622232602196</v>
      </c>
      <c r="F10" s="298">
        <v>104.35674713526603</v>
      </c>
      <c r="G10" s="298">
        <v>106.4116900581256</v>
      </c>
      <c r="H10" s="298">
        <v>108.5037521100012</v>
      </c>
      <c r="I10" s="299">
        <v>110.39467237714892</v>
      </c>
    </row>
    <row r="11" spans="1:9" x14ac:dyDescent="0.2">
      <c r="B11" s="297" t="s">
        <v>1531</v>
      </c>
      <c r="C11" s="300">
        <v>9.7234377620038615</v>
      </c>
      <c r="D11" s="300">
        <v>7.6182069452590984</v>
      </c>
      <c r="E11" s="300">
        <v>2.9699231415751814</v>
      </c>
      <c r="F11" s="300">
        <v>3.0981662433616552</v>
      </c>
      <c r="G11" s="300">
        <v>3.6274895060735668</v>
      </c>
      <c r="H11" s="300">
        <v>3.7391469919384912</v>
      </c>
      <c r="I11" s="301">
        <v>3.6357029701141075</v>
      </c>
    </row>
    <row r="12" spans="1:9" x14ac:dyDescent="0.2">
      <c r="B12" s="297" t="s">
        <v>1532</v>
      </c>
      <c r="C12" s="302">
        <v>1.5595267333655016</v>
      </c>
      <c r="D12" s="302">
        <v>0.30998207276633494</v>
      </c>
      <c r="E12" s="302">
        <v>-0.63426553676836361</v>
      </c>
      <c r="F12" s="302">
        <v>-0.84841265594469695</v>
      </c>
      <c r="G12" s="302">
        <v>-0.47977291803833477</v>
      </c>
      <c r="H12" s="302">
        <v>-0.14928002839087462</v>
      </c>
      <c r="I12" s="303">
        <v>-2.4796161628815039E-2</v>
      </c>
    </row>
    <row r="13" spans="1:9" x14ac:dyDescent="0.2">
      <c r="B13" s="292" t="s">
        <v>1533</v>
      </c>
      <c r="C13" s="300"/>
      <c r="D13" s="298"/>
      <c r="E13" s="300"/>
      <c r="F13" s="304"/>
      <c r="G13" s="304"/>
      <c r="H13" s="305"/>
      <c r="I13" s="301"/>
    </row>
    <row r="14" spans="1:9" x14ac:dyDescent="0.2">
      <c r="B14" s="297" t="s">
        <v>1534</v>
      </c>
      <c r="C14" s="298">
        <v>4.7471609800542991</v>
      </c>
      <c r="D14" s="298">
        <v>0.36444871828498204</v>
      </c>
      <c r="E14" s="298">
        <v>0.72953146282468406</v>
      </c>
      <c r="F14" s="298">
        <v>1.0458465778363513</v>
      </c>
      <c r="G14" s="298">
        <v>1.7373992747711675</v>
      </c>
      <c r="H14" s="298">
        <v>1.8200303824063901</v>
      </c>
      <c r="I14" s="299">
        <v>1.738763539955257</v>
      </c>
    </row>
    <row r="15" spans="1:9" ht="15" x14ac:dyDescent="0.2">
      <c r="B15" s="297" t="s">
        <v>1535</v>
      </c>
      <c r="C15" s="298">
        <v>5.1536129756856175</v>
      </c>
      <c r="D15" s="298">
        <v>0.51084800011431675</v>
      </c>
      <c r="E15" s="298">
        <v>0.52589976084713719</v>
      </c>
      <c r="F15" s="298">
        <v>1.0313239245294259</v>
      </c>
      <c r="G15" s="298">
        <v>1.6267051772840269</v>
      </c>
      <c r="H15" s="298">
        <v>2.0955402135705459</v>
      </c>
      <c r="I15" s="299">
        <v>1.9761815883611256</v>
      </c>
    </row>
    <row r="16" spans="1:9" x14ac:dyDescent="0.2">
      <c r="B16" s="297" t="s">
        <v>1536</v>
      </c>
      <c r="C16" s="298">
        <v>2.5113508006467278</v>
      </c>
      <c r="D16" s="298">
        <v>0.66812761829453393</v>
      </c>
      <c r="E16" s="298">
        <v>3.9856849215694101</v>
      </c>
      <c r="F16" s="298">
        <v>2.0836714266901923</v>
      </c>
      <c r="G16" s="298">
        <v>1.5758565583322337</v>
      </c>
      <c r="H16" s="298">
        <v>1.5176006207200388</v>
      </c>
      <c r="I16" s="299">
        <v>1.5976095797272105</v>
      </c>
    </row>
    <row r="17" spans="2:9" x14ac:dyDescent="0.2">
      <c r="B17" s="306" t="s">
        <v>1537</v>
      </c>
      <c r="C17" s="298">
        <v>7.9427283832753437</v>
      </c>
      <c r="D17" s="298">
        <v>2.3423002925796688</v>
      </c>
      <c r="E17" s="298">
        <v>-4.6507590507569585</v>
      </c>
      <c r="F17" s="298">
        <v>-0.39358345097488812</v>
      </c>
      <c r="G17" s="298">
        <v>2.3350237194218026</v>
      </c>
      <c r="H17" s="298">
        <v>1.2119200882692915</v>
      </c>
      <c r="I17" s="299">
        <v>0.88551739978652844</v>
      </c>
    </row>
    <row r="18" spans="2:9" x14ac:dyDescent="0.2">
      <c r="B18" s="307" t="s">
        <v>1538</v>
      </c>
      <c r="C18" s="298">
        <v>9.5854897404630037</v>
      </c>
      <c r="D18" s="298">
        <v>5.4101346709892306</v>
      </c>
      <c r="E18" s="298">
        <v>-5.6403705678496729</v>
      </c>
      <c r="F18" s="298">
        <v>1.1871920548618187</v>
      </c>
      <c r="G18" s="298">
        <v>3.4094264434209043</v>
      </c>
      <c r="H18" s="298">
        <v>0.92755362056113899</v>
      </c>
      <c r="I18" s="299">
        <v>0.47040110797771373</v>
      </c>
    </row>
    <row r="19" spans="2:9" x14ac:dyDescent="0.2">
      <c r="B19" s="307" t="s">
        <v>1539</v>
      </c>
      <c r="C19" s="298">
        <v>0.65771831025673855</v>
      </c>
      <c r="D19" s="298">
        <v>7.9782350631686594</v>
      </c>
      <c r="E19" s="298">
        <v>0.17719023884241736</v>
      </c>
      <c r="F19" s="298">
        <v>-5.5802828675182381</v>
      </c>
      <c r="G19" s="298">
        <v>-2.9848533521355414</v>
      </c>
      <c r="H19" s="298">
        <v>-1.428950781297289</v>
      </c>
      <c r="I19" s="299">
        <v>-2.304000701748421</v>
      </c>
    </row>
    <row r="20" spans="2:9" ht="15" x14ac:dyDescent="0.2">
      <c r="B20" s="307" t="s">
        <v>1540</v>
      </c>
      <c r="C20" s="298">
        <v>9.4446456828017453</v>
      </c>
      <c r="D20" s="298">
        <v>-6.9966746664913089</v>
      </c>
      <c r="E20" s="298">
        <v>-5.9753313967106036</v>
      </c>
      <c r="F20" s="298">
        <v>4.1892459381709379E-2</v>
      </c>
      <c r="G20" s="298">
        <v>3.6890269968075096</v>
      </c>
      <c r="H20" s="298">
        <v>3.5319654165364422</v>
      </c>
      <c r="I20" s="299">
        <v>3.7164472459525477</v>
      </c>
    </row>
    <row r="21" spans="2:9" ht="15" x14ac:dyDescent="0.2">
      <c r="B21" s="297" t="s">
        <v>1541</v>
      </c>
      <c r="C21" s="298">
        <v>0.86843920351180481</v>
      </c>
      <c r="D21" s="298">
        <v>-0.91718532860546942</v>
      </c>
      <c r="E21" s="298">
        <v>0.29362722335604902</v>
      </c>
      <c r="F21" s="298">
        <v>4.567645309169379E-2</v>
      </c>
      <c r="G21" s="298">
        <v>-4.3633584250148882E-3</v>
      </c>
      <c r="H21" s="298">
        <v>8.4201123093902836E-4</v>
      </c>
      <c r="I21" s="299">
        <v>3.1869852806735932E-2</v>
      </c>
    </row>
    <row r="22" spans="2:9" x14ac:dyDescent="0.2">
      <c r="B22" s="297" t="s">
        <v>1542</v>
      </c>
      <c r="C22" s="298">
        <v>8.5578642426974874</v>
      </c>
      <c r="D22" s="298">
        <v>-1.200459665490472</v>
      </c>
      <c r="E22" s="298">
        <v>-0.94114736287591594</v>
      </c>
      <c r="F22" s="298">
        <v>0.23468980744021373</v>
      </c>
      <c r="G22" s="298">
        <v>0.56517223071743672</v>
      </c>
      <c r="H22" s="298">
        <v>0.6322285406132</v>
      </c>
      <c r="I22" s="299">
        <v>0.59724965083962633</v>
      </c>
    </row>
    <row r="23" spans="2:9" x14ac:dyDescent="0.2">
      <c r="B23" s="297" t="s">
        <v>1543</v>
      </c>
      <c r="C23" s="298">
        <v>14.146106408173132</v>
      </c>
      <c r="D23" s="298">
        <v>-1.3620443692965445</v>
      </c>
      <c r="E23" s="298">
        <v>-0.81686569745348381</v>
      </c>
      <c r="F23" s="298">
        <v>-0.81402156651650959</v>
      </c>
      <c r="G23" s="298">
        <v>-0.20208853046416175</v>
      </c>
      <c r="H23" s="298">
        <v>0.11746052615799751</v>
      </c>
      <c r="I23" s="299">
        <v>0.54280134350681575</v>
      </c>
    </row>
    <row r="24" spans="2:9" x14ac:dyDescent="0.2">
      <c r="B24" s="292" t="s">
        <v>1544</v>
      </c>
      <c r="C24" s="298"/>
      <c r="D24" s="298"/>
      <c r="E24" s="298"/>
      <c r="F24" s="298"/>
      <c r="G24" s="298"/>
      <c r="H24" s="305"/>
      <c r="I24" s="299"/>
    </row>
    <row r="25" spans="2:9" x14ac:dyDescent="0.2">
      <c r="B25" s="297" t="s">
        <v>1545</v>
      </c>
      <c r="C25" s="298">
        <v>-3.1241296480286653</v>
      </c>
      <c r="D25" s="298">
        <v>-3.7073134337177542</v>
      </c>
      <c r="E25" s="298">
        <v>-3.8207465725533916</v>
      </c>
      <c r="F25" s="298">
        <v>-3.1881721110140435</v>
      </c>
      <c r="G25" s="298">
        <v>-2.8470872965496477</v>
      </c>
      <c r="H25" s="298">
        <v>-2.5581328787454409</v>
      </c>
      <c r="I25" s="299">
        <v>-2.4402847119640558</v>
      </c>
    </row>
    <row r="26" spans="2:9" x14ac:dyDescent="0.2">
      <c r="B26" s="292" t="s">
        <v>1546</v>
      </c>
      <c r="C26" s="300"/>
      <c r="D26" s="300"/>
      <c r="E26" s="300"/>
      <c r="F26" s="300"/>
      <c r="G26" s="300"/>
      <c r="H26" s="305"/>
      <c r="I26" s="301"/>
    </row>
    <row r="27" spans="2:9" x14ac:dyDescent="0.2">
      <c r="B27" s="297" t="s">
        <v>1505</v>
      </c>
      <c r="C27" s="300">
        <v>9.0667455547039033</v>
      </c>
      <c r="D27" s="300">
        <v>7.4553979567326234</v>
      </c>
      <c r="E27" s="300">
        <v>3.6114247777982333</v>
      </c>
      <c r="F27" s="300">
        <v>1.7760878895190846</v>
      </c>
      <c r="G27" s="300">
        <v>1.446667906451915</v>
      </c>
      <c r="H27" s="300">
        <v>1.7296573062324683</v>
      </c>
      <c r="I27" s="301">
        <v>1.960504241247718</v>
      </c>
    </row>
    <row r="28" spans="2:9" x14ac:dyDescent="0.2">
      <c r="B28" s="297" t="s">
        <v>1547</v>
      </c>
      <c r="C28" s="300">
        <v>11.584699426229506</v>
      </c>
      <c r="D28" s="300">
        <v>10.007381931931292</v>
      </c>
      <c r="E28" s="300">
        <v>5.1192952208696019</v>
      </c>
      <c r="F28" s="300">
        <v>2.5996271122782799</v>
      </c>
      <c r="G28" s="300">
        <v>2.5121856232399598</v>
      </c>
      <c r="H28" s="300">
        <v>2.8036598929437329</v>
      </c>
      <c r="I28" s="301">
        <v>2.8576541255967536</v>
      </c>
    </row>
    <row r="29" spans="2:9" x14ac:dyDescent="0.2">
      <c r="B29" s="297" t="s">
        <v>1084</v>
      </c>
      <c r="C29" s="298">
        <v>5.1453072891853191</v>
      </c>
      <c r="D29" s="298">
        <v>7.0330631520577835</v>
      </c>
      <c r="E29" s="298">
        <v>2.2525757126248269</v>
      </c>
      <c r="F29" s="298">
        <v>1.6939641093604241</v>
      </c>
      <c r="G29" s="298">
        <v>1.6258371132805705</v>
      </c>
      <c r="H29" s="298">
        <v>1.7390936211144403</v>
      </c>
      <c r="I29" s="299">
        <v>1.8606538227387004</v>
      </c>
    </row>
    <row r="30" spans="2:9" x14ac:dyDescent="0.2">
      <c r="B30" s="292" t="s">
        <v>1548</v>
      </c>
      <c r="C30" s="300"/>
      <c r="D30" s="300"/>
      <c r="E30" s="300"/>
      <c r="F30" s="300"/>
      <c r="G30" s="300"/>
      <c r="H30" s="300"/>
      <c r="I30" s="301"/>
    </row>
    <row r="31" spans="2:9" x14ac:dyDescent="0.2">
      <c r="B31" s="297" t="s">
        <v>1549</v>
      </c>
      <c r="C31" s="300">
        <v>32.744</v>
      </c>
      <c r="D31" s="300">
        <v>32.909479274999995</v>
      </c>
      <c r="E31" s="300">
        <v>32.915486849999994</v>
      </c>
      <c r="F31" s="300">
        <v>33.107558949999998</v>
      </c>
      <c r="G31" s="300">
        <v>33.437126500000005</v>
      </c>
      <c r="H31" s="300">
        <v>33.759510300000002</v>
      </c>
      <c r="I31" s="301">
        <v>34.024399449999997</v>
      </c>
    </row>
    <row r="32" spans="2:9" x14ac:dyDescent="0.2">
      <c r="B32" s="297" t="s">
        <v>1550</v>
      </c>
      <c r="C32" s="300">
        <v>0.70568886618314064</v>
      </c>
      <c r="D32" s="300">
        <v>-6.478171378188069E-2</v>
      </c>
      <c r="E32" s="298">
        <v>0.796122163626789</v>
      </c>
      <c r="F32" s="300">
        <v>0.77194894216880972</v>
      </c>
      <c r="G32" s="300">
        <v>0.99646662996364377</v>
      </c>
      <c r="H32" s="300">
        <v>1.10831930143791</v>
      </c>
      <c r="I32" s="301">
        <v>1.112378697676486</v>
      </c>
    </row>
    <row r="33" spans="2:10" x14ac:dyDescent="0.2">
      <c r="B33" s="297" t="s">
        <v>1551</v>
      </c>
      <c r="C33" s="300">
        <v>7.2188291469029719</v>
      </c>
      <c r="D33" s="300">
        <v>7.1755488924953204</v>
      </c>
      <c r="E33" s="300">
        <v>3.8281693524442106</v>
      </c>
      <c r="F33" s="300">
        <v>2.7530881154075981</v>
      </c>
      <c r="G33" s="300">
        <v>2.8278165857383186</v>
      </c>
      <c r="H33" s="300">
        <v>3.2443805972721895</v>
      </c>
      <c r="I33" s="301">
        <v>3.333129419153269</v>
      </c>
    </row>
    <row r="34" spans="2:10" ht="15" x14ac:dyDescent="0.2">
      <c r="B34" s="297" t="s">
        <v>1552</v>
      </c>
      <c r="C34" s="300">
        <v>6.0062638250438782</v>
      </c>
      <c r="D34" s="300">
        <v>6.75768188650685</v>
      </c>
      <c r="E34" s="300">
        <v>3.7462830753975496</v>
      </c>
      <c r="F34" s="300">
        <v>2.1739004023374475</v>
      </c>
      <c r="G34" s="300">
        <v>2.033638983642394</v>
      </c>
      <c r="H34" s="300">
        <v>2.5300307140288858</v>
      </c>
      <c r="I34" s="301">
        <v>2.8016868070264822</v>
      </c>
    </row>
    <row r="35" spans="2:10" x14ac:dyDescent="0.2">
      <c r="B35" s="297" t="s">
        <v>1553</v>
      </c>
      <c r="C35" s="300">
        <v>3.7103125700000001</v>
      </c>
      <c r="D35" s="300">
        <v>4.1905937424999991</v>
      </c>
      <c r="E35" s="300">
        <v>4.5786495325000001</v>
      </c>
      <c r="F35" s="300">
        <v>4.6091459700000001</v>
      </c>
      <c r="G35" s="300">
        <v>4.3880295125000002</v>
      </c>
      <c r="H35" s="300">
        <v>4.2071145599999999</v>
      </c>
      <c r="I35" s="301">
        <v>4.1493693299999999</v>
      </c>
    </row>
    <row r="36" spans="2:10" x14ac:dyDescent="0.2">
      <c r="B36" s="297" t="s">
        <v>1554</v>
      </c>
      <c r="C36" s="300">
        <v>1.2617499999999999</v>
      </c>
      <c r="D36" s="300">
        <v>1.4394482774999999</v>
      </c>
      <c r="E36" s="300">
        <v>1.5794263749999999</v>
      </c>
      <c r="F36" s="300">
        <v>1.5996914625</v>
      </c>
      <c r="G36" s="300">
        <v>1.5345084025000002</v>
      </c>
      <c r="H36" s="300">
        <v>1.4826568625000001</v>
      </c>
      <c r="I36" s="301">
        <v>1.4729094675000001</v>
      </c>
    </row>
    <row r="37" spans="2:10" x14ac:dyDescent="0.2">
      <c r="B37" s="292" t="s">
        <v>1555</v>
      </c>
      <c r="C37" s="300"/>
      <c r="D37" s="300"/>
      <c r="E37" s="300"/>
      <c r="F37" s="300"/>
      <c r="G37" s="300"/>
      <c r="H37" s="300"/>
      <c r="I37" s="301"/>
    </row>
    <row r="38" spans="2:10" ht="15" x14ac:dyDescent="0.2">
      <c r="B38" s="297" t="s">
        <v>1556</v>
      </c>
      <c r="C38" s="300">
        <v>-1.4389789572262335</v>
      </c>
      <c r="D38" s="300">
        <v>0.5661343988838885</v>
      </c>
      <c r="E38" s="300">
        <v>-0.87386751341466118</v>
      </c>
      <c r="F38" s="300">
        <v>1.8997579379260721</v>
      </c>
      <c r="G38" s="300">
        <v>1.7227019920246223</v>
      </c>
      <c r="H38" s="300">
        <v>2.0952321548264097</v>
      </c>
      <c r="I38" s="301">
        <v>1.9755693073164826</v>
      </c>
    </row>
    <row r="39" spans="2:10" ht="15" x14ac:dyDescent="0.2">
      <c r="B39" s="297" t="s">
        <v>1557</v>
      </c>
      <c r="C39" s="308">
        <v>8.1175059171405017</v>
      </c>
      <c r="D39" s="308">
        <v>8.3852660102782153</v>
      </c>
      <c r="E39" s="308">
        <v>7.1408301327408674</v>
      </c>
      <c r="F39" s="308">
        <v>7.8413883866916878</v>
      </c>
      <c r="G39" s="308">
        <v>7.9179427232705235</v>
      </c>
      <c r="H39" s="308">
        <v>7.8908813003622811</v>
      </c>
      <c r="I39" s="309">
        <v>7.8539616335876072</v>
      </c>
    </row>
    <row r="40" spans="2:10" x14ac:dyDescent="0.2">
      <c r="B40" s="297" t="s">
        <v>1558</v>
      </c>
      <c r="C40" s="300">
        <v>9.7989657424740315</v>
      </c>
      <c r="D40" s="300">
        <v>0.85423227251109068</v>
      </c>
      <c r="E40" s="300">
        <v>-4.6719872952215358</v>
      </c>
      <c r="F40" s="300">
        <v>-0.5267478658669833</v>
      </c>
      <c r="G40" s="300">
        <v>3.4312421122322467</v>
      </c>
      <c r="H40" s="300">
        <v>3.7069005539979161</v>
      </c>
      <c r="I40" s="301">
        <v>3.7310961915930418</v>
      </c>
    </row>
    <row r="41" spans="2:10" x14ac:dyDescent="0.2">
      <c r="B41" s="310" t="s">
        <v>1559</v>
      </c>
      <c r="C41" s="298"/>
      <c r="D41" s="298"/>
      <c r="E41" s="298"/>
      <c r="F41" s="298"/>
      <c r="G41" s="298"/>
      <c r="H41" s="300"/>
      <c r="I41" s="301"/>
    </row>
    <row r="42" spans="2:10" x14ac:dyDescent="0.2">
      <c r="B42" s="311" t="s">
        <v>1560</v>
      </c>
      <c r="C42" s="312">
        <v>3.273897006201091</v>
      </c>
      <c r="D42" s="312">
        <v>3.0084672559128038</v>
      </c>
      <c r="E42" s="312">
        <v>2.8209012709115933</v>
      </c>
      <c r="F42" s="312">
        <v>3.0881345524919372</v>
      </c>
      <c r="G42" s="312">
        <v>3.2376235148642438</v>
      </c>
      <c r="H42" s="313">
        <v>3.1234678841350685</v>
      </c>
      <c r="I42" s="313">
        <v>3.074663473224355</v>
      </c>
    </row>
    <row r="43" spans="2:10" x14ac:dyDescent="0.2">
      <c r="B43" s="314" t="s">
        <v>1561</v>
      </c>
      <c r="C43" s="315"/>
      <c r="D43" s="315"/>
      <c r="E43" s="315"/>
      <c r="F43" s="315"/>
      <c r="G43" s="315"/>
      <c r="H43" s="316"/>
      <c r="I43" s="316"/>
      <c r="J43" s="317"/>
    </row>
    <row r="44" spans="2:10" x14ac:dyDescent="0.2">
      <c r="B44" s="314" t="s">
        <v>1562</v>
      </c>
      <c r="C44" s="315"/>
      <c r="D44" s="315"/>
      <c r="E44" s="315"/>
      <c r="F44" s="315"/>
      <c r="G44" s="315"/>
      <c r="H44" s="315"/>
      <c r="I44" s="315"/>
    </row>
    <row r="45" spans="2:10" x14ac:dyDescent="0.2">
      <c r="B45" s="314" t="s">
        <v>1563</v>
      </c>
      <c r="C45" s="315"/>
      <c r="D45" s="315"/>
      <c r="E45" s="315"/>
      <c r="F45" s="315"/>
      <c r="G45" s="315"/>
      <c r="H45" s="315"/>
      <c r="I45" s="318"/>
    </row>
    <row r="46" spans="2:10" ht="13.5" thickBot="1" x14ac:dyDescent="0.25">
      <c r="B46" s="319" t="s">
        <v>1564</v>
      </c>
      <c r="C46" s="320"/>
      <c r="D46" s="320"/>
      <c r="E46" s="320"/>
      <c r="F46" s="320"/>
      <c r="G46" s="320"/>
      <c r="H46" s="320"/>
      <c r="I46" s="321"/>
    </row>
  </sheetData>
  <mergeCells count="2">
    <mergeCell ref="C4:I4"/>
    <mergeCell ref="D5:I5"/>
  </mergeCells>
  <hyperlinks>
    <hyperlink ref="A1" location="Contents!A1" display="Contents!A1" xr:uid="{40C847DB-BB62-46B2-93ED-07876121AAF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B83C-36B1-4F4A-8A65-1195C63A28CE}">
  <dimension ref="B1:BA34"/>
  <sheetViews>
    <sheetView topLeftCell="I1" zoomScaleNormal="100" workbookViewId="0">
      <selection activeCell="D3" sqref="D3"/>
    </sheetView>
  </sheetViews>
  <sheetFormatPr defaultColWidth="10.85546875" defaultRowHeight="12.75" x14ac:dyDescent="0.2"/>
  <cols>
    <col min="1" max="1" width="3.5703125" style="256" customWidth="1"/>
    <col min="2" max="2" width="30.7109375" style="282" customWidth="1"/>
    <col min="3" max="48" width="10.85546875" style="283" customWidth="1"/>
    <col min="49" max="52" width="10.85546875" style="283"/>
    <col min="53" max="16384" width="10.85546875" style="256"/>
  </cols>
  <sheetData>
    <row r="1" spans="2:53" ht="35.25" customHeight="1" x14ac:dyDescent="0.35">
      <c r="B1" s="254" t="s">
        <v>1441</v>
      </c>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row>
    <row r="2" spans="2:53" x14ac:dyDescent="0.2">
      <c r="B2" s="257" t="s">
        <v>1442</v>
      </c>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row>
    <row r="3" spans="2:53" x14ac:dyDescent="0.2">
      <c r="B3" s="258" t="s">
        <v>1443</v>
      </c>
      <c r="C3" s="255"/>
      <c r="D3" s="255"/>
      <c r="E3" s="255"/>
      <c r="F3" s="255"/>
      <c r="G3" s="255"/>
      <c r="H3" s="255"/>
      <c r="I3" s="255"/>
      <c r="J3" s="255"/>
      <c r="K3" s="255"/>
      <c r="L3" s="255"/>
      <c r="M3" s="255"/>
      <c r="N3" s="255"/>
      <c r="O3" s="255"/>
      <c r="P3" s="255"/>
      <c r="Q3" s="255"/>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row>
    <row r="4" spans="2:53" ht="13.5" thickBot="1" x14ac:dyDescent="0.25">
      <c r="B4" s="259"/>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row>
    <row r="5" spans="2:53" s="286" customFormat="1" ht="15" customHeight="1" x14ac:dyDescent="0.2">
      <c r="B5" s="284"/>
      <c r="C5" s="285" t="s">
        <v>1444</v>
      </c>
      <c r="D5" s="285" t="s">
        <v>1445</v>
      </c>
      <c r="E5" s="285" t="s">
        <v>1446</v>
      </c>
      <c r="F5" s="285" t="s">
        <v>1447</v>
      </c>
      <c r="G5" s="285" t="s">
        <v>1448</v>
      </c>
      <c r="H5" s="285" t="s">
        <v>1449</v>
      </c>
      <c r="I5" s="285" t="s">
        <v>1450</v>
      </c>
      <c r="J5" s="285" t="s">
        <v>1451</v>
      </c>
      <c r="K5" s="285" t="s">
        <v>1452</v>
      </c>
      <c r="L5" s="285" t="s">
        <v>1453</v>
      </c>
      <c r="M5" s="285" t="s">
        <v>1454</v>
      </c>
      <c r="N5" s="285" t="s">
        <v>1455</v>
      </c>
      <c r="O5" s="285" t="s">
        <v>1456</v>
      </c>
      <c r="P5" s="285" t="s">
        <v>1457</v>
      </c>
      <c r="Q5" s="285" t="s">
        <v>1458</v>
      </c>
      <c r="R5" s="285" t="s">
        <v>1459</v>
      </c>
      <c r="S5" s="285" t="s">
        <v>1460</v>
      </c>
      <c r="T5" s="285" t="s">
        <v>1461</v>
      </c>
      <c r="U5" s="285" t="s">
        <v>1462</v>
      </c>
      <c r="V5" s="285" t="s">
        <v>1463</v>
      </c>
      <c r="W5" s="285" t="s">
        <v>1464</v>
      </c>
      <c r="X5" s="285" t="s">
        <v>1465</v>
      </c>
      <c r="Y5" s="285" t="s">
        <v>1466</v>
      </c>
      <c r="Z5" s="285" t="s">
        <v>1467</v>
      </c>
      <c r="AA5" s="285" t="s">
        <v>1468</v>
      </c>
      <c r="AB5" s="285" t="s">
        <v>1469</v>
      </c>
      <c r="AC5" s="285" t="s">
        <v>1470</v>
      </c>
      <c r="AD5" s="285" t="s">
        <v>1471</v>
      </c>
      <c r="AE5" s="285" t="s">
        <v>1472</v>
      </c>
      <c r="AF5" s="285" t="s">
        <v>1473</v>
      </c>
      <c r="AG5" s="285" t="s">
        <v>1474</v>
      </c>
      <c r="AH5" s="285" t="s">
        <v>1475</v>
      </c>
      <c r="AI5" s="285" t="s">
        <v>1476</v>
      </c>
      <c r="AJ5" s="285" t="s">
        <v>1477</v>
      </c>
      <c r="AK5" s="285" t="s">
        <v>1478</v>
      </c>
      <c r="AL5" s="285" t="s">
        <v>1479</v>
      </c>
      <c r="AM5" s="285" t="s">
        <v>1480</v>
      </c>
      <c r="AN5" s="285" t="s">
        <v>1481</v>
      </c>
      <c r="AO5" s="285" t="s">
        <v>1482</v>
      </c>
      <c r="AP5" s="285" t="s">
        <v>1483</v>
      </c>
      <c r="AQ5" s="285" t="s">
        <v>1484</v>
      </c>
      <c r="AR5" s="285" t="s">
        <v>1485</v>
      </c>
      <c r="AS5" s="285" t="s">
        <v>1486</v>
      </c>
      <c r="AT5" s="285" t="s">
        <v>1487</v>
      </c>
      <c r="AU5" s="285" t="s">
        <v>1488</v>
      </c>
      <c r="AV5" s="285" t="s">
        <v>1489</v>
      </c>
      <c r="AW5" s="285" t="s">
        <v>1490</v>
      </c>
      <c r="AX5" s="285" t="s">
        <v>1491</v>
      </c>
      <c r="AY5" s="285" t="s">
        <v>1492</v>
      </c>
      <c r="AZ5" s="285" t="s">
        <v>1493</v>
      </c>
      <c r="BA5" s="285" t="s">
        <v>1494</v>
      </c>
    </row>
    <row r="6" spans="2:53" x14ac:dyDescent="0.2">
      <c r="B6" s="261" t="s">
        <v>1495</v>
      </c>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3"/>
      <c r="BA6" s="263"/>
    </row>
    <row r="7" spans="2:53" x14ac:dyDescent="0.2">
      <c r="B7" s="264" t="s">
        <v>1496</v>
      </c>
      <c r="C7" s="265">
        <v>1.4106277221879111</v>
      </c>
      <c r="D7" s="265">
        <v>0.20633235016542528</v>
      </c>
      <c r="E7" s="265">
        <v>2.1090408507589871</v>
      </c>
      <c r="F7" s="265">
        <v>2.401910275456558</v>
      </c>
      <c r="G7" s="265">
        <v>2.0565864415837751</v>
      </c>
      <c r="H7" s="265">
        <v>1.8344863491259105</v>
      </c>
      <c r="I7" s="262">
        <v>1.7878963123365139</v>
      </c>
      <c r="J7" s="262">
        <v>1.8415752373168885</v>
      </c>
      <c r="K7" s="262">
        <v>1.8889414490236902</v>
      </c>
      <c r="L7" s="262">
        <v>1.8332364478357306</v>
      </c>
      <c r="M7" s="262">
        <v>1.8027076257379093</v>
      </c>
      <c r="N7" s="262">
        <v>1.7810691606972711</v>
      </c>
      <c r="O7" s="262">
        <v>1.7540793455273445</v>
      </c>
      <c r="P7" s="262">
        <v>1.7377747130827856</v>
      </c>
      <c r="Q7" s="262">
        <v>1.8675416375286318</v>
      </c>
      <c r="R7" s="262">
        <v>1.8401464607751876</v>
      </c>
      <c r="S7" s="262">
        <v>1.8003800586868834</v>
      </c>
      <c r="T7" s="262">
        <v>1.7684016909719418</v>
      </c>
      <c r="U7" s="262">
        <v>1.7289660998267777</v>
      </c>
      <c r="V7" s="262">
        <v>1.6991097111471447</v>
      </c>
      <c r="W7" s="262">
        <v>1.6629590257182087</v>
      </c>
      <c r="X7" s="262">
        <v>1.6263103440125661</v>
      </c>
      <c r="Y7" s="262">
        <v>1.5949661301278439</v>
      </c>
      <c r="Z7" s="262">
        <v>1.5745625756240287</v>
      </c>
      <c r="AA7" s="262">
        <v>1.5632227400629688</v>
      </c>
      <c r="AB7" s="262">
        <v>1.5367269647190511</v>
      </c>
      <c r="AC7" s="262">
        <v>1.5102389310660271</v>
      </c>
      <c r="AD7" s="262">
        <v>1.4810054203195477</v>
      </c>
      <c r="AE7" s="262">
        <v>1.4649921321857846</v>
      </c>
      <c r="AF7" s="262">
        <v>1.4547071046567339</v>
      </c>
      <c r="AG7" s="262">
        <v>1.4450667924172649</v>
      </c>
      <c r="AH7" s="262">
        <v>1.4367460491751132</v>
      </c>
      <c r="AI7" s="262">
        <v>1.4310647149998488</v>
      </c>
      <c r="AJ7" s="262">
        <v>1.4361908171932782</v>
      </c>
      <c r="AK7" s="262">
        <v>1.4371284827317652</v>
      </c>
      <c r="AL7" s="262">
        <v>1.4395736651719062</v>
      </c>
      <c r="AM7" s="262">
        <v>1.4411820819867103</v>
      </c>
      <c r="AN7" s="262">
        <v>1.4439492837221337</v>
      </c>
      <c r="AO7" s="262">
        <v>1.4485299875141493</v>
      </c>
      <c r="AP7" s="262">
        <v>1.4565980276314008</v>
      </c>
      <c r="AQ7" s="262">
        <v>1.4621111141315311</v>
      </c>
      <c r="AR7" s="262">
        <v>1.4726639743759478</v>
      </c>
      <c r="AS7" s="262">
        <v>1.4804376598075493</v>
      </c>
      <c r="AT7" s="262">
        <v>1.489725062086535</v>
      </c>
      <c r="AU7" s="262">
        <v>1.4991045711637554</v>
      </c>
      <c r="AV7" s="262">
        <v>1.5053833715963094</v>
      </c>
      <c r="AW7" s="262">
        <v>1.5134215854885724</v>
      </c>
      <c r="AX7" s="262">
        <v>1.5306693334202919</v>
      </c>
      <c r="AY7" s="262">
        <v>1.579959581630618</v>
      </c>
      <c r="AZ7" s="262">
        <v>1.6508574728471501</v>
      </c>
      <c r="BA7" s="262">
        <v>1.5879283143000151</v>
      </c>
    </row>
    <row r="8" spans="2:53" x14ac:dyDescent="0.2">
      <c r="B8" s="264" t="s">
        <v>1497</v>
      </c>
      <c r="C8" s="265">
        <v>7.1051047957978897</v>
      </c>
      <c r="D8" s="265">
        <v>2.7629721561408971</v>
      </c>
      <c r="E8" s="265">
        <v>3.7114400180373597</v>
      </c>
      <c r="F8" s="265">
        <v>3.3880717896586088</v>
      </c>
      <c r="G8" s="265">
        <v>3.279404388578655</v>
      </c>
      <c r="H8" s="265">
        <v>3.5170241446740524</v>
      </c>
      <c r="I8" s="262">
        <v>4.1290179275202519</v>
      </c>
      <c r="J8" s="262">
        <v>4.1839314677751815</v>
      </c>
      <c r="K8" s="262">
        <v>4.2323871023512538</v>
      </c>
      <c r="L8" s="262">
        <v>4.1754008861359466</v>
      </c>
      <c r="M8" s="262">
        <v>4.1441699011298709</v>
      </c>
      <c r="N8" s="262">
        <v>4.1220337513933032</v>
      </c>
      <c r="O8" s="262">
        <v>4.0944231704744567</v>
      </c>
      <c r="P8" s="262">
        <v>4.0777435314836907</v>
      </c>
      <c r="Q8" s="262">
        <v>4.2104950951917743</v>
      </c>
      <c r="R8" s="262">
        <v>4.1824698293730194</v>
      </c>
      <c r="S8" s="262">
        <v>4.1417888000366645</v>
      </c>
      <c r="T8" s="262">
        <v>4.1090749298642919</v>
      </c>
      <c r="U8" s="262">
        <v>4.0687323201227912</v>
      </c>
      <c r="V8" s="262">
        <v>4.0381892345035197</v>
      </c>
      <c r="W8" s="262">
        <v>4.0012070833097084</v>
      </c>
      <c r="X8" s="262">
        <v>3.9637154819248508</v>
      </c>
      <c r="Y8" s="262">
        <v>3.9316503511207799</v>
      </c>
      <c r="Z8" s="262">
        <v>3.9107775148633692</v>
      </c>
      <c r="AA8" s="262">
        <v>3.8991768630844348</v>
      </c>
      <c r="AB8" s="262">
        <v>3.8720716849075814</v>
      </c>
      <c r="AC8" s="262">
        <v>3.8449744264805332</v>
      </c>
      <c r="AD8" s="262">
        <v>3.8150685449869002</v>
      </c>
      <c r="AE8" s="262">
        <v>3.7986869512260455</v>
      </c>
      <c r="AF8" s="262">
        <v>3.7881653680638294</v>
      </c>
      <c r="AG8" s="262">
        <v>3.7783033286428633</v>
      </c>
      <c r="AH8" s="262">
        <v>3.7697912083061595</v>
      </c>
      <c r="AI8" s="262">
        <v>3.7639792034448476</v>
      </c>
      <c r="AJ8" s="262">
        <v>3.7692232059887374</v>
      </c>
      <c r="AK8" s="262">
        <v>3.770182437834606</v>
      </c>
      <c r="AL8" s="262">
        <v>3.7726838594708454</v>
      </c>
      <c r="AM8" s="262">
        <v>3.7743292698723963</v>
      </c>
      <c r="AN8" s="262">
        <v>3.7771601172477318</v>
      </c>
      <c r="AO8" s="262">
        <v>3.7818461772269671</v>
      </c>
      <c r="AP8" s="262">
        <v>3.7900997822669211</v>
      </c>
      <c r="AQ8" s="262">
        <v>3.7957396697565429</v>
      </c>
      <c r="AR8" s="262">
        <v>3.8065352457866055</v>
      </c>
      <c r="AS8" s="262">
        <v>3.8144877259831134</v>
      </c>
      <c r="AT8" s="262">
        <v>3.8239887385145295</v>
      </c>
      <c r="AU8" s="262">
        <v>3.8335839763005168</v>
      </c>
      <c r="AV8" s="262">
        <v>3.8400071891430372</v>
      </c>
      <c r="AW8" s="262">
        <v>3.8482302819547982</v>
      </c>
      <c r="AX8" s="262">
        <v>3.8658747280889543</v>
      </c>
      <c r="AY8" s="262">
        <v>3.9162986520081091</v>
      </c>
      <c r="AZ8" s="262">
        <v>3.9888271947226173</v>
      </c>
      <c r="BA8" s="262">
        <v>3.9244506655289086</v>
      </c>
    </row>
    <row r="9" spans="2:53" ht="15" x14ac:dyDescent="0.2">
      <c r="B9" s="264" t="s">
        <v>1498</v>
      </c>
      <c r="C9" s="265">
        <v>1.3493126872286183</v>
      </c>
      <c r="D9" s="265">
        <v>1.4534385685078206</v>
      </c>
      <c r="E9" s="265">
        <v>1.0127344891950543</v>
      </c>
      <c r="F9" s="265">
        <v>0.96170095222662155</v>
      </c>
      <c r="G9" s="265">
        <v>1.0332644340224135</v>
      </c>
      <c r="H9" s="265">
        <v>1.067178648703802</v>
      </c>
      <c r="I9" s="262">
        <v>1.1671786487038021</v>
      </c>
      <c r="J9" s="262">
        <v>1.2671786487038021</v>
      </c>
      <c r="K9" s="262">
        <v>1.3671786487038022</v>
      </c>
      <c r="L9" s="262">
        <v>1.3779628915948381</v>
      </c>
      <c r="M9" s="262">
        <v>1.3779628915948381</v>
      </c>
      <c r="N9" s="262">
        <v>1.3779628915948381</v>
      </c>
      <c r="O9" s="262">
        <v>1.3779628915948381</v>
      </c>
      <c r="P9" s="262">
        <v>1.3779628915948381</v>
      </c>
      <c r="Q9" s="262">
        <v>1.5</v>
      </c>
      <c r="R9" s="262">
        <v>1.5</v>
      </c>
      <c r="S9" s="262">
        <v>1.5</v>
      </c>
      <c r="T9" s="262">
        <v>1.5</v>
      </c>
      <c r="U9" s="262">
        <v>1.5</v>
      </c>
      <c r="V9" s="262">
        <v>1.5</v>
      </c>
      <c r="W9" s="262">
        <v>1.5</v>
      </c>
      <c r="X9" s="262">
        <v>1.5</v>
      </c>
      <c r="Y9" s="262">
        <v>1.5</v>
      </c>
      <c r="Z9" s="262">
        <v>1.5</v>
      </c>
      <c r="AA9" s="262">
        <v>1.5</v>
      </c>
      <c r="AB9" s="262">
        <v>1.5</v>
      </c>
      <c r="AC9" s="262">
        <v>1.5</v>
      </c>
      <c r="AD9" s="262">
        <v>1.5</v>
      </c>
      <c r="AE9" s="262">
        <v>1.5</v>
      </c>
      <c r="AF9" s="262">
        <v>1.5</v>
      </c>
      <c r="AG9" s="262">
        <v>1.5</v>
      </c>
      <c r="AH9" s="262">
        <v>1.5</v>
      </c>
      <c r="AI9" s="262">
        <v>1.5</v>
      </c>
      <c r="AJ9" s="262">
        <v>1.5</v>
      </c>
      <c r="AK9" s="262">
        <v>1.5</v>
      </c>
      <c r="AL9" s="262">
        <v>1.5</v>
      </c>
      <c r="AM9" s="262">
        <v>1.5</v>
      </c>
      <c r="AN9" s="262">
        <v>1.5</v>
      </c>
      <c r="AO9" s="262">
        <v>1.5</v>
      </c>
      <c r="AP9" s="262">
        <v>1.5</v>
      </c>
      <c r="AQ9" s="262">
        <v>1.5</v>
      </c>
      <c r="AR9" s="262">
        <v>1.5</v>
      </c>
      <c r="AS9" s="262">
        <v>1.5</v>
      </c>
      <c r="AT9" s="262">
        <v>1.5</v>
      </c>
      <c r="AU9" s="262">
        <v>1.5</v>
      </c>
      <c r="AV9" s="262">
        <v>1.5</v>
      </c>
      <c r="AW9" s="262">
        <v>1.5</v>
      </c>
      <c r="AX9" s="262">
        <v>1.5</v>
      </c>
      <c r="AY9" s="262">
        <v>1.5</v>
      </c>
      <c r="AZ9" s="262">
        <v>1.5</v>
      </c>
      <c r="BA9" s="262">
        <v>1.5</v>
      </c>
    </row>
    <row r="10" spans="2:53" ht="15" x14ac:dyDescent="0.2">
      <c r="B10" s="264" t="s">
        <v>1499</v>
      </c>
      <c r="C10" s="265">
        <v>0.65329393772921662</v>
      </c>
      <c r="D10" s="265">
        <v>0.48832145860069431</v>
      </c>
      <c r="E10" s="265">
        <v>0.4575567747988174</v>
      </c>
      <c r="F10" s="265">
        <v>0.42153917216407422</v>
      </c>
      <c r="G10" s="265">
        <v>0.38271470024031373</v>
      </c>
      <c r="H10" s="265">
        <v>0.34319235337656551</v>
      </c>
      <c r="I10" s="262">
        <v>0.32781725351395963</v>
      </c>
      <c r="J10" s="262">
        <v>0.31271575081528502</v>
      </c>
      <c r="K10" s="262">
        <v>0.29807722106249873</v>
      </c>
      <c r="L10" s="262">
        <v>0.2843525685621372</v>
      </c>
      <c r="M10" s="262">
        <v>0.2718413377162</v>
      </c>
      <c r="N10" s="262">
        <v>0.26012424372553733</v>
      </c>
      <c r="O10" s="262">
        <v>0.24950558312516832</v>
      </c>
      <c r="P10" s="262">
        <v>0.24064211482542394</v>
      </c>
      <c r="Q10" s="262">
        <v>0.23511893293000244</v>
      </c>
      <c r="R10" s="262">
        <v>0.23300734881147128</v>
      </c>
      <c r="S10" s="262">
        <v>0.23230399635901519</v>
      </c>
      <c r="T10" s="262">
        <v>0.23244592652779666</v>
      </c>
      <c r="U10" s="262">
        <v>0.23311322977267254</v>
      </c>
      <c r="V10" s="262">
        <v>0.23328455256128652</v>
      </c>
      <c r="W10" s="262">
        <v>0.23250479462522231</v>
      </c>
      <c r="X10" s="262">
        <v>0.23117886224283063</v>
      </c>
      <c r="Y10" s="262">
        <v>0.22902339474497277</v>
      </c>
      <c r="Z10" s="262">
        <v>0.22430704611093494</v>
      </c>
      <c r="AA10" s="262">
        <v>0.21702645284312067</v>
      </c>
      <c r="AB10" s="262">
        <v>0.20822244661443637</v>
      </c>
      <c r="AC10" s="262">
        <v>0.19779076945346993</v>
      </c>
      <c r="AD10" s="262">
        <v>0.18580105258777049</v>
      </c>
      <c r="AE10" s="262">
        <v>0.17260811009064023</v>
      </c>
      <c r="AF10" s="262">
        <v>0.15892816948634914</v>
      </c>
      <c r="AG10" s="262">
        <v>0.14521781498649378</v>
      </c>
      <c r="AH10" s="262">
        <v>0.13163262583562033</v>
      </c>
      <c r="AI10" s="262">
        <v>0.11854211556121827</v>
      </c>
      <c r="AJ10" s="262">
        <v>0.10658972049752255</v>
      </c>
      <c r="AK10" s="262">
        <v>9.6238259518238417E-2</v>
      </c>
      <c r="AL10" s="262">
        <v>8.770413621301261E-2</v>
      </c>
      <c r="AM10" s="262">
        <v>8.0998381252168863E-2</v>
      </c>
      <c r="AN10" s="262">
        <v>7.6107706705653672E-2</v>
      </c>
      <c r="AO10" s="262">
        <v>7.3011893448671428E-2</v>
      </c>
      <c r="AP10" s="262">
        <v>7.1521223096752129E-2</v>
      </c>
      <c r="AQ10" s="262">
        <v>7.1566045272742657E-2</v>
      </c>
      <c r="AR10" s="262">
        <v>7.2982618969871862E-2</v>
      </c>
      <c r="AS10" s="262">
        <v>7.5567264857252223E-2</v>
      </c>
      <c r="AT10" s="262">
        <v>7.9011676934058944E-2</v>
      </c>
      <c r="AU10" s="262">
        <v>8.2973419001983989E-2</v>
      </c>
      <c r="AV10" s="262">
        <v>8.7073485668633863E-2</v>
      </c>
      <c r="AW10" s="262">
        <v>9.1169686990933779E-2</v>
      </c>
      <c r="AX10" s="262">
        <v>9.4988744441135517E-2</v>
      </c>
      <c r="AY10" s="262">
        <v>9.8331178318528931E-2</v>
      </c>
      <c r="AZ10" s="262">
        <v>0.10092752146806984</v>
      </c>
      <c r="BA10" s="262">
        <v>0.10263844577874573</v>
      </c>
    </row>
    <row r="11" spans="2:53" x14ac:dyDescent="0.2">
      <c r="B11" s="266" t="s">
        <v>1500</v>
      </c>
      <c r="C11" s="265">
        <v>0.75241828143970224</v>
      </c>
      <c r="D11" s="265">
        <v>-0.28061878668302143</v>
      </c>
      <c r="E11" s="265">
        <v>1.6439620163791062</v>
      </c>
      <c r="F11" s="265">
        <v>1.9720581058783466</v>
      </c>
      <c r="G11" s="265">
        <v>1.6674900119427036</v>
      </c>
      <c r="H11" s="265">
        <v>1.4861934933238814</v>
      </c>
      <c r="I11" s="262">
        <v>1.4553083071000543</v>
      </c>
      <c r="J11" s="262">
        <v>1.5240934063627662</v>
      </c>
      <c r="K11" s="262">
        <v>1.586136316905467</v>
      </c>
      <c r="L11" s="262">
        <v>1.5444920763831647</v>
      </c>
      <c r="M11" s="262">
        <v>1.5267160427081023</v>
      </c>
      <c r="N11" s="262">
        <v>1.5169988352242427</v>
      </c>
      <c r="O11" s="262">
        <v>1.5008291099795912</v>
      </c>
      <c r="P11" s="262">
        <v>1.4935385155877299</v>
      </c>
      <c r="Q11" s="262">
        <v>1.6285935727685654</v>
      </c>
      <c r="R11" s="262">
        <v>1.6034030649911983</v>
      </c>
      <c r="S11" s="262">
        <v>1.5644418015022836</v>
      </c>
      <c r="T11" s="262">
        <v>1.5323937775298901</v>
      </c>
      <c r="U11" s="262">
        <v>1.4923739489414629</v>
      </c>
      <c r="V11" s="262">
        <v>1.4624135736240476</v>
      </c>
      <c r="W11" s="262">
        <v>1.4271360713014047</v>
      </c>
      <c r="X11" s="262">
        <v>1.391913671580383</v>
      </c>
      <c r="Y11" s="262">
        <v>1.3628215551928236</v>
      </c>
      <c r="Z11" s="262">
        <v>1.3472335896439489</v>
      </c>
      <c r="AA11" s="262">
        <v>1.3432810120876297</v>
      </c>
      <c r="AB11" s="262">
        <v>1.3257440214672727</v>
      </c>
      <c r="AC11" s="262">
        <v>1.3098573846127977</v>
      </c>
      <c r="AD11" s="262">
        <v>1.2928023273995848</v>
      </c>
      <c r="AE11" s="262">
        <v>1.2901571062967605</v>
      </c>
      <c r="AF11" s="262">
        <v>1.2937228451343969</v>
      </c>
      <c r="AG11" s="262">
        <v>1.2979641023220978</v>
      </c>
      <c r="AH11" s="262">
        <v>1.3033977266867964</v>
      </c>
      <c r="AI11" s="262">
        <v>1.3109685495856098</v>
      </c>
      <c r="AJ11" s="262">
        <v>1.3281853876034404</v>
      </c>
      <c r="AK11" s="262">
        <v>1.3396010145126667</v>
      </c>
      <c r="AL11" s="262">
        <v>1.3506849224147288</v>
      </c>
      <c r="AM11" s="262">
        <v>1.3590828656135017</v>
      </c>
      <c r="AN11" s="262">
        <v>1.3668013358645368</v>
      </c>
      <c r="AO11" s="262">
        <v>1.3745145349777488</v>
      </c>
      <c r="AP11" s="262">
        <v>1.3840868886631768</v>
      </c>
      <c r="AQ11" s="262">
        <v>1.3895506224312442</v>
      </c>
      <c r="AR11" s="262">
        <v>1.3986605762870141</v>
      </c>
      <c r="AS11" s="262">
        <v>1.4038095744511025</v>
      </c>
      <c r="AT11" s="262">
        <v>1.4095996368413495</v>
      </c>
      <c r="AU11" s="262">
        <v>1.4149571138670041</v>
      </c>
      <c r="AV11" s="262">
        <v>1.4170759884699464</v>
      </c>
      <c r="AW11" s="262">
        <v>1.4209564169800188</v>
      </c>
      <c r="AX11" s="262">
        <v>1.4343181481789173</v>
      </c>
      <c r="AY11" s="262">
        <v>1.4801729318270702</v>
      </c>
      <c r="AZ11" s="262">
        <v>1.5483672227179852</v>
      </c>
      <c r="BA11" s="262">
        <v>1.4837669531815578</v>
      </c>
    </row>
    <row r="12" spans="2:53" x14ac:dyDescent="0.2">
      <c r="B12" s="267" t="s">
        <v>1501</v>
      </c>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3"/>
      <c r="BA12" s="263"/>
    </row>
    <row r="13" spans="2:53" x14ac:dyDescent="0.2">
      <c r="B13" s="266" t="s">
        <v>1502</v>
      </c>
      <c r="C13" s="265">
        <v>5.7714101579086741</v>
      </c>
      <c r="D13" s="265">
        <v>4.1088201732308205</v>
      </c>
      <c r="E13" s="265">
        <v>1.6617664015033951</v>
      </c>
      <c r="F13" s="265">
        <v>1.6646687620700096</v>
      </c>
      <c r="G13" s="265">
        <v>2.0589282905965289</v>
      </c>
      <c r="H13" s="265">
        <v>2.4764515497371908</v>
      </c>
      <c r="I13" s="262">
        <v>3.4940237576239781</v>
      </c>
      <c r="J13" s="262">
        <v>3.5963237576239777</v>
      </c>
      <c r="K13" s="262">
        <v>3.6986237576239773</v>
      </c>
      <c r="L13" s="262">
        <v>3.7096560381015138</v>
      </c>
      <c r="M13" s="262">
        <v>3.7096560381015138</v>
      </c>
      <c r="N13" s="262">
        <v>3.7096560381015138</v>
      </c>
      <c r="O13" s="262">
        <v>3.7096560381015138</v>
      </c>
      <c r="P13" s="262">
        <v>3.7096560381015138</v>
      </c>
      <c r="Q13" s="262">
        <v>3.8344999999999914</v>
      </c>
      <c r="R13" s="262">
        <v>3.8344999999999914</v>
      </c>
      <c r="S13" s="262">
        <v>3.8344999999999914</v>
      </c>
      <c r="T13" s="262">
        <v>3.8344999999999914</v>
      </c>
      <c r="U13" s="262">
        <v>3.8344999999999914</v>
      </c>
      <c r="V13" s="262">
        <v>3.8344999999999914</v>
      </c>
      <c r="W13" s="262">
        <v>3.8344999999999914</v>
      </c>
      <c r="X13" s="262">
        <v>3.8344999999999914</v>
      </c>
      <c r="Y13" s="262">
        <v>3.8344999999999914</v>
      </c>
      <c r="Z13" s="262">
        <v>3.8344999999999914</v>
      </c>
      <c r="AA13" s="262">
        <v>3.8344999999999914</v>
      </c>
      <c r="AB13" s="262">
        <v>3.8344999999999914</v>
      </c>
      <c r="AC13" s="262">
        <v>3.8344999999999914</v>
      </c>
      <c r="AD13" s="262">
        <v>3.8344999999999914</v>
      </c>
      <c r="AE13" s="262">
        <v>3.8344999999999914</v>
      </c>
      <c r="AF13" s="262">
        <v>3.8344999999999914</v>
      </c>
      <c r="AG13" s="262">
        <v>3.8344999999999914</v>
      </c>
      <c r="AH13" s="262">
        <v>3.8344999999999914</v>
      </c>
      <c r="AI13" s="262">
        <v>3.8344999999999914</v>
      </c>
      <c r="AJ13" s="262">
        <v>3.8344999999999914</v>
      </c>
      <c r="AK13" s="262">
        <v>3.8344999999999914</v>
      </c>
      <c r="AL13" s="262">
        <v>3.8344999999999914</v>
      </c>
      <c r="AM13" s="262">
        <v>3.8344999999999914</v>
      </c>
      <c r="AN13" s="262">
        <v>3.8344999999999914</v>
      </c>
      <c r="AO13" s="262">
        <v>3.8344999999999914</v>
      </c>
      <c r="AP13" s="262">
        <v>3.8344999999999914</v>
      </c>
      <c r="AQ13" s="262">
        <v>3.8344999999999914</v>
      </c>
      <c r="AR13" s="262">
        <v>3.8344999999999914</v>
      </c>
      <c r="AS13" s="262">
        <v>3.8344999999999914</v>
      </c>
      <c r="AT13" s="262">
        <v>3.8344999999999914</v>
      </c>
      <c r="AU13" s="262">
        <v>3.8344999999999914</v>
      </c>
      <c r="AV13" s="262">
        <v>3.8344999999999914</v>
      </c>
      <c r="AW13" s="262">
        <v>3.8344999999999914</v>
      </c>
      <c r="AX13" s="262">
        <v>3.8344999999999914</v>
      </c>
      <c r="AY13" s="262">
        <v>3.8344999999999914</v>
      </c>
      <c r="AZ13" s="262">
        <v>3.8344999999999914</v>
      </c>
      <c r="BA13" s="262">
        <v>3.8344999999999914</v>
      </c>
    </row>
    <row r="14" spans="2:53" x14ac:dyDescent="0.2">
      <c r="B14" s="266" t="s">
        <v>1503</v>
      </c>
      <c r="C14" s="265">
        <v>2.7931377957531396</v>
      </c>
      <c r="D14" s="265">
        <v>2.504212857343191</v>
      </c>
      <c r="E14" s="265">
        <v>1.6096256256000174</v>
      </c>
      <c r="F14" s="265">
        <v>1.6096256256000174</v>
      </c>
      <c r="G14" s="265">
        <v>1.9377298974914794</v>
      </c>
      <c r="H14" s="265">
        <v>2.7291216750166711</v>
      </c>
      <c r="I14" s="262">
        <v>3.4940237576239781</v>
      </c>
      <c r="J14" s="262">
        <v>3.5963237576239777</v>
      </c>
      <c r="K14" s="262">
        <v>3.6986237576239773</v>
      </c>
      <c r="L14" s="262">
        <v>3.7096560381015138</v>
      </c>
      <c r="M14" s="262">
        <v>3.7096560381015138</v>
      </c>
      <c r="N14" s="262">
        <v>3.7096560381015138</v>
      </c>
      <c r="O14" s="262">
        <v>3.7096560381015138</v>
      </c>
      <c r="P14" s="262">
        <v>3.7096560381015138</v>
      </c>
      <c r="Q14" s="262">
        <v>3.8344999999999914</v>
      </c>
      <c r="R14" s="262">
        <v>3.8344999999999914</v>
      </c>
      <c r="S14" s="262">
        <v>3.8344999999999914</v>
      </c>
      <c r="T14" s="262">
        <v>3.8344999999999914</v>
      </c>
      <c r="U14" s="262">
        <v>3.8344999999999914</v>
      </c>
      <c r="V14" s="262">
        <v>3.8344999999999914</v>
      </c>
      <c r="W14" s="262">
        <v>3.8344999999999914</v>
      </c>
      <c r="X14" s="262">
        <v>3.8344999999999914</v>
      </c>
      <c r="Y14" s="262">
        <v>3.8344999999999914</v>
      </c>
      <c r="Z14" s="262">
        <v>3.8344999999999914</v>
      </c>
      <c r="AA14" s="262">
        <v>3.8344999999999914</v>
      </c>
      <c r="AB14" s="262">
        <v>3.8344999999999914</v>
      </c>
      <c r="AC14" s="262">
        <v>3.8344999999999914</v>
      </c>
      <c r="AD14" s="262">
        <v>3.8344999999999914</v>
      </c>
      <c r="AE14" s="262">
        <v>3.8344999999999914</v>
      </c>
      <c r="AF14" s="262">
        <v>3.8344999999999914</v>
      </c>
      <c r="AG14" s="262">
        <v>3.8344999999999914</v>
      </c>
      <c r="AH14" s="262">
        <v>3.8344999999999914</v>
      </c>
      <c r="AI14" s="262">
        <v>3.8344999999999914</v>
      </c>
      <c r="AJ14" s="262">
        <v>3.8344999999999914</v>
      </c>
      <c r="AK14" s="262">
        <v>3.8344999999999914</v>
      </c>
      <c r="AL14" s="262">
        <v>3.8344999999999914</v>
      </c>
      <c r="AM14" s="262">
        <v>3.8344999999999914</v>
      </c>
      <c r="AN14" s="262">
        <v>3.8344999999999914</v>
      </c>
      <c r="AO14" s="262">
        <v>3.8344999999999914</v>
      </c>
      <c r="AP14" s="262">
        <v>3.8344999999999914</v>
      </c>
      <c r="AQ14" s="262">
        <v>3.8344999999999914</v>
      </c>
      <c r="AR14" s="262">
        <v>3.8344999999999914</v>
      </c>
      <c r="AS14" s="262">
        <v>3.8344999999999914</v>
      </c>
      <c r="AT14" s="262">
        <v>3.8344999999999914</v>
      </c>
      <c r="AU14" s="262">
        <v>3.8344999999999914</v>
      </c>
      <c r="AV14" s="262">
        <v>3.8344999999999914</v>
      </c>
      <c r="AW14" s="262">
        <v>3.8344999999999914</v>
      </c>
      <c r="AX14" s="262">
        <v>3.8344999999999914</v>
      </c>
      <c r="AY14" s="262">
        <v>3.8344999999999914</v>
      </c>
      <c r="AZ14" s="262">
        <v>3.8344999999999914</v>
      </c>
      <c r="BA14" s="262">
        <v>3.8344999999999914</v>
      </c>
    </row>
    <row r="15" spans="2:53" x14ac:dyDescent="0.2">
      <c r="B15" s="266" t="s">
        <v>1504</v>
      </c>
      <c r="C15" s="265">
        <v>5.683492112408195</v>
      </c>
      <c r="D15" s="265">
        <v>2.5246453029121874</v>
      </c>
      <c r="E15" s="265">
        <v>1.5695080374966475</v>
      </c>
      <c r="F15" s="265">
        <v>0.96366577262581021</v>
      </c>
      <c r="G15" s="265">
        <v>1.1972804966309036</v>
      </c>
      <c r="H15" s="265">
        <v>1.6522497077333442</v>
      </c>
      <c r="I15" s="262">
        <v>2.2999999999999998</v>
      </c>
      <c r="J15" s="262">
        <v>2.2999999999999998</v>
      </c>
      <c r="K15" s="262">
        <v>2.2999999999999998</v>
      </c>
      <c r="L15" s="262">
        <v>2.2999999999999998</v>
      </c>
      <c r="M15" s="262">
        <v>2.2999999999999998</v>
      </c>
      <c r="N15" s="262">
        <v>2.2999999999999998</v>
      </c>
      <c r="O15" s="262">
        <v>2.2999999999999998</v>
      </c>
      <c r="P15" s="262">
        <v>2.2999999999999998</v>
      </c>
      <c r="Q15" s="262">
        <v>2.2999999999999998</v>
      </c>
      <c r="R15" s="262">
        <v>2.2999999999999998</v>
      </c>
      <c r="S15" s="262">
        <v>2.2999999999999998</v>
      </c>
      <c r="T15" s="262">
        <v>2.2999999999999998</v>
      </c>
      <c r="U15" s="262">
        <v>2.2999999999999998</v>
      </c>
      <c r="V15" s="262">
        <v>2.2999999999999998</v>
      </c>
      <c r="W15" s="262">
        <v>2.2999999999999998</v>
      </c>
      <c r="X15" s="262">
        <v>2.2999999999999998</v>
      </c>
      <c r="Y15" s="262">
        <v>2.2999999999999998</v>
      </c>
      <c r="Z15" s="262">
        <v>2.2999999999999998</v>
      </c>
      <c r="AA15" s="262">
        <v>2.2999999999999998</v>
      </c>
      <c r="AB15" s="262">
        <v>2.2999999999999998</v>
      </c>
      <c r="AC15" s="262">
        <v>2.2999999999999998</v>
      </c>
      <c r="AD15" s="262">
        <v>2.2999999999999998</v>
      </c>
      <c r="AE15" s="262">
        <v>2.2999999999999998</v>
      </c>
      <c r="AF15" s="262">
        <v>2.2999999999999998</v>
      </c>
      <c r="AG15" s="262">
        <v>2.2999999999999998</v>
      </c>
      <c r="AH15" s="262">
        <v>2.2999999999999998</v>
      </c>
      <c r="AI15" s="262">
        <v>2.2999999999999998</v>
      </c>
      <c r="AJ15" s="262">
        <v>2.2999999999999998</v>
      </c>
      <c r="AK15" s="262">
        <v>2.2999999999999998</v>
      </c>
      <c r="AL15" s="262">
        <v>2.2999999999999998</v>
      </c>
      <c r="AM15" s="262">
        <v>2.2999999999999998</v>
      </c>
      <c r="AN15" s="262">
        <v>2.2999999999999998</v>
      </c>
      <c r="AO15" s="262">
        <v>2.2999999999999998</v>
      </c>
      <c r="AP15" s="262">
        <v>2.2999999999999998</v>
      </c>
      <c r="AQ15" s="262">
        <v>2.2999999999999998</v>
      </c>
      <c r="AR15" s="262">
        <v>2.2999999999999998</v>
      </c>
      <c r="AS15" s="262">
        <v>2.2999999999999998</v>
      </c>
      <c r="AT15" s="262">
        <v>2.2999999999999998</v>
      </c>
      <c r="AU15" s="262">
        <v>2.2999999999999998</v>
      </c>
      <c r="AV15" s="262">
        <v>2.2999999999999998</v>
      </c>
      <c r="AW15" s="262">
        <v>2.2999999999999998</v>
      </c>
      <c r="AX15" s="262">
        <v>2.2999999999999998</v>
      </c>
      <c r="AY15" s="262">
        <v>2.2999999999999998</v>
      </c>
      <c r="AZ15" s="262">
        <v>2.2999999999999998</v>
      </c>
      <c r="BA15" s="262">
        <v>2.2999999999999998</v>
      </c>
    </row>
    <row r="16" spans="2:53" x14ac:dyDescent="0.2">
      <c r="B16" s="266" t="s">
        <v>1505</v>
      </c>
      <c r="C16" s="265">
        <v>9.9024091624871247</v>
      </c>
      <c r="D16" s="265">
        <v>4.1361427354311697</v>
      </c>
      <c r="E16" s="265">
        <v>0.60915819839344465</v>
      </c>
      <c r="F16" s="265">
        <v>-2.2221369385422296E-2</v>
      </c>
      <c r="G16" s="265">
        <v>0.8398414871114035</v>
      </c>
      <c r="H16" s="265">
        <v>1.7365149834534188</v>
      </c>
      <c r="I16" s="262">
        <v>2</v>
      </c>
      <c r="J16" s="262">
        <v>2</v>
      </c>
      <c r="K16" s="262">
        <v>2</v>
      </c>
      <c r="L16" s="262">
        <v>2</v>
      </c>
      <c r="M16" s="262">
        <v>2</v>
      </c>
      <c r="N16" s="262">
        <v>2</v>
      </c>
      <c r="O16" s="262">
        <v>2</v>
      </c>
      <c r="P16" s="262">
        <v>2</v>
      </c>
      <c r="Q16" s="262">
        <v>2</v>
      </c>
      <c r="R16" s="262">
        <v>2</v>
      </c>
      <c r="S16" s="262">
        <v>2</v>
      </c>
      <c r="T16" s="262">
        <v>2</v>
      </c>
      <c r="U16" s="262">
        <v>2</v>
      </c>
      <c r="V16" s="262">
        <v>2</v>
      </c>
      <c r="W16" s="262">
        <v>2</v>
      </c>
      <c r="X16" s="262">
        <v>2</v>
      </c>
      <c r="Y16" s="262">
        <v>2</v>
      </c>
      <c r="Z16" s="262">
        <v>2</v>
      </c>
      <c r="AA16" s="262">
        <v>2</v>
      </c>
      <c r="AB16" s="262">
        <v>2</v>
      </c>
      <c r="AC16" s="262">
        <v>2</v>
      </c>
      <c r="AD16" s="262">
        <v>2</v>
      </c>
      <c r="AE16" s="262">
        <v>2</v>
      </c>
      <c r="AF16" s="262">
        <v>2</v>
      </c>
      <c r="AG16" s="262">
        <v>2</v>
      </c>
      <c r="AH16" s="262">
        <v>2</v>
      </c>
      <c r="AI16" s="262">
        <v>2</v>
      </c>
      <c r="AJ16" s="262">
        <v>2</v>
      </c>
      <c r="AK16" s="262">
        <v>2</v>
      </c>
      <c r="AL16" s="262">
        <v>2</v>
      </c>
      <c r="AM16" s="262">
        <v>2</v>
      </c>
      <c r="AN16" s="262">
        <v>2</v>
      </c>
      <c r="AO16" s="262">
        <v>2</v>
      </c>
      <c r="AP16" s="262">
        <v>2</v>
      </c>
      <c r="AQ16" s="262">
        <v>2</v>
      </c>
      <c r="AR16" s="262">
        <v>2</v>
      </c>
      <c r="AS16" s="262">
        <v>2</v>
      </c>
      <c r="AT16" s="262">
        <v>2</v>
      </c>
      <c r="AU16" s="262">
        <v>2</v>
      </c>
      <c r="AV16" s="262">
        <v>2</v>
      </c>
      <c r="AW16" s="262">
        <v>2</v>
      </c>
      <c r="AX16" s="262">
        <v>2</v>
      </c>
      <c r="AY16" s="262">
        <v>2</v>
      </c>
      <c r="AZ16" s="262">
        <v>2</v>
      </c>
      <c r="BA16" s="262">
        <v>2</v>
      </c>
    </row>
    <row r="17" spans="2:53" ht="15" x14ac:dyDescent="0.2">
      <c r="B17" s="266" t="s">
        <v>1506</v>
      </c>
      <c r="C17" s="265">
        <v>12.701480322075319</v>
      </c>
      <c r="D17" s="265">
        <v>6.362778514847256</v>
      </c>
      <c r="E17" s="265">
        <v>1.233990442841848</v>
      </c>
      <c r="F17" s="265">
        <v>0.99762142113406505</v>
      </c>
      <c r="G17" s="265">
        <v>2.0760610940397495</v>
      </c>
      <c r="H17" s="265">
        <v>2.9249298249886202</v>
      </c>
      <c r="I17" s="262">
        <v>3.1126611465688154</v>
      </c>
      <c r="J17" s="262">
        <v>3.1233229638261362</v>
      </c>
      <c r="K17" s="262">
        <v>2</v>
      </c>
      <c r="L17" s="262">
        <v>2</v>
      </c>
      <c r="M17" s="262">
        <v>2</v>
      </c>
      <c r="N17" s="262">
        <v>2</v>
      </c>
      <c r="O17" s="262">
        <v>2</v>
      </c>
      <c r="P17" s="262">
        <v>2</v>
      </c>
      <c r="Q17" s="262">
        <v>2</v>
      </c>
      <c r="R17" s="262">
        <v>2</v>
      </c>
      <c r="S17" s="262">
        <v>2</v>
      </c>
      <c r="T17" s="262">
        <v>2</v>
      </c>
      <c r="U17" s="262">
        <v>2</v>
      </c>
      <c r="V17" s="262">
        <v>2</v>
      </c>
      <c r="W17" s="262">
        <v>2</v>
      </c>
      <c r="X17" s="262">
        <v>2</v>
      </c>
      <c r="Y17" s="262">
        <v>2</v>
      </c>
      <c r="Z17" s="262">
        <v>2</v>
      </c>
      <c r="AA17" s="262">
        <v>2</v>
      </c>
      <c r="AB17" s="262">
        <v>2</v>
      </c>
      <c r="AC17" s="262">
        <v>2</v>
      </c>
      <c r="AD17" s="262">
        <v>2</v>
      </c>
      <c r="AE17" s="262">
        <v>2</v>
      </c>
      <c r="AF17" s="262">
        <v>2</v>
      </c>
      <c r="AG17" s="262">
        <v>2</v>
      </c>
      <c r="AH17" s="262">
        <v>2</v>
      </c>
      <c r="AI17" s="262">
        <v>2</v>
      </c>
      <c r="AJ17" s="262">
        <v>2</v>
      </c>
      <c r="AK17" s="262">
        <v>2</v>
      </c>
      <c r="AL17" s="262">
        <v>2</v>
      </c>
      <c r="AM17" s="262">
        <v>2</v>
      </c>
      <c r="AN17" s="262">
        <v>2</v>
      </c>
      <c r="AO17" s="262">
        <v>2</v>
      </c>
      <c r="AP17" s="262">
        <v>2</v>
      </c>
      <c r="AQ17" s="262">
        <v>2</v>
      </c>
      <c r="AR17" s="262">
        <v>2</v>
      </c>
      <c r="AS17" s="262">
        <v>2</v>
      </c>
      <c r="AT17" s="262">
        <v>2</v>
      </c>
      <c r="AU17" s="262">
        <v>2</v>
      </c>
      <c r="AV17" s="262">
        <v>2</v>
      </c>
      <c r="AW17" s="262">
        <v>2</v>
      </c>
      <c r="AX17" s="262">
        <v>2</v>
      </c>
      <c r="AY17" s="262">
        <v>2</v>
      </c>
      <c r="AZ17" s="263">
        <v>2</v>
      </c>
      <c r="BA17" s="263">
        <v>2</v>
      </c>
    </row>
    <row r="18" spans="2:53" ht="15" x14ac:dyDescent="0.2">
      <c r="B18" s="266" t="s">
        <v>1507</v>
      </c>
      <c r="C18" s="265">
        <v>12.353289975863824</v>
      </c>
      <c r="D18" s="265">
        <v>5.0854191932880877</v>
      </c>
      <c r="E18" s="265">
        <v>0.74187999024417639</v>
      </c>
      <c r="F18" s="265">
        <v>0.80892346219285649</v>
      </c>
      <c r="G18" s="265">
        <v>1.9336290016781721</v>
      </c>
      <c r="H18" s="265">
        <v>2.8691959022842717</v>
      </c>
      <c r="I18" s="262">
        <v>3.0528132044968075</v>
      </c>
      <c r="J18" s="262">
        <v>3.0621541475446135</v>
      </c>
      <c r="K18" s="262">
        <v>2</v>
      </c>
      <c r="L18" s="262">
        <v>2</v>
      </c>
      <c r="M18" s="262">
        <v>2</v>
      </c>
      <c r="N18" s="262">
        <v>2</v>
      </c>
      <c r="O18" s="262">
        <v>2</v>
      </c>
      <c r="P18" s="262">
        <v>2</v>
      </c>
      <c r="Q18" s="262">
        <v>2</v>
      </c>
      <c r="R18" s="262">
        <v>2</v>
      </c>
      <c r="S18" s="262">
        <v>2</v>
      </c>
      <c r="T18" s="262">
        <v>2</v>
      </c>
      <c r="U18" s="262">
        <v>2</v>
      </c>
      <c r="V18" s="262">
        <v>2</v>
      </c>
      <c r="W18" s="262">
        <v>2</v>
      </c>
      <c r="X18" s="262">
        <v>2</v>
      </c>
      <c r="Y18" s="262">
        <v>2</v>
      </c>
      <c r="Z18" s="262">
        <v>2</v>
      </c>
      <c r="AA18" s="262">
        <v>2</v>
      </c>
      <c r="AB18" s="262">
        <v>2</v>
      </c>
      <c r="AC18" s="262">
        <v>2</v>
      </c>
      <c r="AD18" s="262">
        <v>2</v>
      </c>
      <c r="AE18" s="262">
        <v>2</v>
      </c>
      <c r="AF18" s="262">
        <v>2</v>
      </c>
      <c r="AG18" s="262">
        <v>2</v>
      </c>
      <c r="AH18" s="262">
        <v>2</v>
      </c>
      <c r="AI18" s="262">
        <v>2</v>
      </c>
      <c r="AJ18" s="262">
        <v>2</v>
      </c>
      <c r="AK18" s="262">
        <v>2</v>
      </c>
      <c r="AL18" s="262">
        <v>2</v>
      </c>
      <c r="AM18" s="262">
        <v>2</v>
      </c>
      <c r="AN18" s="262">
        <v>2</v>
      </c>
      <c r="AO18" s="262">
        <v>2</v>
      </c>
      <c r="AP18" s="262">
        <v>2</v>
      </c>
      <c r="AQ18" s="262">
        <v>2</v>
      </c>
      <c r="AR18" s="262">
        <v>2</v>
      </c>
      <c r="AS18" s="262">
        <v>2</v>
      </c>
      <c r="AT18" s="262">
        <v>2</v>
      </c>
      <c r="AU18" s="262">
        <v>2</v>
      </c>
      <c r="AV18" s="262">
        <v>2</v>
      </c>
      <c r="AW18" s="262">
        <v>2</v>
      </c>
      <c r="AX18" s="262">
        <v>2</v>
      </c>
      <c r="AY18" s="262">
        <v>2</v>
      </c>
      <c r="AZ18" s="262">
        <v>2</v>
      </c>
      <c r="BA18" s="262">
        <v>2</v>
      </c>
    </row>
    <row r="19" spans="2:53" x14ac:dyDescent="0.2">
      <c r="B19" s="268" t="s">
        <v>1508</v>
      </c>
      <c r="C19" s="265">
        <v>10.100000000000001</v>
      </c>
      <c r="D19" s="265">
        <v>6.2</v>
      </c>
      <c r="E19" s="265">
        <v>2.5</v>
      </c>
      <c r="F19" s="265">
        <v>2.5</v>
      </c>
      <c r="G19" s="265">
        <v>2.5</v>
      </c>
      <c r="H19" s="265">
        <v>2.6</v>
      </c>
      <c r="I19" s="262">
        <v>4.0740237576239782</v>
      </c>
      <c r="J19" s="262">
        <v>4.1763237576239778</v>
      </c>
      <c r="K19" s="262">
        <v>4.2786237576239774</v>
      </c>
      <c r="L19" s="262">
        <v>4.2896560381015139</v>
      </c>
      <c r="M19" s="262">
        <v>4.2896560381015139</v>
      </c>
      <c r="N19" s="262">
        <v>4.2896560381015139</v>
      </c>
      <c r="O19" s="262">
        <v>4.2896560381015139</v>
      </c>
      <c r="P19" s="262">
        <v>4.2896560381015139</v>
      </c>
      <c r="Q19" s="262">
        <v>4.4144999999999914</v>
      </c>
      <c r="R19" s="262">
        <v>4.4144999999999914</v>
      </c>
      <c r="S19" s="262">
        <v>4.4144999999999914</v>
      </c>
      <c r="T19" s="262">
        <v>4.4144999999999914</v>
      </c>
      <c r="U19" s="262">
        <v>4.4144999999999914</v>
      </c>
      <c r="V19" s="262">
        <v>4.4144999999999914</v>
      </c>
      <c r="W19" s="262">
        <v>4.4144999999999914</v>
      </c>
      <c r="X19" s="262">
        <v>4.4144999999999914</v>
      </c>
      <c r="Y19" s="262">
        <v>4.4144999999999914</v>
      </c>
      <c r="Z19" s="262">
        <v>4.4144999999999914</v>
      </c>
      <c r="AA19" s="262">
        <v>4.4144999999999914</v>
      </c>
      <c r="AB19" s="262">
        <v>4.4144999999999914</v>
      </c>
      <c r="AC19" s="262">
        <v>4.4144999999999914</v>
      </c>
      <c r="AD19" s="262">
        <v>4.4144999999999914</v>
      </c>
      <c r="AE19" s="262">
        <v>4.4144999999999914</v>
      </c>
      <c r="AF19" s="262">
        <v>4.4144999999999914</v>
      </c>
      <c r="AG19" s="262">
        <v>4.4144999999999914</v>
      </c>
      <c r="AH19" s="262">
        <v>4.4144999999999914</v>
      </c>
      <c r="AI19" s="262">
        <v>4.4144999999999914</v>
      </c>
      <c r="AJ19" s="262">
        <v>4.4144999999999914</v>
      </c>
      <c r="AK19" s="262">
        <v>4.4144999999999914</v>
      </c>
      <c r="AL19" s="262">
        <v>4.4144999999999914</v>
      </c>
      <c r="AM19" s="262">
        <v>4.4144999999999914</v>
      </c>
      <c r="AN19" s="262">
        <v>4.4144999999999914</v>
      </c>
      <c r="AO19" s="262">
        <v>4.4144999999999914</v>
      </c>
      <c r="AP19" s="262">
        <v>4.4144999999999914</v>
      </c>
      <c r="AQ19" s="262">
        <v>4.4144999999999914</v>
      </c>
      <c r="AR19" s="262">
        <v>4.4144999999999914</v>
      </c>
      <c r="AS19" s="262">
        <v>4.4144999999999914</v>
      </c>
      <c r="AT19" s="262">
        <v>4.4144999999999914</v>
      </c>
      <c r="AU19" s="262">
        <v>4.4144999999999914</v>
      </c>
      <c r="AV19" s="262">
        <v>4.4144999999999914</v>
      </c>
      <c r="AW19" s="262">
        <v>4.4144999999999914</v>
      </c>
      <c r="AX19" s="262">
        <v>4.4144999999999914</v>
      </c>
      <c r="AY19" s="262">
        <v>4.4144999999999914</v>
      </c>
      <c r="AZ19" s="262">
        <v>4.4144999999999914</v>
      </c>
      <c r="BA19" s="262">
        <v>4.4144999999999914</v>
      </c>
    </row>
    <row r="20" spans="2:53" x14ac:dyDescent="0.2">
      <c r="B20" s="267" t="s">
        <v>1509</v>
      </c>
      <c r="C20" s="262"/>
      <c r="D20" s="262"/>
      <c r="E20" s="262"/>
      <c r="F20" s="262"/>
      <c r="G20" s="262"/>
      <c r="H20" s="262"/>
      <c r="I20" s="262"/>
      <c r="J20" s="262"/>
      <c r="K20" s="262"/>
      <c r="L20" s="262"/>
      <c r="M20" s="262"/>
      <c r="N20" s="262"/>
      <c r="O20" s="262"/>
      <c r="P20" s="262"/>
      <c r="Q20" s="262"/>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2"/>
      <c r="AU20" s="262"/>
      <c r="AV20" s="262"/>
      <c r="AW20" s="262"/>
      <c r="AX20" s="262"/>
      <c r="AY20" s="262"/>
      <c r="AZ20" s="263"/>
      <c r="BA20" s="263"/>
    </row>
    <row r="21" spans="2:53" x14ac:dyDescent="0.2">
      <c r="B21" s="266" t="s">
        <v>1510</v>
      </c>
      <c r="C21" s="265">
        <v>3.0513154869583454</v>
      </c>
      <c r="D21" s="265">
        <v>3.2841176608343225</v>
      </c>
      <c r="E21" s="265">
        <v>3.3225598509292213</v>
      </c>
      <c r="F21" s="265">
        <v>3.4031514050019771</v>
      </c>
      <c r="G21" s="265">
        <v>3.5130335864966393</v>
      </c>
      <c r="H21" s="265">
        <v>3.640706656484777</v>
      </c>
      <c r="I21" s="262">
        <v>3.678073351606439</v>
      </c>
      <c r="J21" s="262">
        <v>3.715440046728101</v>
      </c>
      <c r="K21" s="262">
        <v>3.752806741849763</v>
      </c>
      <c r="L21" s="262">
        <v>3.7901734369714251</v>
      </c>
      <c r="M21" s="262">
        <v>3.8275401320930871</v>
      </c>
      <c r="N21" s="262">
        <v>3.8649068272147491</v>
      </c>
      <c r="O21" s="262">
        <v>3.9022735223364111</v>
      </c>
      <c r="P21" s="262">
        <v>3.9396402174580731</v>
      </c>
      <c r="Q21" s="262">
        <v>3.9770069125797352</v>
      </c>
      <c r="R21" s="262">
        <v>4.0143736077013976</v>
      </c>
      <c r="S21" s="262">
        <v>4.0517403028230596</v>
      </c>
      <c r="T21" s="262">
        <v>4.0891069979447217</v>
      </c>
      <c r="U21" s="262">
        <v>4.1264736930663837</v>
      </c>
      <c r="V21" s="262">
        <v>4.1638403881880457</v>
      </c>
      <c r="W21" s="262">
        <v>4.2012070833097086</v>
      </c>
      <c r="X21" s="262">
        <v>4.163715481924851</v>
      </c>
      <c r="Y21" s="262">
        <v>4.1316503511207801</v>
      </c>
      <c r="Z21" s="262">
        <v>4.1107775148633694</v>
      </c>
      <c r="AA21" s="262">
        <v>4.099176863084435</v>
      </c>
      <c r="AB21" s="262">
        <v>4.0720716849075815</v>
      </c>
      <c r="AC21" s="262">
        <v>4.0449744264805334</v>
      </c>
      <c r="AD21" s="262">
        <v>4.0150685449869004</v>
      </c>
      <c r="AE21" s="262">
        <v>3.9986869512260457</v>
      </c>
      <c r="AF21" s="262">
        <v>3.9881653680638296</v>
      </c>
      <c r="AG21" s="262">
        <v>3.9783033286428635</v>
      </c>
      <c r="AH21" s="262">
        <v>3.9697912083061597</v>
      </c>
      <c r="AI21" s="262">
        <v>3.9639792034448478</v>
      </c>
      <c r="AJ21" s="262">
        <v>3.9692232059887376</v>
      </c>
      <c r="AK21" s="262">
        <v>3.9701824378346062</v>
      </c>
      <c r="AL21" s="262">
        <v>3.9726838594708456</v>
      </c>
      <c r="AM21" s="262">
        <v>3.9743292698723964</v>
      </c>
      <c r="AN21" s="262">
        <v>3.977160117247732</v>
      </c>
      <c r="AO21" s="262">
        <v>3.9818461772269673</v>
      </c>
      <c r="AP21" s="262">
        <v>3.9900997822669213</v>
      </c>
      <c r="AQ21" s="262">
        <v>3.995739669756543</v>
      </c>
      <c r="AR21" s="262">
        <v>4.0065352457866057</v>
      </c>
      <c r="AS21" s="262">
        <v>4.0144877259831135</v>
      </c>
      <c r="AT21" s="262">
        <v>4.0239887385145297</v>
      </c>
      <c r="AU21" s="262">
        <v>4.033583976300517</v>
      </c>
      <c r="AV21" s="262">
        <v>4.0400071891430374</v>
      </c>
      <c r="AW21" s="262">
        <v>4.0482302819547984</v>
      </c>
      <c r="AX21" s="262">
        <v>4.0658747280889544</v>
      </c>
      <c r="AY21" s="262">
        <v>4.1162986520081093</v>
      </c>
      <c r="AZ21" s="262">
        <v>4.1888271947226174</v>
      </c>
      <c r="BA21" s="262">
        <v>4.1244506655289088</v>
      </c>
    </row>
    <row r="22" spans="2:53" x14ac:dyDescent="0.2">
      <c r="B22" s="266" t="s">
        <v>1511</v>
      </c>
      <c r="C22" s="265">
        <v>2.3359068769895117</v>
      </c>
      <c r="D22" s="265">
        <v>4.1452881929670218</v>
      </c>
      <c r="E22" s="265">
        <v>3.4819026940341891</v>
      </c>
      <c r="F22" s="265">
        <v>3.1580204159614018</v>
      </c>
      <c r="G22" s="265">
        <v>3.0577896947852419</v>
      </c>
      <c r="H22" s="265">
        <v>2.9767744308000545</v>
      </c>
      <c r="I22" s="262">
        <v>3.0584032743006984</v>
      </c>
      <c r="J22" s="262">
        <v>3.1400321178013422</v>
      </c>
      <c r="K22" s="262">
        <v>3.221660961301986</v>
      </c>
      <c r="L22" s="262">
        <v>3.3032898048026298</v>
      </c>
      <c r="M22" s="262">
        <v>3.3849186483032736</v>
      </c>
      <c r="N22" s="262">
        <v>3.4665474918039174</v>
      </c>
      <c r="O22" s="262">
        <v>3.5481763353045612</v>
      </c>
      <c r="P22" s="262">
        <v>3.629805178805205</v>
      </c>
      <c r="Q22" s="262">
        <v>3.7114340223058488</v>
      </c>
      <c r="R22" s="262">
        <v>3.7930628658064927</v>
      </c>
      <c r="S22" s="262">
        <v>3.8746917093071365</v>
      </c>
      <c r="T22" s="262">
        <v>3.9563205528077803</v>
      </c>
      <c r="U22" s="262">
        <v>4.0379493963084236</v>
      </c>
      <c r="V22" s="262">
        <v>4.1195782398090675</v>
      </c>
      <c r="W22" s="262">
        <v>4.2012070833097086</v>
      </c>
      <c r="X22" s="262">
        <v>4.163715481924851</v>
      </c>
      <c r="Y22" s="262">
        <v>4.1316503511207801</v>
      </c>
      <c r="Z22" s="262">
        <v>4.1107775148633694</v>
      </c>
      <c r="AA22" s="262">
        <v>4.099176863084435</v>
      </c>
      <c r="AB22" s="262">
        <v>4.0720716849075815</v>
      </c>
      <c r="AC22" s="262">
        <v>4.0449744264805334</v>
      </c>
      <c r="AD22" s="262">
        <v>4.0150685449869004</v>
      </c>
      <c r="AE22" s="262">
        <v>3.9986869512260457</v>
      </c>
      <c r="AF22" s="262">
        <v>3.9881653680638296</v>
      </c>
      <c r="AG22" s="262">
        <v>3.9783033286428635</v>
      </c>
      <c r="AH22" s="262">
        <v>3.9697912083061597</v>
      </c>
      <c r="AI22" s="262">
        <v>3.9639792034448478</v>
      </c>
      <c r="AJ22" s="262">
        <v>3.9692232059887376</v>
      </c>
      <c r="AK22" s="262">
        <v>3.9701824378346062</v>
      </c>
      <c r="AL22" s="262">
        <v>3.9726838594708456</v>
      </c>
      <c r="AM22" s="262">
        <v>3.9743292698723964</v>
      </c>
      <c r="AN22" s="262">
        <v>3.977160117247732</v>
      </c>
      <c r="AO22" s="262">
        <v>3.9818461772269673</v>
      </c>
      <c r="AP22" s="262">
        <v>3.9900997822669213</v>
      </c>
      <c r="AQ22" s="262">
        <v>3.995739669756543</v>
      </c>
      <c r="AR22" s="262">
        <v>4.0065352457866057</v>
      </c>
      <c r="AS22" s="262">
        <v>4.0144877259831135</v>
      </c>
      <c r="AT22" s="262">
        <v>4.0239887385145297</v>
      </c>
      <c r="AU22" s="262">
        <v>4.033583976300517</v>
      </c>
      <c r="AV22" s="262">
        <v>4.0400071891430374</v>
      </c>
      <c r="AW22" s="262">
        <v>4.0482302819547984</v>
      </c>
      <c r="AX22" s="262">
        <v>4.0658747280889544</v>
      </c>
      <c r="AY22" s="262">
        <v>4.1162986520081093</v>
      </c>
      <c r="AZ22" s="262">
        <v>4.1888271947226174</v>
      </c>
      <c r="BA22" s="262">
        <v>4.1244506655289088</v>
      </c>
    </row>
    <row r="23" spans="2:53" x14ac:dyDescent="0.2">
      <c r="B23" s="267" t="s">
        <v>1512</v>
      </c>
      <c r="C23" s="262"/>
      <c r="D23" s="262"/>
      <c r="E23" s="262"/>
      <c r="F23" s="262"/>
      <c r="G23" s="262"/>
      <c r="H23" s="262"/>
      <c r="I23" s="262"/>
      <c r="J23" s="262"/>
      <c r="K23" s="262"/>
      <c r="L23" s="262"/>
      <c r="M23" s="262"/>
      <c r="N23" s="262"/>
      <c r="O23" s="262"/>
      <c r="P23" s="262"/>
      <c r="Q23" s="262"/>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3"/>
      <c r="BA23" s="263"/>
    </row>
    <row r="24" spans="2:53" ht="15" x14ac:dyDescent="0.2">
      <c r="B24" s="269" t="s">
        <v>1513</v>
      </c>
      <c r="C24" s="270">
        <v>2.0351611244358878</v>
      </c>
      <c r="D24" s="270">
        <v>1.1987159784224986</v>
      </c>
      <c r="E24" s="270">
        <v>0.47771740946033958</v>
      </c>
      <c r="F24" s="270">
        <v>-0.86779691080570842</v>
      </c>
      <c r="G24" s="270">
        <v>1.0684093818142912</v>
      </c>
      <c r="H24" s="270">
        <v>0.42743920700772264</v>
      </c>
      <c r="I24" s="271">
        <v>0.61355636474564879</v>
      </c>
      <c r="J24" s="271">
        <v>0.56720903680518298</v>
      </c>
      <c r="K24" s="271">
        <v>0.51472558206253627</v>
      </c>
      <c r="L24" s="271">
        <v>0.44908532708209936</v>
      </c>
      <c r="M24" s="271">
        <v>0.41897146285849729</v>
      </c>
      <c r="N24" s="271">
        <v>0.39762711501065695</v>
      </c>
      <c r="O24" s="271">
        <v>0.37100415435915579</v>
      </c>
      <c r="P24" s="271">
        <v>0.35492113988588869</v>
      </c>
      <c r="Q24" s="271">
        <v>0.36210998771293301</v>
      </c>
      <c r="R24" s="271">
        <v>0.33511966578838592</v>
      </c>
      <c r="S24" s="271">
        <v>0.29594094451910191</v>
      </c>
      <c r="T24" s="271">
        <v>0.26443516351916108</v>
      </c>
      <c r="U24" s="271">
        <v>0.22558236436136525</v>
      </c>
      <c r="V24" s="271">
        <v>0.19616720310065006</v>
      </c>
      <c r="W24" s="271">
        <v>0.16055076425438575</v>
      </c>
      <c r="X24" s="271">
        <v>0.12444368868232969</v>
      </c>
      <c r="Y24" s="271">
        <v>9.35626897811348E-2</v>
      </c>
      <c r="Z24" s="271">
        <v>7.3460665639446532E-2</v>
      </c>
      <c r="AA24" s="271">
        <v>6.2288413855149383E-2</v>
      </c>
      <c r="AB24" s="271">
        <v>3.6184201693634233E-2</v>
      </c>
      <c r="AC24" s="271">
        <v>1.0087616813814204E-2</v>
      </c>
      <c r="AD24" s="271">
        <v>-1.8713871606346189E-2</v>
      </c>
      <c r="AE24" s="271">
        <v>-3.4490510161777621E-2</v>
      </c>
      <c r="AF24" s="271">
        <v>-4.4623542210109335E-2</v>
      </c>
      <c r="AG24" s="271">
        <v>-5.4121386781014191E-2</v>
      </c>
      <c r="AH24" s="271">
        <v>-6.2319163374247033E-2</v>
      </c>
      <c r="AI24" s="271">
        <v>-6.7916536945944461E-2</v>
      </c>
      <c r="AJ24" s="271">
        <v>-6.2866189957344609E-2</v>
      </c>
      <c r="AK24" s="271">
        <v>-6.1942381545043723E-2</v>
      </c>
      <c r="AL24" s="271">
        <v>-5.9533334805994542E-2</v>
      </c>
      <c r="AM24" s="271">
        <v>-5.7948687697806367E-2</v>
      </c>
      <c r="AN24" s="271">
        <v>-5.5222380569308616E-2</v>
      </c>
      <c r="AO24" s="271">
        <v>-5.0709371907231571E-2</v>
      </c>
      <c r="AP24" s="271">
        <v>-4.276056390993821E-2</v>
      </c>
      <c r="AQ24" s="271">
        <v>-3.7328951594539639E-2</v>
      </c>
      <c r="AR24" s="271">
        <v>-2.6932044949790068E-2</v>
      </c>
      <c r="AS24" s="271">
        <v>-1.9273241568917854E-2</v>
      </c>
      <c r="AT24" s="271">
        <v>-1.0123091540348295E-2</v>
      </c>
      <c r="AU24" s="271">
        <v>-8.8219589777782659E-4</v>
      </c>
      <c r="AV24" s="271">
        <v>5.3038143806305449E-3</v>
      </c>
      <c r="AW24" s="271">
        <v>1.3223236934556404E-2</v>
      </c>
      <c r="AX24" s="271">
        <v>3.0216092039692111E-2</v>
      </c>
      <c r="AY24" s="271">
        <v>7.8777912936567329E-2</v>
      </c>
      <c r="AZ24" s="271">
        <v>0.14862805206615759</v>
      </c>
      <c r="BA24" s="271">
        <v>8.6628881083761211E-2</v>
      </c>
    </row>
    <row r="25" spans="2:53" ht="12.75" customHeight="1" x14ac:dyDescent="0.2">
      <c r="B25" s="272" t="s">
        <v>1514</v>
      </c>
      <c r="C25" s="272"/>
      <c r="D25" s="272"/>
      <c r="E25" s="272"/>
      <c r="F25" s="272"/>
      <c r="G25" s="272"/>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4"/>
    </row>
    <row r="26" spans="2:53" ht="12.75" customHeight="1" x14ac:dyDescent="0.2">
      <c r="B26" s="275" t="s">
        <v>1515</v>
      </c>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3"/>
    </row>
    <row r="27" spans="2:53" ht="12.75" customHeight="1" x14ac:dyDescent="0.2">
      <c r="B27" s="276" t="s">
        <v>1516</v>
      </c>
      <c r="C27" s="276"/>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c r="AB27" s="276"/>
      <c r="AC27" s="276"/>
      <c r="AD27" s="276"/>
      <c r="AE27" s="276"/>
      <c r="AF27" s="276"/>
      <c r="AG27" s="276"/>
      <c r="AH27" s="276"/>
      <c r="AI27" s="276"/>
      <c r="AJ27" s="276"/>
      <c r="AK27" s="276"/>
      <c r="AL27" s="276"/>
      <c r="AM27" s="276"/>
      <c r="AN27" s="276"/>
      <c r="AO27" s="276"/>
      <c r="AP27" s="276"/>
      <c r="AQ27" s="276"/>
      <c r="AR27" s="276"/>
      <c r="AS27" s="276"/>
      <c r="AT27" s="276"/>
      <c r="AU27" s="276"/>
      <c r="AV27" s="276"/>
      <c r="AW27" s="276"/>
      <c r="AX27" s="276"/>
      <c r="AY27" s="276"/>
      <c r="AZ27" s="277"/>
    </row>
    <row r="28" spans="2:53" ht="12.75" customHeight="1" x14ac:dyDescent="0.2">
      <c r="B28" s="276" t="s">
        <v>1517</v>
      </c>
      <c r="C28" s="276"/>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62"/>
      <c r="AU28" s="262"/>
      <c r="AV28" s="262"/>
      <c r="AW28" s="262"/>
      <c r="AX28" s="262"/>
      <c r="AY28" s="262"/>
      <c r="AZ28" s="263"/>
    </row>
    <row r="29" spans="2:53" ht="13.5" customHeight="1" thickBot="1" x14ac:dyDescent="0.25">
      <c r="B29" s="278" t="s">
        <v>1518</v>
      </c>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row>
    <row r="31" spans="2:53" x14ac:dyDescent="0.2">
      <c r="B31" s="256"/>
      <c r="C31" s="280"/>
      <c r="D31" s="280"/>
      <c r="E31" s="280"/>
      <c r="F31" s="280"/>
      <c r="G31" s="280"/>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spans="2:53" x14ac:dyDescent="0.2">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spans="8:52" x14ac:dyDescent="0.2">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spans="8:52" x14ac:dyDescent="0.2">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row>
  </sheetData>
  <pageMargins left="0.75" right="0.75" top="1" bottom="1" header="0.5" footer="0.5"/>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6D28-CEA1-4B3A-80C4-FC47D272F824}">
  <dimension ref="A1:E18"/>
  <sheetViews>
    <sheetView workbookViewId="0">
      <pane xSplit="1" ySplit="5" topLeftCell="B6" activePane="bottomRight" state="frozen"/>
      <selection pane="topRight" activeCell="B1" sqref="B1"/>
      <selection pane="bottomLeft" activeCell="A6" sqref="A6"/>
      <selection pane="bottomRight" activeCell="C18" sqref="C18"/>
    </sheetView>
  </sheetViews>
  <sheetFormatPr defaultColWidth="9.7109375" defaultRowHeight="15" x14ac:dyDescent="0.25"/>
  <cols>
    <col min="1" max="1" width="20.5703125" style="64" customWidth="1"/>
    <col min="2" max="4" width="18.42578125" style="64" customWidth="1"/>
    <col min="5" max="8" width="10" style="64" customWidth="1"/>
    <col min="9" max="16384" width="9.7109375" style="64"/>
  </cols>
  <sheetData>
    <row r="1" spans="1:5" x14ac:dyDescent="0.25">
      <c r="A1" s="62" t="s">
        <v>956</v>
      </c>
      <c r="B1" s="63"/>
      <c r="E1" s="65"/>
    </row>
    <row r="2" spans="1:5" x14ac:dyDescent="0.25">
      <c r="A2" s="66"/>
      <c r="B2" s="63"/>
    </row>
    <row r="3" spans="1:5" x14ac:dyDescent="0.25">
      <c r="A3" s="67" t="s">
        <v>957</v>
      </c>
      <c r="B3" s="63"/>
      <c r="D3" s="68"/>
    </row>
    <row r="4" spans="1:5" x14ac:dyDescent="0.25">
      <c r="B4" s="63"/>
    </row>
    <row r="5" spans="1:5" ht="55.5" customHeight="1" x14ac:dyDescent="0.25">
      <c r="A5" s="69" t="s">
        <v>958</v>
      </c>
      <c r="B5" s="70" t="s">
        <v>959</v>
      </c>
      <c r="C5" s="70" t="s">
        <v>960</v>
      </c>
      <c r="D5" s="70" t="s">
        <v>961</v>
      </c>
    </row>
    <row r="6" spans="1:5" x14ac:dyDescent="0.25">
      <c r="A6" s="71" t="s">
        <v>962</v>
      </c>
      <c r="B6" s="72">
        <v>2.9</v>
      </c>
      <c r="C6" s="72">
        <v>2.2000000000000002</v>
      </c>
      <c r="D6" s="72">
        <v>0.7</v>
      </c>
      <c r="E6" s="72"/>
    </row>
    <row r="7" spans="1:5" x14ac:dyDescent="0.25">
      <c r="A7" s="71" t="s">
        <v>963</v>
      </c>
      <c r="B7" s="72">
        <v>1.4</v>
      </c>
      <c r="C7" s="72">
        <v>0.2</v>
      </c>
      <c r="D7" s="72">
        <v>1.2</v>
      </c>
      <c r="E7" s="72"/>
    </row>
    <row r="8" spans="1:5" x14ac:dyDescent="0.25">
      <c r="A8" s="71" t="s">
        <v>964</v>
      </c>
      <c r="B8" s="72">
        <v>1.8</v>
      </c>
      <c r="C8" s="72">
        <v>0.8</v>
      </c>
      <c r="D8" s="72">
        <v>1</v>
      </c>
      <c r="E8" s="72"/>
    </row>
    <row r="9" spans="1:5" x14ac:dyDescent="0.25">
      <c r="A9" s="73" t="s">
        <v>965</v>
      </c>
      <c r="B9" s="72">
        <v>0.6</v>
      </c>
      <c r="C9" s="72">
        <v>0.6</v>
      </c>
      <c r="D9" s="72">
        <v>0</v>
      </c>
      <c r="E9" s="72"/>
    </row>
    <row r="10" spans="1:5" x14ac:dyDescent="0.25">
      <c r="A10" s="73">
        <v>2024</v>
      </c>
      <c r="B10" s="72">
        <v>1</v>
      </c>
      <c r="C10" s="72">
        <v>0.6</v>
      </c>
      <c r="D10" s="72">
        <v>0.5</v>
      </c>
      <c r="E10" s="72"/>
    </row>
    <row r="11" spans="1:5" x14ac:dyDescent="0.25">
      <c r="A11" s="73">
        <v>2025</v>
      </c>
      <c r="B11" s="72">
        <v>1.2</v>
      </c>
      <c r="C11" s="72">
        <v>0.7</v>
      </c>
      <c r="D11" s="72">
        <v>0.4</v>
      </c>
      <c r="E11" s="72"/>
    </row>
    <row r="12" spans="1:5" x14ac:dyDescent="0.25">
      <c r="A12" s="73">
        <v>2026</v>
      </c>
      <c r="B12" s="72">
        <v>1.3</v>
      </c>
      <c r="C12" s="72">
        <v>0.8</v>
      </c>
      <c r="D12" s="72">
        <v>0.5</v>
      </c>
      <c r="E12" s="72"/>
    </row>
    <row r="13" spans="1:5" x14ac:dyDescent="0.25">
      <c r="A13" s="71"/>
      <c r="B13" s="72"/>
      <c r="C13" s="72"/>
      <c r="D13" s="72"/>
      <c r="E13" s="72"/>
    </row>
    <row r="14" spans="1:5" x14ac:dyDescent="0.25">
      <c r="A14" s="71"/>
      <c r="B14" s="72"/>
      <c r="C14" s="72"/>
      <c r="D14" s="72"/>
      <c r="E14" s="72"/>
    </row>
    <row r="15" spans="1:5" x14ac:dyDescent="0.25">
      <c r="A15" s="71"/>
      <c r="B15" s="72"/>
      <c r="C15" s="72"/>
      <c r="D15" s="72"/>
      <c r="E15" s="72"/>
    </row>
    <row r="16" spans="1:5" x14ac:dyDescent="0.25">
      <c r="A16" s="71"/>
      <c r="B16" s="72"/>
      <c r="C16" s="72"/>
      <c r="D16" s="72"/>
      <c r="E16" s="72"/>
    </row>
    <row r="17" spans="1:5" x14ac:dyDescent="0.25">
      <c r="A17" s="71"/>
      <c r="B17" s="72"/>
      <c r="C17" s="72"/>
      <c r="D17" s="72"/>
      <c r="E17" s="72"/>
    </row>
    <row r="18" spans="1:5" x14ac:dyDescent="0.25">
      <c r="A18" s="71"/>
      <c r="B18" s="72"/>
      <c r="C18" s="7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3F86-ADE5-4F85-AF4B-064E584ED986}">
  <dimension ref="A1:DX338"/>
  <sheetViews>
    <sheetView zoomScale="80" zoomScaleNormal="80" workbookViewId="0">
      <pane xSplit="1" ySplit="5" topLeftCell="B283" activePane="bottomRight" state="frozen"/>
      <selection activeCell="AG3" sqref="AG3"/>
      <selection pane="topRight" activeCell="AG3" sqref="AG3"/>
      <selection pane="bottomLeft" activeCell="AG3" sqref="AG3"/>
      <selection pane="bottomRight" activeCell="G321" sqref="G321"/>
    </sheetView>
  </sheetViews>
  <sheetFormatPr defaultRowHeight="15" x14ac:dyDescent="0.25"/>
  <cols>
    <col min="1" max="1" width="19.42578125" customWidth="1"/>
    <col min="2" max="2" width="27.5703125" style="141" customWidth="1"/>
    <col min="3" max="7" width="19.42578125" style="141" customWidth="1"/>
    <col min="8" max="8" width="19.42578125" customWidth="1"/>
    <col min="9" max="9" width="32.42578125" customWidth="1"/>
    <col min="10" max="10" width="18" customWidth="1"/>
    <col min="11" max="13" width="18.140625" customWidth="1"/>
    <col min="14" max="14" width="23" customWidth="1"/>
    <col min="15" max="16" width="18.140625" customWidth="1"/>
    <col min="17" max="17" width="23.28515625" customWidth="1"/>
    <col min="18" max="18" width="18.140625" customWidth="1"/>
    <col min="19" max="21" width="39.28515625" customWidth="1"/>
    <col min="22" max="25" width="19.42578125" customWidth="1"/>
    <col min="26" max="26" width="24.28515625" customWidth="1"/>
    <col min="27" max="27" width="26.5703125" customWidth="1"/>
    <col min="28" max="29" width="24.28515625" customWidth="1"/>
    <col min="30" max="31" width="28.7109375" customWidth="1"/>
    <col min="32" max="32" width="32.42578125" customWidth="1"/>
    <col min="33" max="33" width="36.85546875" customWidth="1"/>
    <col min="34" max="34" width="19.85546875" customWidth="1"/>
    <col min="35" max="35" width="22" customWidth="1"/>
    <col min="36" max="36" width="25.140625" customWidth="1"/>
    <col min="37" max="37" width="29.5703125" style="142" customWidth="1"/>
    <col min="38" max="38" width="23.42578125" style="78" customWidth="1"/>
    <col min="39" max="44" width="28.5703125" style="78" customWidth="1"/>
    <col min="45" max="45" width="30.85546875" style="78" customWidth="1"/>
    <col min="46" max="46" width="40.140625" style="78" customWidth="1"/>
    <col min="47" max="54" width="28.5703125" style="78" customWidth="1"/>
    <col min="55" max="55" width="28.5703125" style="79" customWidth="1"/>
    <col min="56" max="56" width="27" style="79" customWidth="1"/>
    <col min="57" max="57" width="25.5703125" style="79" customWidth="1"/>
    <col min="58" max="58" width="27" style="79" customWidth="1"/>
    <col min="59" max="59" width="26.7109375" style="79" customWidth="1"/>
    <col min="60" max="61" width="27" style="79" customWidth="1"/>
    <col min="62" max="62" width="24.42578125" style="79" customWidth="1"/>
    <col min="63" max="64" width="27" style="79" customWidth="1"/>
    <col min="65" max="66" width="25.5703125" style="80" customWidth="1"/>
    <col min="67" max="69" width="30.140625" style="81" customWidth="1"/>
    <col min="70" max="70" width="32.42578125" style="81" customWidth="1"/>
    <col min="71" max="71" width="28.7109375" style="82" customWidth="1"/>
    <col min="72" max="72" width="21.5703125" style="82" customWidth="1"/>
    <col min="73" max="73" width="23" style="82" customWidth="1"/>
    <col min="74" max="76" width="21.5703125" style="82" customWidth="1"/>
    <col min="77" max="79" width="21.5703125" style="80" customWidth="1"/>
    <col min="80" max="80" width="24.85546875" style="80" customWidth="1"/>
    <col min="81" max="82" width="21.5703125" style="80" customWidth="1"/>
    <col min="83" max="83" width="24.7109375" style="79" customWidth="1"/>
    <col min="84" max="84" width="21.5703125" style="79" customWidth="1"/>
    <col min="85" max="85" width="25.140625" style="79" customWidth="1"/>
    <col min="86" max="90" width="21.5703125" style="79" customWidth="1"/>
    <col min="91" max="93" width="21.5703125" style="83" customWidth="1"/>
    <col min="94" max="95" width="32.5703125" style="83" customWidth="1"/>
    <col min="96" max="96" width="20.85546875" style="83" customWidth="1"/>
    <col min="97" max="97" width="24.7109375" style="83" customWidth="1"/>
    <col min="98" max="98" width="22.42578125" style="83" customWidth="1"/>
    <col min="99" max="99" width="13.42578125" style="83" customWidth="1"/>
    <col min="100" max="100" width="17" style="83" customWidth="1"/>
    <col min="101" max="104" width="16.28515625" style="83" customWidth="1"/>
    <col min="105" max="115" width="16.28515625" style="84" customWidth="1"/>
    <col min="116" max="116" width="22.5703125" customWidth="1"/>
    <col min="117" max="119" width="20.42578125" customWidth="1"/>
    <col min="120" max="122" width="20.85546875" customWidth="1"/>
    <col min="123" max="124" width="21" customWidth="1"/>
    <col min="125" max="125" width="23.7109375" customWidth="1"/>
    <col min="126" max="126" width="23.42578125" customWidth="1"/>
    <col min="127" max="127" width="14.85546875" customWidth="1"/>
    <col min="128" max="128" width="17.85546875" customWidth="1"/>
  </cols>
  <sheetData>
    <row r="1" spans="1:128" ht="18.75" x14ac:dyDescent="0.3">
      <c r="A1" s="75" t="s">
        <v>971</v>
      </c>
      <c r="B1" s="76" t="s">
        <v>972</v>
      </c>
      <c r="C1" s="76"/>
      <c r="D1" s="76"/>
      <c r="E1" s="76"/>
      <c r="F1" s="76"/>
      <c r="G1" s="76"/>
      <c r="H1" s="76"/>
      <c r="S1" s="75"/>
      <c r="T1" s="75"/>
      <c r="U1" s="75"/>
      <c r="V1" s="75"/>
      <c r="W1" s="75"/>
      <c r="X1" s="75"/>
      <c r="Y1" s="75"/>
      <c r="Z1" s="75"/>
      <c r="AA1" s="75"/>
      <c r="AB1" s="75"/>
      <c r="AC1" s="75"/>
      <c r="AD1" s="76"/>
      <c r="AK1" s="77" t="s">
        <v>973</v>
      </c>
    </row>
    <row r="2" spans="1:128" ht="18.75" x14ac:dyDescent="0.3">
      <c r="A2" s="75"/>
      <c r="B2" s="76"/>
      <c r="C2" s="76"/>
      <c r="D2" s="76"/>
      <c r="E2" s="76"/>
      <c r="F2" s="76"/>
      <c r="G2" s="76"/>
      <c r="H2" s="76"/>
      <c r="S2" s="75"/>
      <c r="T2" s="75"/>
      <c r="U2" s="75"/>
      <c r="V2" s="75"/>
      <c r="W2" s="75"/>
      <c r="X2" s="75"/>
      <c r="Y2" s="75"/>
      <c r="Z2" s="75"/>
      <c r="AA2" s="75"/>
      <c r="AB2" s="75"/>
      <c r="AC2" s="75"/>
      <c r="AD2" s="76"/>
      <c r="AK2" s="77"/>
    </row>
    <row r="3" spans="1:128" s="85" customFormat="1" ht="15.75" x14ac:dyDescent="0.25">
      <c r="B3" s="86" t="s">
        <v>974</v>
      </c>
      <c r="S3" s="86" t="s">
        <v>975</v>
      </c>
      <c r="T3" s="86"/>
      <c r="U3" s="86"/>
      <c r="AD3" s="87" t="s">
        <v>976</v>
      </c>
      <c r="AK3" s="88" t="s">
        <v>977</v>
      </c>
      <c r="AL3" s="89"/>
      <c r="AM3" s="90"/>
      <c r="AN3" s="90"/>
      <c r="AO3" s="90"/>
      <c r="AP3" s="90"/>
      <c r="AQ3" s="90"/>
      <c r="AR3" s="90"/>
      <c r="AS3" s="90"/>
      <c r="AT3" s="90"/>
      <c r="AU3" s="90"/>
      <c r="AV3" s="90"/>
      <c r="AW3" s="90"/>
      <c r="AX3" s="90"/>
      <c r="AY3" s="90"/>
      <c r="AZ3" s="90"/>
      <c r="BA3" s="90"/>
      <c r="BB3" s="90"/>
      <c r="BC3" s="91" t="s">
        <v>978</v>
      </c>
      <c r="BD3" s="92"/>
      <c r="BE3" s="93"/>
      <c r="BF3" s="92"/>
      <c r="BG3" s="93"/>
      <c r="BH3" s="92"/>
      <c r="BI3" s="92"/>
      <c r="BJ3" s="93"/>
      <c r="BK3" s="92"/>
      <c r="BL3" s="92"/>
      <c r="BM3" s="94" t="s">
        <v>979</v>
      </c>
      <c r="BN3" s="95"/>
      <c r="BO3" s="96" t="s">
        <v>980</v>
      </c>
      <c r="BP3" s="97"/>
      <c r="BQ3" s="97"/>
      <c r="BR3" s="97"/>
      <c r="BS3" s="98" t="s">
        <v>981</v>
      </c>
      <c r="BT3" s="98"/>
      <c r="BU3" s="98" t="s">
        <v>982</v>
      </c>
      <c r="BV3" s="98"/>
      <c r="BW3" s="98"/>
      <c r="BX3" s="98"/>
      <c r="BY3" s="99" t="s">
        <v>983</v>
      </c>
      <c r="BZ3" s="99"/>
      <c r="CA3" s="99"/>
      <c r="CB3" s="99"/>
      <c r="CC3" s="99"/>
      <c r="CD3" s="99"/>
      <c r="CE3" s="100" t="s">
        <v>984</v>
      </c>
      <c r="CF3" s="91"/>
      <c r="CG3" s="92"/>
      <c r="CH3" s="91"/>
      <c r="CI3" s="91"/>
      <c r="CJ3" s="91"/>
      <c r="CK3" s="91"/>
      <c r="CL3" s="91"/>
      <c r="CM3" s="101" t="s">
        <v>985</v>
      </c>
      <c r="CN3" s="101"/>
      <c r="CO3" s="101"/>
      <c r="CP3" s="102"/>
      <c r="CQ3" s="102"/>
      <c r="CR3" s="102"/>
      <c r="CS3" s="102"/>
      <c r="CT3" s="102"/>
      <c r="CU3" s="102"/>
      <c r="CV3" s="102"/>
      <c r="CW3" s="102"/>
      <c r="CX3" s="102"/>
      <c r="CY3" s="102"/>
      <c r="CZ3" s="102"/>
      <c r="DA3" s="103"/>
      <c r="DB3" s="103"/>
      <c r="DC3" s="103"/>
      <c r="DD3" s="103"/>
      <c r="DE3" s="103"/>
      <c r="DF3" s="103"/>
      <c r="DG3" s="103"/>
      <c r="DH3" s="103"/>
      <c r="DI3" s="103"/>
      <c r="DJ3" s="103"/>
      <c r="DK3" s="103"/>
    </row>
    <row r="4" spans="1:128" ht="95.25" customHeight="1" x14ac:dyDescent="0.35">
      <c r="B4" s="104" t="s">
        <v>986</v>
      </c>
      <c r="C4" s="105"/>
      <c r="D4" s="105"/>
      <c r="E4" s="106" t="s">
        <v>987</v>
      </c>
      <c r="F4" s="106"/>
      <c r="G4" s="106"/>
      <c r="H4" s="11"/>
      <c r="I4" s="107" t="s">
        <v>988</v>
      </c>
      <c r="N4" s="107" t="s">
        <v>989</v>
      </c>
      <c r="S4" s="108" t="s">
        <v>990</v>
      </c>
      <c r="T4" s="108" t="s">
        <v>991</v>
      </c>
      <c r="U4" s="108" t="s">
        <v>992</v>
      </c>
      <c r="Z4" s="107" t="s">
        <v>993</v>
      </c>
      <c r="AA4" s="107" t="s">
        <v>994</v>
      </c>
      <c r="AB4" s="107"/>
      <c r="AC4" s="107"/>
      <c r="AE4" s="109"/>
      <c r="AF4" s="109"/>
      <c r="AG4" s="109"/>
      <c r="AH4" s="110" t="s">
        <v>995</v>
      </c>
      <c r="AI4" s="109"/>
      <c r="AJ4" s="109"/>
      <c r="AK4" s="111" t="s">
        <v>996</v>
      </c>
      <c r="AL4" s="112" t="s">
        <v>997</v>
      </c>
      <c r="AN4" s="112" t="s">
        <v>998</v>
      </c>
      <c r="AO4" s="112" t="s">
        <v>999</v>
      </c>
      <c r="AP4" s="112" t="s">
        <v>1000</v>
      </c>
      <c r="AQ4" s="112" t="s">
        <v>1001</v>
      </c>
      <c r="AR4" s="112" t="s">
        <v>1002</v>
      </c>
      <c r="AS4" s="112" t="s">
        <v>1003</v>
      </c>
      <c r="AT4" s="112" t="s">
        <v>1004</v>
      </c>
      <c r="AU4" s="112" t="s">
        <v>1005</v>
      </c>
      <c r="AV4" s="112" t="s">
        <v>1006</v>
      </c>
      <c r="AW4" s="112" t="s">
        <v>1007</v>
      </c>
      <c r="AX4" s="77"/>
      <c r="AY4" s="112" t="s">
        <v>1008</v>
      </c>
      <c r="AZ4" s="112" t="s">
        <v>1009</v>
      </c>
      <c r="BA4" s="77"/>
      <c r="BB4" s="77"/>
      <c r="BC4" s="113" t="s">
        <v>1010</v>
      </c>
      <c r="BD4" s="113" t="s">
        <v>1011</v>
      </c>
      <c r="BE4" s="113" t="s">
        <v>1012</v>
      </c>
      <c r="BF4" s="113" t="s">
        <v>1013</v>
      </c>
      <c r="BG4" s="114" t="s">
        <v>1014</v>
      </c>
      <c r="BH4" s="115" t="s">
        <v>1015</v>
      </c>
      <c r="BI4" s="113" t="s">
        <v>1016</v>
      </c>
      <c r="BJ4" s="113" t="s">
        <v>1017</v>
      </c>
      <c r="BK4" s="115" t="s">
        <v>1018</v>
      </c>
      <c r="BM4" s="116" t="s">
        <v>1019</v>
      </c>
      <c r="BN4" s="116" t="s">
        <v>1020</v>
      </c>
      <c r="BO4" s="117" t="s">
        <v>1021</v>
      </c>
      <c r="BQ4" s="118" t="s">
        <v>1022</v>
      </c>
      <c r="BR4" s="118" t="s">
        <v>1023</v>
      </c>
      <c r="BS4" s="119" t="s">
        <v>1024</v>
      </c>
      <c r="BU4" s="120" t="s">
        <v>1025</v>
      </c>
      <c r="CA4" s="116" t="s">
        <v>1026</v>
      </c>
      <c r="CB4" s="121" t="s">
        <v>1027</v>
      </c>
      <c r="CC4" s="121" t="s">
        <v>1028</v>
      </c>
      <c r="CD4" s="122"/>
      <c r="CE4" s="115" t="s">
        <v>1029</v>
      </c>
      <c r="CF4" s="123" t="s">
        <v>1030</v>
      </c>
      <c r="CG4" s="115" t="s">
        <v>1031</v>
      </c>
      <c r="CH4" s="124"/>
      <c r="CI4" s="124"/>
      <c r="CJ4" s="115" t="s">
        <v>1032</v>
      </c>
      <c r="CK4" s="115"/>
      <c r="CL4" s="115"/>
      <c r="CM4" s="83" t="s">
        <v>1033</v>
      </c>
      <c r="CN4" s="83" t="s">
        <v>1034</v>
      </c>
      <c r="CO4" s="83" t="s">
        <v>1035</v>
      </c>
      <c r="CR4" s="83" t="s">
        <v>1036</v>
      </c>
      <c r="CU4" s="83" t="s">
        <v>1037</v>
      </c>
      <c r="DA4" s="125" t="s">
        <v>1038</v>
      </c>
      <c r="DI4" s="126" t="s">
        <v>1039</v>
      </c>
      <c r="DL4" s="127" t="s">
        <v>1040</v>
      </c>
    </row>
    <row r="5" spans="1:128" s="129" customFormat="1" ht="87" customHeight="1" x14ac:dyDescent="0.25">
      <c r="A5" s="128" t="s">
        <v>1041</v>
      </c>
      <c r="B5" s="106" t="s">
        <v>1033</v>
      </c>
      <c r="C5" s="106" t="s">
        <v>1042</v>
      </c>
      <c r="D5" s="106" t="s">
        <v>1035</v>
      </c>
      <c r="E5" s="106" t="s">
        <v>1033</v>
      </c>
      <c r="F5" s="106" t="s">
        <v>1042</v>
      </c>
      <c r="G5" s="106" t="s">
        <v>1035</v>
      </c>
      <c r="I5" s="130" t="s">
        <v>1033</v>
      </c>
      <c r="J5" s="131" t="s">
        <v>1034</v>
      </c>
      <c r="K5" s="131" t="s">
        <v>1035</v>
      </c>
      <c r="L5" s="131" t="s">
        <v>1043</v>
      </c>
      <c r="M5" s="131"/>
      <c r="N5" s="130" t="s">
        <v>1033</v>
      </c>
      <c r="O5" s="130" t="s">
        <v>1042</v>
      </c>
      <c r="P5" s="130" t="s">
        <v>1035</v>
      </c>
      <c r="Q5" s="131" t="s">
        <v>1043</v>
      </c>
      <c r="R5" s="131"/>
      <c r="S5" s="132" t="s">
        <v>1044</v>
      </c>
      <c r="T5" s="132" t="s">
        <v>1044</v>
      </c>
      <c r="U5" s="132" t="s">
        <v>1044</v>
      </c>
      <c r="V5" s="131" t="s">
        <v>1045</v>
      </c>
      <c r="W5" s="131" t="s">
        <v>1046</v>
      </c>
      <c r="X5" s="131" t="s">
        <v>1043</v>
      </c>
      <c r="Y5" s="130"/>
      <c r="Z5" s="130" t="s">
        <v>1047</v>
      </c>
      <c r="AA5" s="130" t="s">
        <v>1047</v>
      </c>
      <c r="AB5" s="130" t="s">
        <v>1045</v>
      </c>
      <c r="AC5" s="130"/>
      <c r="AD5" s="132" t="s">
        <v>1048</v>
      </c>
      <c r="AE5" s="132" t="s">
        <v>1049</v>
      </c>
      <c r="AF5" s="132" t="s">
        <v>1050</v>
      </c>
      <c r="AG5" s="132" t="s">
        <v>1051</v>
      </c>
      <c r="AH5" s="133" t="s">
        <v>1033</v>
      </c>
      <c r="AI5" s="133" t="s">
        <v>1034</v>
      </c>
      <c r="AJ5" s="133" t="s">
        <v>1035</v>
      </c>
      <c r="AK5" s="111" t="s">
        <v>1052</v>
      </c>
      <c r="AL5" s="112" t="s">
        <v>1052</v>
      </c>
      <c r="AM5" s="112" t="s">
        <v>1053</v>
      </c>
      <c r="AN5" s="78"/>
      <c r="AO5" s="78"/>
      <c r="AP5" s="112" t="s">
        <v>1054</v>
      </c>
      <c r="AQ5" s="112"/>
      <c r="AR5" s="112" t="s">
        <v>1055</v>
      </c>
      <c r="AS5" s="112"/>
      <c r="AT5" s="112" t="s">
        <v>1056</v>
      </c>
      <c r="AU5" s="78"/>
      <c r="AV5" s="78"/>
      <c r="AW5" s="78"/>
      <c r="AX5" s="112"/>
      <c r="AY5" s="112"/>
      <c r="AZ5" s="112" t="s">
        <v>1057</v>
      </c>
      <c r="BA5" s="112" t="s">
        <v>1058</v>
      </c>
      <c r="BB5" s="112" t="s">
        <v>1059</v>
      </c>
      <c r="BC5" s="113" t="s">
        <v>1060</v>
      </c>
      <c r="BD5" s="113" t="s">
        <v>1061</v>
      </c>
      <c r="BE5" s="113" t="s">
        <v>1062</v>
      </c>
      <c r="BF5" s="113"/>
      <c r="BG5" s="113" t="s">
        <v>1063</v>
      </c>
      <c r="BH5" s="113" t="s">
        <v>1064</v>
      </c>
      <c r="BI5" s="79"/>
      <c r="BJ5" s="114" t="s">
        <v>1065</v>
      </c>
      <c r="BK5" s="113" t="s">
        <v>1059</v>
      </c>
      <c r="BL5" s="113" t="s">
        <v>1058</v>
      </c>
      <c r="BM5" s="116"/>
      <c r="BN5" s="116" t="s">
        <v>1059</v>
      </c>
      <c r="BO5" s="118" t="s">
        <v>1066</v>
      </c>
      <c r="BP5" s="118" t="s">
        <v>1067</v>
      </c>
      <c r="BQ5" s="134" t="s">
        <v>1059</v>
      </c>
      <c r="BR5" s="135" t="s">
        <v>1058</v>
      </c>
      <c r="BS5" s="119" t="s">
        <v>1068</v>
      </c>
      <c r="BT5" s="119"/>
      <c r="BU5" s="136" t="s">
        <v>1059</v>
      </c>
      <c r="BV5" s="136" t="s">
        <v>1057</v>
      </c>
      <c r="BW5" s="119"/>
      <c r="BX5" s="119"/>
      <c r="BY5" s="116" t="s">
        <v>1069</v>
      </c>
      <c r="BZ5" s="137" t="s">
        <v>1070</v>
      </c>
      <c r="CA5" s="138"/>
      <c r="CB5" s="116"/>
      <c r="CC5" s="116" t="s">
        <v>1047</v>
      </c>
      <c r="CD5" s="116"/>
      <c r="CE5" s="113"/>
      <c r="CF5" s="113"/>
      <c r="CG5" s="113" t="s">
        <v>1071</v>
      </c>
      <c r="CH5" s="113" t="s">
        <v>1065</v>
      </c>
      <c r="CI5" s="113" t="s">
        <v>1072</v>
      </c>
      <c r="CJ5" s="115" t="s">
        <v>1073</v>
      </c>
      <c r="CK5" s="115" t="s">
        <v>1074</v>
      </c>
      <c r="CL5" s="115" t="s">
        <v>1075</v>
      </c>
      <c r="CM5" s="139" t="s">
        <v>1076</v>
      </c>
      <c r="CN5" s="139" t="s">
        <v>1076</v>
      </c>
      <c r="CO5" s="139" t="s">
        <v>1076</v>
      </c>
      <c r="CP5" s="139" t="s">
        <v>1077</v>
      </c>
      <c r="CQ5" s="139" t="s">
        <v>1078</v>
      </c>
      <c r="CR5" s="139" t="s">
        <v>1079</v>
      </c>
      <c r="CS5" s="139" t="s">
        <v>1080</v>
      </c>
      <c r="CT5" s="139" t="s">
        <v>1081</v>
      </c>
      <c r="CU5" s="139" t="s">
        <v>1082</v>
      </c>
      <c r="CV5" s="139" t="s">
        <v>1083</v>
      </c>
      <c r="CW5" s="139" t="s">
        <v>1084</v>
      </c>
      <c r="CX5" s="139" t="s">
        <v>1085</v>
      </c>
      <c r="CY5" s="139" t="s">
        <v>1086</v>
      </c>
      <c r="CZ5" s="139" t="s">
        <v>1087</v>
      </c>
      <c r="DA5" s="140" t="s">
        <v>1088</v>
      </c>
      <c r="DB5" s="140" t="s">
        <v>1089</v>
      </c>
      <c r="DC5" s="140" t="s">
        <v>1090</v>
      </c>
      <c r="DD5" s="140" t="s">
        <v>1091</v>
      </c>
      <c r="DE5" s="140" t="s">
        <v>1092</v>
      </c>
      <c r="DF5" s="140" t="s">
        <v>1093</v>
      </c>
      <c r="DG5" s="140" t="s">
        <v>1094</v>
      </c>
      <c r="DH5" s="140" t="s">
        <v>1095</v>
      </c>
      <c r="DI5" s="140" t="s">
        <v>1093</v>
      </c>
      <c r="DJ5" s="140" t="s">
        <v>1094</v>
      </c>
      <c r="DK5" s="140" t="s">
        <v>1095</v>
      </c>
      <c r="DL5" s="133" t="s">
        <v>1096</v>
      </c>
      <c r="DM5" s="133" t="s">
        <v>1097</v>
      </c>
      <c r="DN5" s="133" t="s">
        <v>1098</v>
      </c>
      <c r="DO5" s="133" t="s">
        <v>1099</v>
      </c>
      <c r="DP5" s="133" t="s">
        <v>1100</v>
      </c>
      <c r="DQ5" s="133" t="s">
        <v>1101</v>
      </c>
      <c r="DR5" s="133" t="s">
        <v>1102</v>
      </c>
      <c r="DS5" s="133" t="s">
        <v>1103</v>
      </c>
      <c r="DT5" s="133" t="s">
        <v>1104</v>
      </c>
      <c r="DU5" s="133" t="s">
        <v>1105</v>
      </c>
      <c r="DV5" s="133" t="s">
        <v>1106</v>
      </c>
      <c r="DW5" s="133" t="s">
        <v>1107</v>
      </c>
      <c r="DX5" s="133" t="s">
        <v>1108</v>
      </c>
    </row>
    <row r="6" spans="1:128" x14ac:dyDescent="0.25">
      <c r="A6">
        <v>1688</v>
      </c>
      <c r="AG6" s="133"/>
    </row>
    <row r="7" spans="1:128" x14ac:dyDescent="0.25">
      <c r="A7">
        <v>1689</v>
      </c>
    </row>
    <row r="8" spans="1:128" x14ac:dyDescent="0.25">
      <c r="A8">
        <v>1690</v>
      </c>
    </row>
    <row r="9" spans="1:128" x14ac:dyDescent="0.25">
      <c r="A9">
        <v>1691</v>
      </c>
      <c r="BU9" s="143"/>
      <c r="BV9" s="143"/>
      <c r="BW9" s="143"/>
      <c r="BX9" s="143"/>
      <c r="BY9" s="144"/>
      <c r="BZ9" s="144"/>
      <c r="CA9" s="144"/>
      <c r="CB9" s="144"/>
      <c r="CC9" s="144"/>
      <c r="CD9" s="144"/>
      <c r="CE9" s="145"/>
      <c r="CF9" s="145"/>
      <c r="CG9" s="145"/>
      <c r="CH9" s="145"/>
      <c r="CI9" s="145"/>
      <c r="CJ9" s="145"/>
      <c r="CK9" s="145"/>
      <c r="CL9" s="145"/>
      <c r="CM9" s="146"/>
      <c r="CN9" s="146"/>
      <c r="CO9" s="146"/>
    </row>
    <row r="10" spans="1:128" x14ac:dyDescent="0.25">
      <c r="A10">
        <v>1692</v>
      </c>
      <c r="BU10" s="143"/>
      <c r="BV10" s="143"/>
      <c r="BW10" s="143"/>
      <c r="BX10" s="143"/>
      <c r="BY10" s="144"/>
      <c r="BZ10" s="144"/>
      <c r="CA10" s="144"/>
      <c r="CB10" s="144"/>
      <c r="CC10" s="144"/>
      <c r="CD10" s="144"/>
      <c r="CE10" s="145"/>
      <c r="CF10" s="145"/>
      <c r="CG10" s="145"/>
      <c r="CH10" s="145"/>
      <c r="CI10" s="145"/>
      <c r="CJ10" s="145"/>
      <c r="CK10" s="145"/>
      <c r="CL10" s="145"/>
      <c r="CM10" s="146"/>
      <c r="CN10" s="146"/>
      <c r="CO10" s="146"/>
    </row>
    <row r="11" spans="1:128" x14ac:dyDescent="0.25">
      <c r="A11">
        <v>1693</v>
      </c>
      <c r="Z11" s="10"/>
      <c r="BU11" s="143"/>
      <c r="BV11" s="143"/>
      <c r="BW11" s="143"/>
      <c r="BX11" s="143"/>
      <c r="BY11" s="144"/>
      <c r="BZ11" s="144"/>
      <c r="CA11" s="144"/>
      <c r="CB11" s="144"/>
      <c r="CC11" s="144"/>
      <c r="CD11" s="144"/>
      <c r="CE11" s="145"/>
      <c r="CF11" s="145"/>
      <c r="CG11" s="145"/>
      <c r="CH11" s="145"/>
      <c r="CI11" s="145"/>
      <c r="CJ11" s="145"/>
      <c r="CK11" s="145"/>
      <c r="CL11" s="145"/>
      <c r="CM11" s="146"/>
      <c r="CN11" s="146"/>
      <c r="CO11" s="146"/>
    </row>
    <row r="12" spans="1:128" x14ac:dyDescent="0.25">
      <c r="A12">
        <v>1694</v>
      </c>
      <c r="Z12" s="10"/>
      <c r="BU12" s="143"/>
      <c r="BV12" s="143"/>
      <c r="BW12" s="143"/>
      <c r="BX12" s="143"/>
      <c r="BY12" s="144"/>
      <c r="BZ12" s="144"/>
      <c r="CA12" s="144"/>
      <c r="CB12" s="144"/>
      <c r="CC12" s="144"/>
      <c r="CD12" s="144"/>
      <c r="CE12" s="145"/>
      <c r="CF12" s="145"/>
      <c r="CG12" s="145"/>
      <c r="CH12" s="145"/>
      <c r="CI12" s="145"/>
      <c r="CJ12" s="145"/>
      <c r="CK12" s="145"/>
      <c r="CL12" s="145"/>
      <c r="CM12" s="146"/>
      <c r="CN12" s="146"/>
      <c r="CO12" s="146"/>
    </row>
    <row r="13" spans="1:128" x14ac:dyDescent="0.25">
      <c r="A13">
        <v>1695</v>
      </c>
      <c r="Z13" s="10"/>
      <c r="BU13" s="143"/>
      <c r="BV13" s="143"/>
      <c r="BW13" s="143"/>
      <c r="BX13" s="143"/>
      <c r="BY13" s="144"/>
      <c r="BZ13" s="144"/>
      <c r="CA13" s="144"/>
      <c r="CB13" s="144"/>
      <c r="CC13" s="144"/>
      <c r="CD13" s="144"/>
      <c r="CE13" s="145"/>
      <c r="CF13" s="145"/>
      <c r="CG13" s="145"/>
      <c r="CH13" s="145"/>
      <c r="CI13" s="145"/>
      <c r="CJ13" s="145"/>
      <c r="CK13" s="145"/>
      <c r="CL13" s="145"/>
      <c r="CM13" s="146"/>
      <c r="CN13" s="146"/>
      <c r="CO13" s="146"/>
    </row>
    <row r="14" spans="1:128" x14ac:dyDescent="0.25">
      <c r="A14">
        <v>1696</v>
      </c>
      <c r="Z14" s="10"/>
      <c r="BU14" s="143"/>
      <c r="BV14" s="143"/>
      <c r="BW14" s="143"/>
      <c r="BX14" s="143"/>
      <c r="BY14" s="144"/>
      <c r="BZ14" s="144"/>
      <c r="CA14" s="144"/>
      <c r="CB14" s="144"/>
      <c r="CC14" s="144"/>
      <c r="CD14" s="144"/>
      <c r="CE14" s="145"/>
      <c r="CF14" s="145"/>
      <c r="CG14" s="145"/>
      <c r="CH14" s="145"/>
      <c r="CI14" s="145"/>
      <c r="CJ14" s="145"/>
      <c r="CK14" s="145"/>
      <c r="CL14" s="145"/>
      <c r="CM14" s="146"/>
      <c r="CN14" s="146"/>
      <c r="CO14" s="146"/>
    </row>
    <row r="15" spans="1:128" x14ac:dyDescent="0.25">
      <c r="A15">
        <v>1697</v>
      </c>
      <c r="Z15" s="10"/>
      <c r="BU15" s="143"/>
      <c r="BV15" s="143"/>
      <c r="BW15" s="143"/>
      <c r="BX15" s="143"/>
      <c r="BY15" s="144"/>
      <c r="BZ15" s="144"/>
      <c r="CA15" s="144"/>
      <c r="CB15" s="144"/>
      <c r="CC15" s="144"/>
      <c r="CD15" s="144"/>
      <c r="CE15" s="145"/>
      <c r="CF15" s="145"/>
      <c r="CG15" s="145"/>
      <c r="CH15" s="145"/>
      <c r="CI15" s="145"/>
      <c r="CJ15" s="145"/>
      <c r="CK15" s="145"/>
      <c r="CL15" s="145"/>
      <c r="CM15" s="146"/>
      <c r="CN15" s="146"/>
      <c r="CO15" s="146"/>
    </row>
    <row r="16" spans="1:128" x14ac:dyDescent="0.25">
      <c r="A16">
        <v>1698</v>
      </c>
      <c r="Z16" s="10"/>
      <c r="BU16" s="143"/>
      <c r="BV16" s="143"/>
      <c r="BW16" s="143"/>
      <c r="BX16" s="143"/>
      <c r="BY16" s="144"/>
      <c r="BZ16" s="144"/>
      <c r="CA16" s="144"/>
      <c r="CB16" s="144"/>
      <c r="CC16" s="144"/>
      <c r="CD16" s="144"/>
      <c r="CE16" s="145"/>
      <c r="CF16" s="145"/>
      <c r="CG16" s="145"/>
      <c r="CH16" s="145"/>
      <c r="CI16" s="145"/>
      <c r="CJ16" s="145"/>
      <c r="CK16" s="145"/>
      <c r="CL16" s="145"/>
      <c r="CM16" s="146"/>
      <c r="CN16" s="146"/>
      <c r="CO16" s="146"/>
    </row>
    <row r="17" spans="1:93" x14ac:dyDescent="0.25">
      <c r="A17">
        <v>1699</v>
      </c>
      <c r="Z17" s="10"/>
      <c r="AD17" s="13"/>
      <c r="AE17" s="13"/>
      <c r="AF17" s="13"/>
      <c r="AG17" s="13"/>
      <c r="BU17" s="143"/>
      <c r="BV17" s="143"/>
      <c r="BW17" s="143"/>
      <c r="BX17" s="143"/>
      <c r="BY17" s="144"/>
      <c r="BZ17" s="144"/>
      <c r="CA17" s="144"/>
      <c r="CB17" s="144"/>
      <c r="CC17" s="144"/>
      <c r="CD17" s="144"/>
      <c r="CE17" s="145"/>
      <c r="CF17" s="145"/>
      <c r="CG17" s="145"/>
      <c r="CH17" s="145"/>
      <c r="CI17" s="145"/>
      <c r="CJ17" s="145"/>
      <c r="CK17" s="145"/>
      <c r="CL17" s="145"/>
      <c r="CM17" s="146"/>
      <c r="CN17" s="146"/>
      <c r="CO17" s="146"/>
    </row>
    <row r="18" spans="1:93" x14ac:dyDescent="0.25">
      <c r="A18">
        <v>1700</v>
      </c>
      <c r="B18" s="147">
        <f t="shared" ref="B18:B81" si="0">B19*I18/I19</f>
        <v>9036.9627767715883</v>
      </c>
      <c r="C18" s="147">
        <f t="shared" ref="C18:C81" si="1">C19*B18/B19</f>
        <v>8860.7007771971494</v>
      </c>
      <c r="D18" s="147">
        <f t="shared" ref="D18:D81" si="2">D19*B18/B19</f>
        <v>10364.956119914119</v>
      </c>
      <c r="E18" s="148"/>
      <c r="F18" s="148"/>
      <c r="G18" s="148"/>
      <c r="H18" s="10"/>
      <c r="I18" s="13">
        <f t="shared" ref="I18:I81" si="3">I19*CC18/CC19</f>
        <v>8709.829450035968</v>
      </c>
      <c r="J18" s="13">
        <f t="shared" ref="J18:J81" si="4">J19*I18/I19</f>
        <v>8539.763011144445</v>
      </c>
      <c r="K18" s="13">
        <f t="shared" ref="K18:K81" si="5">K19*I18/I19</f>
        <v>9989.5336848263432</v>
      </c>
      <c r="L18" s="13"/>
      <c r="M18" s="13"/>
      <c r="N18" s="13">
        <f>('[2]A9. Nominal GDP (A)'!DH18/('[2]A9. Nominal GDP (A)'!F18/'BoE A8. UK Real GDP(A)'!I18))</f>
        <v>7554.1001320522964</v>
      </c>
      <c r="O18" s="13">
        <f t="shared" ref="O18:O81" si="6">O19*N18/N19</f>
        <v>7410.2938173451621</v>
      </c>
      <c r="P18" s="13">
        <f t="shared" ref="P18:P82" si="7">P19*N18/N19</f>
        <v>8668.3177983073292</v>
      </c>
      <c r="Q18" s="10"/>
      <c r="R18" s="10"/>
      <c r="S18" s="10">
        <f t="shared" ref="S18:S81" si="8">S19*I18/I19</f>
        <v>5.1861789802352929</v>
      </c>
      <c r="T18" s="10">
        <f t="shared" ref="T18:T81" si="9">T19*S18/S19</f>
        <v>5.1861789802353</v>
      </c>
      <c r="U18" s="10">
        <f t="shared" ref="U18:U81" si="10">U19*K18/K19</f>
        <v>5.2672069595606539</v>
      </c>
      <c r="Z18" s="10">
        <f t="shared" ref="Z18:Z81" si="11">100*AT18/$AT$238</f>
        <v>9.0377419155065155</v>
      </c>
      <c r="AB18" s="10"/>
      <c r="AC18" s="10"/>
      <c r="AD18" s="149">
        <f t="shared" ref="AD18:AD81" si="12">AD19*AM18/AM19</f>
        <v>10196.947708449716</v>
      </c>
      <c r="AE18" s="149">
        <f t="shared" ref="AE18:AG81" si="13">AE19*AD18/AD19</f>
        <v>9998.060711009899</v>
      </c>
      <c r="AF18" s="149">
        <f t="shared" si="13"/>
        <v>11695.402334377828</v>
      </c>
      <c r="AG18" s="149">
        <f t="shared" si="13"/>
        <v>12143.747440295921</v>
      </c>
      <c r="AH18" s="150"/>
      <c r="AI18" s="150"/>
      <c r="AJ18" s="150"/>
      <c r="AK18" s="151"/>
      <c r="AL18" s="152"/>
      <c r="AM18" s="153">
        <f>'[2]A7. GB GDP(O) 1700-1870'!E9</f>
        <v>100</v>
      </c>
      <c r="AN18" s="154">
        <f>'[2]A18. Population 1680+'!J620</f>
        <v>6205.051294339165</v>
      </c>
      <c r="AO18" s="154">
        <f>100*(AM18/AN18)/($AM$159/$AM$159)</f>
        <v>1.6115902231336827</v>
      </c>
      <c r="AP18" s="154"/>
      <c r="AQ18" s="154"/>
      <c r="AR18" s="155"/>
      <c r="AS18" s="155"/>
      <c r="AT18" s="155">
        <f t="shared" ref="AT18:AT81" si="14">(AT19/(1+0.925*(AO19/AO18-1)))*AU18/AU19</f>
        <v>7.5722397639650527</v>
      </c>
      <c r="AU18" s="154">
        <f>'[2]A18. Population 1680+'!S620</f>
        <v>1934.5020553434151</v>
      </c>
      <c r="AV18" s="154">
        <f t="shared" ref="AV18:AV81" si="15">100*(AT18/AU18)/($AT$159/$AU$159)</f>
        <v>63.584107990435108</v>
      </c>
      <c r="AW18" s="154"/>
      <c r="AX18" s="156">
        <f t="shared" ref="AX18:AX81" si="16">AX19*AT18/AT19</f>
        <v>14.643284237461241</v>
      </c>
      <c r="AY18" s="156">
        <f>'[2]A9. Nominal GDP (A)'!AT18/('[2]A9. Nominal GDP (A)'!BK18+'[2]A9. Nominal GDP (A)'!AT18)</f>
        <v>0.11640198095189426</v>
      </c>
      <c r="AZ18" s="156">
        <v>100</v>
      </c>
      <c r="BA18" s="156">
        <f t="shared" ref="BA18:BA81" si="17">AZ18/$AZ$159*100</f>
        <v>19.800885044140422</v>
      </c>
      <c r="BB18" s="156">
        <f t="shared" ref="BB18:BB81" si="18">BB19*AZ18/AZ19</f>
        <v>4.5234542643676736</v>
      </c>
      <c r="BC18" s="157"/>
      <c r="BU18" s="143">
        <f t="shared" ref="BU18:BU81" si="19">BU19*BB18/BB19</f>
        <v>4.6436127981051758</v>
      </c>
      <c r="BV18" s="143">
        <f>BU18/$BU$18*100</f>
        <v>100</v>
      </c>
      <c r="BW18" s="143"/>
      <c r="BX18" s="143"/>
      <c r="BY18" s="144">
        <v>100</v>
      </c>
      <c r="BZ18" s="144">
        <v>100</v>
      </c>
      <c r="CA18" s="144"/>
      <c r="CB18" s="144"/>
      <c r="CC18" s="158">
        <f t="shared" ref="CC18:CC81" si="20">CC19*BY18/BY19</f>
        <v>4.7072957757407305</v>
      </c>
      <c r="CD18" s="158"/>
      <c r="CE18" s="145"/>
      <c r="CF18" s="145"/>
      <c r="CG18" s="145"/>
      <c r="CH18" s="145"/>
      <c r="CI18" s="145"/>
      <c r="CJ18" s="145"/>
      <c r="CK18" s="145"/>
      <c r="CL18" s="145"/>
      <c r="CM18" s="146"/>
      <c r="CN18" s="146"/>
      <c r="CO18" s="146"/>
    </row>
    <row r="19" spans="1:93" x14ac:dyDescent="0.25">
      <c r="A19">
        <v>1701</v>
      </c>
      <c r="B19" s="147">
        <f t="shared" si="0"/>
        <v>9847.7643392408427</v>
      </c>
      <c r="C19" s="147">
        <f t="shared" si="1"/>
        <v>9655.688010428903</v>
      </c>
      <c r="D19" s="147">
        <f t="shared" si="2"/>
        <v>11294.906018407988</v>
      </c>
      <c r="E19" s="148">
        <f t="shared" ref="E19:G35" si="21">100*B19/B18-100</f>
        <v>8.9720582290470503</v>
      </c>
      <c r="F19" s="148">
        <f t="shared" si="21"/>
        <v>8.9720582290470645</v>
      </c>
      <c r="G19" s="148">
        <f t="shared" si="21"/>
        <v>8.9720582290470361</v>
      </c>
      <c r="H19" s="10"/>
      <c r="I19" s="13">
        <f t="shared" si="3"/>
        <v>9491.2804199438833</v>
      </c>
      <c r="J19" s="13">
        <f t="shared" si="4"/>
        <v>9305.9555211269453</v>
      </c>
      <c r="K19" s="13">
        <f t="shared" si="5"/>
        <v>10885.800463839232</v>
      </c>
      <c r="L19" s="10">
        <f t="shared" ref="L19:L82" si="22">100*K19/K18-100</f>
        <v>8.9720582290470503</v>
      </c>
      <c r="M19" s="10"/>
      <c r="N19" s="13">
        <f>('[2]A9. Nominal GDP (A)'!DH19/('[2]A9. Nominal GDP (A)'!F19/'BoE A8. UK Real GDP(A)'!I19))</f>
        <v>8230.0451418812099</v>
      </c>
      <c r="O19" s="13">
        <f t="shared" si="6"/>
        <v>8073.3709595116215</v>
      </c>
      <c r="P19" s="13">
        <f t="shared" si="7"/>
        <v>9443.9636140830244</v>
      </c>
      <c r="Q19" s="10">
        <f t="shared" ref="Q19:Q82" si="23">100*P19/P18-100</f>
        <v>8.9480546724666254</v>
      </c>
      <c r="R19" s="10"/>
      <c r="S19" s="10">
        <f t="shared" si="8"/>
        <v>5.6514859782046019</v>
      </c>
      <c r="T19" s="10">
        <f t="shared" si="9"/>
        <v>5.6514859782046099</v>
      </c>
      <c r="U19" s="10">
        <f t="shared" si="10"/>
        <v>5.7397838350168549</v>
      </c>
      <c r="V19" s="10">
        <f>100*S19/S18-100</f>
        <v>8.9720582290470503</v>
      </c>
      <c r="W19" s="10">
        <f>100*T19/T18-100</f>
        <v>8.9720582290470503</v>
      </c>
      <c r="X19" s="10">
        <f t="shared" ref="X19:X82" si="24">100*U19/U18-100</f>
        <v>8.9720582290470503</v>
      </c>
      <c r="Y19" s="10"/>
      <c r="Z19" s="10">
        <f t="shared" si="11"/>
        <v>9.7070690753627229</v>
      </c>
      <c r="AA19" s="10"/>
      <c r="AB19" s="10">
        <f t="shared" ref="AB19:AB82" si="25">100*Z19/Z18-100</f>
        <v>7.4059114114313047</v>
      </c>
      <c r="AC19" s="10"/>
      <c r="AD19" s="149">
        <f t="shared" si="12"/>
        <v>11111.823794437303</v>
      </c>
      <c r="AE19" s="149">
        <f t="shared" si="13"/>
        <v>10895.092539777183</v>
      </c>
      <c r="AF19" s="149">
        <f t="shared" si="13"/>
        <v>12744.720641939535</v>
      </c>
      <c r="AG19" s="149">
        <f t="shared" si="13"/>
        <v>13233.291531827683</v>
      </c>
      <c r="AH19" s="150">
        <f t="shared" ref="AH19:AJ82" si="26">100*AD19/AD18-100</f>
        <v>8.9720582290470361</v>
      </c>
      <c r="AI19" s="150">
        <f t="shared" si="26"/>
        <v>8.9720582290470503</v>
      </c>
      <c r="AJ19" s="150">
        <f t="shared" si="26"/>
        <v>8.9720582290470503</v>
      </c>
      <c r="AK19" s="159"/>
      <c r="AL19" s="160"/>
      <c r="AM19" s="153">
        <f>'[2]A7. GB GDP(O) 1700-1870'!E10</f>
        <v>108.97205822904704</v>
      </c>
      <c r="AN19" s="154">
        <f>'[2]A18. Population 1680+'!J621</f>
        <v>6243.3159830450559</v>
      </c>
      <c r="AO19" s="154">
        <f t="shared" ref="AO19:AO82" si="27">100*(AM19/AN19)/($AM$159/$AM$159)</f>
        <v>1.7454195578917027</v>
      </c>
      <c r="AP19" s="154"/>
      <c r="AQ19" s="154">
        <f t="shared" ref="AQ19:AQ82" si="28">100*AO19/AO18-100</f>
        <v>8.3041788686080054</v>
      </c>
      <c r="AR19" s="155"/>
      <c r="AS19" s="155"/>
      <c r="AT19" s="155">
        <f t="shared" si="14"/>
        <v>8.1330331327454797</v>
      </c>
      <c r="AU19" s="154">
        <f>'[2]A18. Population 1680+'!S621</f>
        <v>1929.5535072987482</v>
      </c>
      <c r="AV19" s="154">
        <f t="shared" si="15"/>
        <v>68.468235695504603</v>
      </c>
      <c r="AW19" s="154">
        <f t="shared" ref="AW19:AW82" si="29">100*AV19/AV18-100</f>
        <v>7.6813654534623765</v>
      </c>
      <c r="AX19" s="156">
        <f t="shared" si="16"/>
        <v>15.727752895811705</v>
      </c>
      <c r="AY19" s="156">
        <f>'[2]A9. Nominal GDP (A)'!AT19/('[2]A9. Nominal GDP (A)'!BK19+'[2]A9. Nominal GDP (A)'!AT19)</f>
        <v>0.11413934072424109</v>
      </c>
      <c r="AZ19" s="156">
        <f t="shared" ref="AZ19:AZ82" si="30">AZ18*((1-AY18)*AM19/AM18+AY18*AT19/AT18)</f>
        <v>108.78975563701508</v>
      </c>
      <c r="BA19" s="156">
        <f t="shared" si="17"/>
        <v>21.54133445348663</v>
      </c>
      <c r="BB19" s="156">
        <f t="shared" si="18"/>
        <v>4.9210548405577299</v>
      </c>
      <c r="BC19" s="157"/>
      <c r="BU19" s="143">
        <f t="shared" si="19"/>
        <v>5.0517750157877792</v>
      </c>
      <c r="BV19" s="143">
        <f t="shared" ref="BV19:BV82" si="31">BU19/$BU$18*100</f>
        <v>108.78975563701508</v>
      </c>
      <c r="BW19" s="143">
        <f t="shared" ref="BW19:BW82" si="32">100*BV19/BV18-100</f>
        <v>8.7897556370150767</v>
      </c>
      <c r="BX19" s="143"/>
      <c r="BY19" s="144">
        <f t="shared" ref="BY19:BY82" si="33">((BV19/BV18)/(1-AY18)-(AY18/(1-AY18))*AT19/AT18)*BY18</f>
        <v>108.97205822904705</v>
      </c>
      <c r="BZ19" s="144">
        <f t="shared" ref="BZ19:BZ82" si="34">(AY18*AT19/AT18+(1-AY18)*BY19/BY18)*BZ18</f>
        <v>108.78975563701508</v>
      </c>
      <c r="CA19" s="144"/>
      <c r="CB19" s="144"/>
      <c r="CC19" s="158">
        <f t="shared" si="20"/>
        <v>5.1296370937536606</v>
      </c>
      <c r="CD19" s="158"/>
      <c r="CE19" s="145"/>
      <c r="CF19" s="145"/>
      <c r="CG19" s="145"/>
      <c r="CH19" s="145"/>
      <c r="CI19" s="145"/>
      <c r="CJ19" s="145"/>
      <c r="CK19" s="145"/>
      <c r="CL19" s="145"/>
      <c r="CM19" s="146"/>
      <c r="CN19" s="146"/>
      <c r="CO19" s="146"/>
    </row>
    <row r="20" spans="1:93" x14ac:dyDescent="0.25">
      <c r="A20">
        <v>1702</v>
      </c>
      <c r="B20" s="147">
        <f t="shared" si="0"/>
        <v>9593.7824957701378</v>
      </c>
      <c r="C20" s="147">
        <f t="shared" si="1"/>
        <v>9406.6599715374105</v>
      </c>
      <c r="D20" s="147">
        <f t="shared" si="2"/>
        <v>11003.601215250526</v>
      </c>
      <c r="E20" s="148">
        <f t="shared" si="21"/>
        <v>-2.579081248508885</v>
      </c>
      <c r="F20" s="148">
        <f t="shared" si="21"/>
        <v>-2.579081248508885</v>
      </c>
      <c r="G20" s="148">
        <f t="shared" si="21"/>
        <v>-2.5790812485088708</v>
      </c>
      <c r="H20" s="10"/>
      <c r="I20" s="13">
        <f t="shared" si="3"/>
        <v>9246.492586389717</v>
      </c>
      <c r="J20" s="13">
        <f t="shared" si="4"/>
        <v>9065.9473672869844</v>
      </c>
      <c r="K20" s="13">
        <f t="shared" si="5"/>
        <v>10605.046825326264</v>
      </c>
      <c r="L20" s="10">
        <f t="shared" si="22"/>
        <v>-2.5790812485088566</v>
      </c>
      <c r="M20" s="10"/>
      <c r="N20" s="13">
        <f>('[2]A9. Nominal GDP (A)'!DH20/('[2]A9. Nominal GDP (A)'!F20/'BoE A8. UK Real GDP(A)'!I20))</f>
        <v>8016.0191034441559</v>
      </c>
      <c r="O20" s="13">
        <f t="shared" si="6"/>
        <v>7863.4193038999165</v>
      </c>
      <c r="P20" s="13">
        <f t="shared" si="7"/>
        <v>9198.3690778902546</v>
      </c>
      <c r="Q20" s="10">
        <f t="shared" si="23"/>
        <v>-2.6005451336823739</v>
      </c>
      <c r="R20" s="10"/>
      <c r="S20" s="10">
        <f t="shared" si="8"/>
        <v>5.5057295630786189</v>
      </c>
      <c r="T20" s="10">
        <f t="shared" si="9"/>
        <v>5.5057295630786269</v>
      </c>
      <c r="U20" s="10">
        <f t="shared" si="10"/>
        <v>5.5917501464229922</v>
      </c>
      <c r="V20" s="10">
        <f t="shared" ref="V20:W51" si="35">100*S20/S19-100</f>
        <v>-2.5790812485088708</v>
      </c>
      <c r="W20" s="10">
        <f t="shared" si="35"/>
        <v>-2.5790812485088708</v>
      </c>
      <c r="X20" s="10">
        <f t="shared" si="24"/>
        <v>-2.5790812485088708</v>
      </c>
      <c r="Y20" s="10"/>
      <c r="Z20" s="10">
        <f t="shared" si="11"/>
        <v>9.3897370566859859</v>
      </c>
      <c r="AA20" s="10"/>
      <c r="AB20" s="10">
        <f t="shared" si="25"/>
        <v>-3.269081699255139</v>
      </c>
      <c r="AC20" s="10"/>
      <c r="AD20" s="149">
        <f t="shared" si="12"/>
        <v>10825.240830587623</v>
      </c>
      <c r="AE20" s="149">
        <f t="shared" si="13"/>
        <v>10614.099251076101</v>
      </c>
      <c r="AF20" s="149">
        <f t="shared" si="13"/>
        <v>12416.023941688434</v>
      </c>
      <c r="AG20" s="149">
        <f t="shared" si="13"/>
        <v>12891.994191369802</v>
      </c>
      <c r="AH20" s="150">
        <f t="shared" si="26"/>
        <v>-2.5790812485088708</v>
      </c>
      <c r="AI20" s="150">
        <f t="shared" si="26"/>
        <v>-2.5790812485088566</v>
      </c>
      <c r="AJ20" s="150">
        <f t="shared" si="26"/>
        <v>-2.5790812485088566</v>
      </c>
      <c r="AK20" s="159"/>
      <c r="AL20" s="160"/>
      <c r="AM20" s="153">
        <f>'[2]A7. GB GDP(O) 1700-1870'!E11</f>
        <v>106.16158030914751</v>
      </c>
      <c r="AN20" s="154">
        <f>'[2]A18. Population 1680+'!J622</f>
        <v>6287.6472809022735</v>
      </c>
      <c r="AO20" s="154">
        <f t="shared" si="27"/>
        <v>1.6884150074956714</v>
      </c>
      <c r="AP20" s="154"/>
      <c r="AQ20" s="154">
        <f t="shared" si="28"/>
        <v>-3.265951165626177</v>
      </c>
      <c r="AR20" s="155"/>
      <c r="AS20" s="155"/>
      <c r="AT20" s="155">
        <f t="shared" si="14"/>
        <v>7.8671576350085406</v>
      </c>
      <c r="AU20" s="154">
        <f>'[2]A18. Population 1680+'!S622</f>
        <v>1924.6176178747751</v>
      </c>
      <c r="AV20" s="154">
        <f t="shared" si="15"/>
        <v>66.399806989357188</v>
      </c>
      <c r="AW20" s="154">
        <f t="shared" si="29"/>
        <v>-3.0210048282041839</v>
      </c>
      <c r="AX20" s="156">
        <f t="shared" si="16"/>
        <v>15.213599804190654</v>
      </c>
      <c r="AY20" s="156">
        <f>'[2]A9. Nominal GDP (A)'!AT20/('[2]A9. Nominal GDP (A)'!BK20+'[2]A9. Nominal GDP (A)'!AT20)</f>
        <v>0.11520955035669381</v>
      </c>
      <c r="AZ20" s="156">
        <f t="shared" si="30"/>
        <v>105.89830077530905</v>
      </c>
      <c r="BA20" s="156">
        <f t="shared" si="17"/>
        <v>20.968800800217011</v>
      </c>
      <c r="BB20" s="156">
        <f t="shared" si="18"/>
        <v>4.790261202313622</v>
      </c>
      <c r="BC20" s="157"/>
      <c r="BU20" s="143">
        <f t="shared" si="19"/>
        <v>4.9175070477781642</v>
      </c>
      <c r="BV20" s="143">
        <f t="shared" si="31"/>
        <v>105.89830077530907</v>
      </c>
      <c r="BW20" s="143">
        <f t="shared" si="32"/>
        <v>-2.6578374450564581</v>
      </c>
      <c r="BX20" s="143"/>
      <c r="BY20" s="144">
        <f t="shared" si="33"/>
        <v>106.16158030914754</v>
      </c>
      <c r="BZ20" s="144">
        <f t="shared" si="34"/>
        <v>105.89830077530907</v>
      </c>
      <c r="CA20" s="144"/>
      <c r="CB20" s="144"/>
      <c r="CC20" s="158">
        <f t="shared" si="20"/>
        <v>4.9973395853521048</v>
      </c>
      <c r="CD20" s="158"/>
      <c r="CE20" s="145"/>
      <c r="CF20" s="145"/>
      <c r="CG20" s="145"/>
      <c r="CH20" s="145"/>
      <c r="CI20" s="145"/>
      <c r="CJ20" s="145"/>
      <c r="CK20" s="145"/>
      <c r="CL20" s="145"/>
      <c r="CM20" s="146"/>
      <c r="CN20" s="146"/>
      <c r="CO20" s="146"/>
    </row>
    <row r="21" spans="1:93" x14ac:dyDescent="0.25">
      <c r="A21">
        <v>1703</v>
      </c>
      <c r="B21" s="147">
        <f t="shared" si="0"/>
        <v>8978.9475238178693</v>
      </c>
      <c r="C21" s="147">
        <f t="shared" si="1"/>
        <v>8803.8170863339292</v>
      </c>
      <c r="D21" s="147">
        <f t="shared" si="2"/>
        <v>10298.415450664415</v>
      </c>
      <c r="E21" s="148">
        <f t="shared" si="21"/>
        <v>-6.4086815833415756</v>
      </c>
      <c r="F21" s="148">
        <f t="shared" si="21"/>
        <v>-6.4086815833415613</v>
      </c>
      <c r="G21" s="148">
        <f t="shared" si="21"/>
        <v>-6.4086815833415898</v>
      </c>
      <c r="H21" s="10"/>
      <c r="I21" s="13">
        <f t="shared" si="3"/>
        <v>8653.9143189007154</v>
      </c>
      <c r="J21" s="13">
        <f t="shared" si="4"/>
        <v>8484.9396680042228</v>
      </c>
      <c r="K21" s="13">
        <f t="shared" si="5"/>
        <v>9925.4031425268313</v>
      </c>
      <c r="L21" s="10">
        <f t="shared" si="22"/>
        <v>-6.4086815833415613</v>
      </c>
      <c r="M21" s="10"/>
      <c r="N21" s="13">
        <f>('[2]A9. Nominal GDP (A)'!DH21/('[2]A9. Nominal GDP (A)'!F21/'BoE A8. UK Real GDP(A)'!I21))</f>
        <v>7500.6446845607807</v>
      </c>
      <c r="O21" s="13">
        <f t="shared" si="6"/>
        <v>7357.8559934978121</v>
      </c>
      <c r="P21" s="13">
        <f t="shared" si="7"/>
        <v>8606.9777579574402</v>
      </c>
      <c r="Q21" s="10">
        <f t="shared" si="23"/>
        <v>-6.4293062707639876</v>
      </c>
      <c r="R21" s="10"/>
      <c r="S21" s="10">
        <f t="shared" si="8"/>
        <v>5.1528848865410071</v>
      </c>
      <c r="T21" s="10">
        <f t="shared" si="9"/>
        <v>5.1528848865410142</v>
      </c>
      <c r="U21" s="10">
        <f t="shared" si="10"/>
        <v>5.2333926846027072</v>
      </c>
      <c r="V21" s="10">
        <f t="shared" si="35"/>
        <v>-6.4086815833415756</v>
      </c>
      <c r="W21" s="10">
        <f t="shared" si="35"/>
        <v>-6.4086815833415756</v>
      </c>
      <c r="X21" s="10">
        <f t="shared" si="24"/>
        <v>-6.4086815833415471</v>
      </c>
      <c r="Y21" s="10"/>
      <c r="Z21" s="10">
        <f t="shared" si="11"/>
        <v>8.7411568460937019</v>
      </c>
      <c r="AA21" s="10"/>
      <c r="AB21" s="10">
        <f t="shared" si="25"/>
        <v>-6.9073309154111087</v>
      </c>
      <c r="AC21" s="10"/>
      <c r="AD21" s="149">
        <f t="shared" si="12"/>
        <v>10131.485615125386</v>
      </c>
      <c r="AE21" s="149">
        <f t="shared" si="13"/>
        <v>9933.8754271347952</v>
      </c>
      <c r="AF21" s="149">
        <f t="shared" si="13"/>
        <v>11620.320501954173</v>
      </c>
      <c r="AG21" s="149">
        <f t="shared" si="13"/>
        <v>12065.787333902026</v>
      </c>
      <c r="AH21" s="150">
        <f t="shared" si="26"/>
        <v>-6.4086815833415329</v>
      </c>
      <c r="AI21" s="150">
        <f t="shared" si="26"/>
        <v>-6.4086815833415329</v>
      </c>
      <c r="AJ21" s="150">
        <f t="shared" si="26"/>
        <v>-6.4086815833415187</v>
      </c>
      <c r="AK21" s="159"/>
      <c r="AL21" s="160"/>
      <c r="AM21" s="153">
        <f>'[2]A7. GB GDP(O) 1700-1870'!E12</f>
        <v>99.358022663290825</v>
      </c>
      <c r="AN21" s="154">
        <f>'[2]A18. Population 1680+'!J623</f>
        <v>6341.8971610699891</v>
      </c>
      <c r="AO21" s="154">
        <f t="shared" si="27"/>
        <v>1.5666924287767443</v>
      </c>
      <c r="AP21" s="154"/>
      <c r="AQ21" s="154">
        <f t="shared" si="28"/>
        <v>-7.2092807857394661</v>
      </c>
      <c r="AR21" s="155"/>
      <c r="AS21" s="155"/>
      <c r="AT21" s="155">
        <f t="shared" si="14"/>
        <v>7.3237470235214701</v>
      </c>
      <c r="AU21" s="154">
        <f>'[2]A18. Population 1680+'!S623</f>
        <v>1919.6943546901437</v>
      </c>
      <c r="AV21" s="154">
        <f t="shared" si="15"/>
        <v>61.971879601834246</v>
      </c>
      <c r="AW21" s="154">
        <f t="shared" si="29"/>
        <v>-6.6685847268090299</v>
      </c>
      <c r="AX21" s="156">
        <f t="shared" si="16"/>
        <v>14.162746121568867</v>
      </c>
      <c r="AY21" s="156">
        <f>'[2]A9. Nominal GDP (A)'!AT21/('[2]A9. Nominal GDP (A)'!BK21+'[2]A9. Nominal GDP (A)'!AT21)</f>
        <v>0.11814181221693958</v>
      </c>
      <c r="AZ21" s="156">
        <f t="shared" si="30"/>
        <v>99.050778186552506</v>
      </c>
      <c r="BA21" s="156">
        <f t="shared" si="17"/>
        <v>19.612930724045778</v>
      </c>
      <c r="BB21" s="156">
        <f t="shared" si="18"/>
        <v>4.4805166497689743</v>
      </c>
      <c r="BC21" s="157"/>
      <c r="BU21" s="143">
        <f t="shared" si="19"/>
        <v>4.5995346124935219</v>
      </c>
      <c r="BV21" s="143">
        <f t="shared" si="31"/>
        <v>99.050778186552506</v>
      </c>
      <c r="BW21" s="143">
        <f t="shared" si="32"/>
        <v>-6.4661307486749706</v>
      </c>
      <c r="BX21" s="143"/>
      <c r="BY21" s="144">
        <f t="shared" si="33"/>
        <v>99.358022663290825</v>
      </c>
      <c r="BZ21" s="144">
        <f t="shared" si="34"/>
        <v>99.050778186552492</v>
      </c>
      <c r="CA21" s="144"/>
      <c r="CB21" s="144"/>
      <c r="CC21" s="158">
        <f t="shared" si="20"/>
        <v>4.6770760036886063</v>
      </c>
      <c r="CD21" s="158"/>
      <c r="CE21" s="145"/>
      <c r="CF21" s="145"/>
      <c r="CG21" s="145"/>
      <c r="CH21" s="145"/>
      <c r="CI21" s="145"/>
      <c r="CJ21" s="145"/>
      <c r="CK21" s="145"/>
      <c r="CL21" s="145"/>
      <c r="CM21" s="146"/>
      <c r="CN21" s="146"/>
      <c r="CO21" s="146"/>
    </row>
    <row r="22" spans="1:93" x14ac:dyDescent="0.25">
      <c r="A22">
        <v>1704</v>
      </c>
      <c r="B22" s="147">
        <f t="shared" si="0"/>
        <v>10689.452823781328</v>
      </c>
      <c r="C22" s="147">
        <f t="shared" si="1"/>
        <v>10480.95972984945</v>
      </c>
      <c r="D22" s="147">
        <f t="shared" si="2"/>
        <v>12260.28171203409</v>
      </c>
      <c r="E22" s="148">
        <f t="shared" si="21"/>
        <v>19.050175930153443</v>
      </c>
      <c r="F22" s="148">
        <f t="shared" si="21"/>
        <v>19.050175930153429</v>
      </c>
      <c r="G22" s="148">
        <f t="shared" si="21"/>
        <v>19.050175930153415</v>
      </c>
      <c r="H22" s="10"/>
      <c r="I22" s="13">
        <f t="shared" si="3"/>
        <v>10302.50022149604</v>
      </c>
      <c r="J22" s="13">
        <f t="shared" si="4"/>
        <v>10101.335602326402</v>
      </c>
      <c r="K22" s="13">
        <f t="shared" si="5"/>
        <v>11816.20990295517</v>
      </c>
      <c r="L22" s="10">
        <f t="shared" si="22"/>
        <v>19.050175930153429</v>
      </c>
      <c r="M22" s="10"/>
      <c r="N22" s="13">
        <f>('[2]A9. Nominal GDP (A)'!DH22/('[2]A9. Nominal GDP (A)'!F22/'BoE A8. UK Real GDP(A)'!I22))</f>
        <v>8927.562461445521</v>
      </c>
      <c r="O22" s="13">
        <f t="shared" si="6"/>
        <v>8757.6097424643594</v>
      </c>
      <c r="P22" s="13">
        <f t="shared" si="7"/>
        <v>10244.363620716811</v>
      </c>
      <c r="Q22" s="10">
        <f t="shared" si="23"/>
        <v>19.023935100163953</v>
      </c>
      <c r="R22" s="10"/>
      <c r="S22" s="10">
        <f t="shared" si="8"/>
        <v>6.1345185229053563</v>
      </c>
      <c r="T22" s="10">
        <f t="shared" si="9"/>
        <v>6.1345185229053651</v>
      </c>
      <c r="U22" s="10">
        <f t="shared" si="10"/>
        <v>6.2303631981353025</v>
      </c>
      <c r="V22" s="10">
        <f t="shared" si="35"/>
        <v>19.050175930153429</v>
      </c>
      <c r="W22" s="10">
        <f t="shared" si="35"/>
        <v>19.050175930153443</v>
      </c>
      <c r="X22" s="10">
        <f t="shared" si="24"/>
        <v>19.050175930153415</v>
      </c>
      <c r="Y22" s="10"/>
      <c r="Z22" s="10">
        <f t="shared" si="11"/>
        <v>10.208745496376382</v>
      </c>
      <c r="AA22" s="10"/>
      <c r="AB22" s="10">
        <f t="shared" si="25"/>
        <v>16.78940987014235</v>
      </c>
      <c r="AC22" s="10"/>
      <c r="AD22" s="149">
        <f t="shared" si="12"/>
        <v>12061.551449144963</v>
      </c>
      <c r="AE22" s="149">
        <f t="shared" si="13"/>
        <v>11826.296172686258</v>
      </c>
      <c r="AF22" s="149">
        <f t="shared" si="13"/>
        <v>13834.012001224135</v>
      </c>
      <c r="AG22" s="149">
        <f t="shared" si="13"/>
        <v>14364.341048368537</v>
      </c>
      <c r="AH22" s="150">
        <f t="shared" si="26"/>
        <v>19.050175930153458</v>
      </c>
      <c r="AI22" s="150">
        <f t="shared" si="26"/>
        <v>19.050175930153472</v>
      </c>
      <c r="AJ22" s="150">
        <f t="shared" si="26"/>
        <v>19.050175930153458</v>
      </c>
      <c r="AK22" s="159"/>
      <c r="AL22" s="160"/>
      <c r="AM22" s="153">
        <f>'[2]A7. GB GDP(O) 1700-1870'!E13</f>
        <v>118.28590078136946</v>
      </c>
      <c r="AN22" s="154">
        <f>'[2]A18. Population 1680+'!J624</f>
        <v>6372.7119315090231</v>
      </c>
      <c r="AO22" s="154">
        <f t="shared" si="27"/>
        <v>1.8561312994005053</v>
      </c>
      <c r="AP22" s="154"/>
      <c r="AQ22" s="154">
        <f t="shared" si="28"/>
        <v>18.474517736053116</v>
      </c>
      <c r="AR22" s="155"/>
      <c r="AS22" s="155"/>
      <c r="AT22" s="155">
        <f t="shared" si="14"/>
        <v>8.5533609291528414</v>
      </c>
      <c r="AU22" s="154">
        <f>'[2]A18. Population 1680+'!S624</f>
        <v>1914.7836854463346</v>
      </c>
      <c r="AV22" s="154">
        <f t="shared" si="15"/>
        <v>72.562210048610098</v>
      </c>
      <c r="AW22" s="154">
        <f t="shared" si="29"/>
        <v>17.088928905849087</v>
      </c>
      <c r="AX22" s="156">
        <f t="shared" si="16"/>
        <v>16.540587616786755</v>
      </c>
      <c r="AY22" s="156">
        <f>'[2]A9. Nominal GDP (A)'!AT22/('[2]A9. Nominal GDP (A)'!BK22+'[2]A9. Nominal GDP (A)'!AT22)</f>
        <v>0.10968372290027073</v>
      </c>
      <c r="AZ22" s="156">
        <f t="shared" si="30"/>
        <v>117.65556997797593</v>
      </c>
      <c r="BA22" s="156">
        <f t="shared" si="17"/>
        <v>23.296844159367204</v>
      </c>
      <c r="BB22" s="156">
        <f t="shared" si="18"/>
        <v>5.3220958974348438</v>
      </c>
      <c r="BC22" s="157"/>
      <c r="BU22" s="143">
        <f t="shared" si="19"/>
        <v>5.4634691051808808</v>
      </c>
      <c r="BV22" s="143">
        <f t="shared" si="31"/>
        <v>117.65556997797593</v>
      </c>
      <c r="BW22" s="143">
        <f t="shared" si="32"/>
        <v>18.783084930825197</v>
      </c>
      <c r="BX22" s="143"/>
      <c r="BY22" s="144">
        <f t="shared" si="33"/>
        <v>118.28590078136945</v>
      </c>
      <c r="BZ22" s="144">
        <f t="shared" si="34"/>
        <v>117.65556997797592</v>
      </c>
      <c r="CA22" s="144"/>
      <c r="CB22" s="144"/>
      <c r="CC22" s="158">
        <f t="shared" si="20"/>
        <v>5.5680672107782758</v>
      </c>
      <c r="CD22" s="158"/>
      <c r="CE22" s="145"/>
      <c r="CF22" s="145"/>
      <c r="CG22" s="145"/>
      <c r="CH22" s="145"/>
      <c r="CI22" s="145"/>
      <c r="CJ22" s="145"/>
      <c r="CK22" s="145"/>
      <c r="CL22" s="145"/>
      <c r="CM22" s="146"/>
      <c r="CN22" s="146"/>
      <c r="CO22" s="146"/>
    </row>
    <row r="23" spans="1:93" x14ac:dyDescent="0.25">
      <c r="A23">
        <v>1705</v>
      </c>
      <c r="B23" s="147">
        <f t="shared" si="0"/>
        <v>10145.603050238877</v>
      </c>
      <c r="C23" s="147">
        <f t="shared" si="1"/>
        <v>9947.7175078617202</v>
      </c>
      <c r="D23" s="147">
        <f t="shared" si="2"/>
        <v>11636.512512377551</v>
      </c>
      <c r="E23" s="148">
        <f t="shared" si="21"/>
        <v>-5.0877232212721282</v>
      </c>
      <c r="F23" s="148">
        <f t="shared" si="21"/>
        <v>-5.087723221272114</v>
      </c>
      <c r="G23" s="148">
        <f t="shared" si="21"/>
        <v>-5.0877232212721282</v>
      </c>
      <c r="H23" s="10"/>
      <c r="I23" s="13">
        <f t="shared" si="3"/>
        <v>9778.3375253553731</v>
      </c>
      <c r="J23" s="13">
        <f t="shared" si="4"/>
        <v>9587.4076052282126</v>
      </c>
      <c r="K23" s="13">
        <f t="shared" si="5"/>
        <v>11215.033847848263</v>
      </c>
      <c r="L23" s="10">
        <f t="shared" si="22"/>
        <v>-5.0877232212721282</v>
      </c>
      <c r="M23" s="10"/>
      <c r="N23" s="13">
        <f>('[2]A9. Nominal GDP (A)'!DH23/('[2]A9. Nominal GDP (A)'!F23/'BoE A8. UK Real GDP(A)'!I23))</f>
        <v>8471.4846997481891</v>
      </c>
      <c r="O23" s="13">
        <f t="shared" si="6"/>
        <v>8310.2142673376402</v>
      </c>
      <c r="P23" s="13">
        <f t="shared" si="7"/>
        <v>9721.0151198995354</v>
      </c>
      <c r="Q23" s="10">
        <f t="shared" si="23"/>
        <v>-5.1086482303198011</v>
      </c>
      <c r="R23" s="10"/>
      <c r="S23" s="10">
        <f t="shared" si="8"/>
        <v>5.8224111995022598</v>
      </c>
      <c r="T23" s="10">
        <f t="shared" si="9"/>
        <v>5.8224111995022678</v>
      </c>
      <c r="U23" s="10">
        <f t="shared" si="10"/>
        <v>5.9133795629341801</v>
      </c>
      <c r="V23" s="10">
        <f t="shared" si="35"/>
        <v>-5.0877232212721424</v>
      </c>
      <c r="W23" s="10">
        <f t="shared" si="35"/>
        <v>-5.0877232212721424</v>
      </c>
      <c r="X23" s="10">
        <f t="shared" si="24"/>
        <v>-5.0877232212721282</v>
      </c>
      <c r="Y23" s="10"/>
      <c r="Z23" s="10">
        <f t="shared" si="11"/>
        <v>9.6827495450175753</v>
      </c>
      <c r="AA23" s="10"/>
      <c r="AB23" s="10">
        <f t="shared" si="25"/>
        <v>-5.1524053718991212</v>
      </c>
      <c r="AC23" s="10"/>
      <c r="AD23" s="149">
        <f t="shared" si="12"/>
        <v>11447.893095221132</v>
      </c>
      <c r="AE23" s="149">
        <f t="shared" si="13"/>
        <v>11224.606956092086</v>
      </c>
      <c r="AF23" s="149">
        <f t="shared" si="13"/>
        <v>13130.175760204285</v>
      </c>
      <c r="AG23" s="149">
        <f t="shared" si="13"/>
        <v>13633.52313326797</v>
      </c>
      <c r="AH23" s="150">
        <f t="shared" si="26"/>
        <v>-5.0877232212720997</v>
      </c>
      <c r="AI23" s="150">
        <f t="shared" si="26"/>
        <v>-5.0877232212720855</v>
      </c>
      <c r="AJ23" s="150">
        <f t="shared" si="26"/>
        <v>-5.087723221272114</v>
      </c>
      <c r="AK23" s="159"/>
      <c r="AL23" s="160"/>
      <c r="AM23" s="153">
        <f>'[2]A7. GB GDP(O) 1700-1870'!E14</f>
        <v>112.26784153982483</v>
      </c>
      <c r="AN23" s="154">
        <f>'[2]A18. Population 1680+'!J625</f>
        <v>6387.4823453321287</v>
      </c>
      <c r="AO23" s="154">
        <f t="shared" si="27"/>
        <v>1.7576227294290432</v>
      </c>
      <c r="AP23" s="154"/>
      <c r="AQ23" s="154">
        <f t="shared" si="28"/>
        <v>-5.3071983648612786</v>
      </c>
      <c r="AR23" s="155"/>
      <c r="AS23" s="155"/>
      <c r="AT23" s="155">
        <f t="shared" si="14"/>
        <v>8.1126571011612487</v>
      </c>
      <c r="AU23" s="154">
        <f>'[2]A18. Population 1680+'!S625</f>
        <v>1909.8855779274497</v>
      </c>
      <c r="AV23" s="154">
        <f t="shared" si="15"/>
        <v>69.000016155293608</v>
      </c>
      <c r="AW23" s="154">
        <f t="shared" si="29"/>
        <v>-4.9091584874966543</v>
      </c>
      <c r="AX23" s="156">
        <f t="shared" si="16"/>
        <v>15.688349491875753</v>
      </c>
      <c r="AY23" s="156">
        <f>'[2]A9. Nominal GDP (A)'!AT23/('[2]A9. Nominal GDP (A)'!BK23+'[2]A9. Nominal GDP (A)'!AT23)</f>
        <v>0.11232066257155908</v>
      </c>
      <c r="AZ23" s="156">
        <f t="shared" si="30"/>
        <v>111.66123305562525</v>
      </c>
      <c r="BA23" s="156">
        <f t="shared" si="17"/>
        <v>22.109912396214078</v>
      </c>
      <c r="BB23" s="156">
        <f t="shared" si="18"/>
        <v>5.0509448083002058</v>
      </c>
      <c r="BC23" s="157"/>
      <c r="BU23" s="143">
        <f t="shared" si="19"/>
        <v>5.1851153086930601</v>
      </c>
      <c r="BV23" s="143">
        <f t="shared" si="31"/>
        <v>111.66123305562523</v>
      </c>
      <c r="BW23" s="143">
        <f t="shared" si="32"/>
        <v>-5.0948178003581006</v>
      </c>
      <c r="BX23" s="143"/>
      <c r="BY23" s="144">
        <f t="shared" si="33"/>
        <v>112.2678415398248</v>
      </c>
      <c r="BZ23" s="144">
        <f t="shared" si="34"/>
        <v>111.6612330556252</v>
      </c>
      <c r="CA23" s="144"/>
      <c r="CB23" s="144"/>
      <c r="CC23" s="158">
        <f t="shared" si="20"/>
        <v>5.2847793623194699</v>
      </c>
      <c r="CD23" s="158"/>
      <c r="CE23" s="145"/>
      <c r="CF23" s="145"/>
      <c r="CG23" s="145"/>
      <c r="CH23" s="145"/>
      <c r="CI23" s="145"/>
      <c r="CJ23" s="145"/>
      <c r="CK23" s="145"/>
      <c r="CL23" s="145"/>
      <c r="CM23" s="146"/>
      <c r="CN23" s="146"/>
      <c r="CO23" s="146"/>
    </row>
    <row r="24" spans="1:93" x14ac:dyDescent="0.25">
      <c r="A24">
        <v>1706</v>
      </c>
      <c r="B24" s="147">
        <f t="shared" si="0"/>
        <v>8591.7463695105907</v>
      </c>
      <c r="C24" s="147">
        <f t="shared" si="1"/>
        <v>8424.1681208960308</v>
      </c>
      <c r="D24" s="147">
        <f t="shared" si="2"/>
        <v>9854.3145870102235</v>
      </c>
      <c r="E24" s="148">
        <f t="shared" si="21"/>
        <v>-15.315567473258284</v>
      </c>
      <c r="F24" s="148">
        <f t="shared" si="21"/>
        <v>-15.315567473258284</v>
      </c>
      <c r="G24" s="148">
        <f t="shared" si="21"/>
        <v>-15.315567473258298</v>
      </c>
      <c r="H24" s="10"/>
      <c r="I24" s="13">
        <f t="shared" si="3"/>
        <v>8280.7296438966368</v>
      </c>
      <c r="J24" s="13">
        <f t="shared" si="4"/>
        <v>8119.0417245131903</v>
      </c>
      <c r="K24" s="13">
        <f t="shared" si="5"/>
        <v>9497.3877717323066</v>
      </c>
      <c r="L24" s="10">
        <f t="shared" si="22"/>
        <v>-15.315567473258284</v>
      </c>
      <c r="M24" s="10"/>
      <c r="N24" s="13">
        <f>('[2]A9. Nominal GDP (A)'!DH24/('[2]A9. Nominal GDP (A)'!F24/'BoE A8. UK Real GDP(A)'!I24))</f>
        <v>7172.4467604013016</v>
      </c>
      <c r="O24" s="13">
        <f t="shared" si="6"/>
        <v>7035.9059258854895</v>
      </c>
      <c r="P24" s="13">
        <f t="shared" si="7"/>
        <v>8230.3711658250395</v>
      </c>
      <c r="Q24" s="10">
        <f t="shared" si="23"/>
        <v>-15.334241698925581</v>
      </c>
      <c r="R24" s="10"/>
      <c r="S24" s="10">
        <f t="shared" si="8"/>
        <v>4.9306758836719444</v>
      </c>
      <c r="T24" s="10">
        <f t="shared" si="9"/>
        <v>4.9306758836719506</v>
      </c>
      <c r="U24" s="10">
        <f t="shared" si="10"/>
        <v>5.0077119260231298</v>
      </c>
      <c r="V24" s="10">
        <f t="shared" si="35"/>
        <v>-15.315567473258284</v>
      </c>
      <c r="W24" s="10">
        <f t="shared" si="35"/>
        <v>-15.315567473258284</v>
      </c>
      <c r="X24" s="10">
        <f t="shared" si="24"/>
        <v>-15.315567473258284</v>
      </c>
      <c r="Y24" s="10"/>
      <c r="Z24" s="10">
        <f t="shared" si="11"/>
        <v>8.2649906806639084</v>
      </c>
      <c r="AA24" s="10"/>
      <c r="AB24" s="10">
        <f t="shared" si="25"/>
        <v>-14.642110257650927</v>
      </c>
      <c r="AC24" s="10"/>
      <c r="AD24" s="149">
        <f t="shared" si="12"/>
        <v>9694.5833039560657</v>
      </c>
      <c r="AE24" s="149">
        <f t="shared" si="13"/>
        <v>9505.494704123761</v>
      </c>
      <c r="AF24" s="149">
        <f t="shared" si="13"/>
        <v>11119.214832292795</v>
      </c>
      <c r="AG24" s="149">
        <f t="shared" si="13"/>
        <v>11545.471698810039</v>
      </c>
      <c r="AH24" s="150">
        <f t="shared" si="26"/>
        <v>-15.31556747325827</v>
      </c>
      <c r="AI24" s="150">
        <f t="shared" si="26"/>
        <v>-15.31556747325827</v>
      </c>
      <c r="AJ24" s="150">
        <f t="shared" si="26"/>
        <v>-15.31556747325827</v>
      </c>
      <c r="AK24" s="159"/>
      <c r="AL24" s="160"/>
      <c r="AM24" s="153">
        <f>'[2]A7. GB GDP(O) 1700-1870'!E15</f>
        <v>95.07338451802228</v>
      </c>
      <c r="AN24" s="154">
        <f>'[2]A18. Population 1680+'!J626</f>
        <v>6408.4503800758612</v>
      </c>
      <c r="AO24" s="154">
        <f t="shared" si="27"/>
        <v>1.4835627785089729</v>
      </c>
      <c r="AP24" s="154"/>
      <c r="AQ24" s="154">
        <f t="shared" si="28"/>
        <v>-15.592649453793612</v>
      </c>
      <c r="AR24" s="155"/>
      <c r="AS24" s="155"/>
      <c r="AT24" s="155">
        <f t="shared" si="14"/>
        <v>6.9247929035840716</v>
      </c>
      <c r="AU24" s="154">
        <f>'[2]A18. Population 1680+'!S626</f>
        <v>1905</v>
      </c>
      <c r="AV24" s="154">
        <f t="shared" si="15"/>
        <v>59.048005311299391</v>
      </c>
      <c r="AW24" s="154">
        <f t="shared" si="29"/>
        <v>-14.423200744759114</v>
      </c>
      <c r="AX24" s="156">
        <f t="shared" si="16"/>
        <v>13.391244061669688</v>
      </c>
      <c r="AY24" s="156">
        <f>'[2]A9. Nominal GDP (A)'!AT24/('[2]A9. Nominal GDP (A)'!BK24+'[2]A9. Nominal GDP (A)'!AT24)</f>
        <v>0.12110590095536634</v>
      </c>
      <c r="AZ24" s="156">
        <f t="shared" si="30"/>
        <v>94.644145651445839</v>
      </c>
      <c r="BA24" s="156">
        <f t="shared" si="17"/>
        <v>18.740378481451618</v>
      </c>
      <c r="BB24" s="156">
        <f t="shared" si="18"/>
        <v>4.2811846424446784</v>
      </c>
      <c r="BC24" s="157"/>
      <c r="BU24" s="143">
        <f t="shared" si="19"/>
        <v>4.3949076601278421</v>
      </c>
      <c r="BV24" s="143">
        <f t="shared" si="31"/>
        <v>94.644145651445825</v>
      </c>
      <c r="BW24" s="143">
        <f t="shared" si="32"/>
        <v>-15.239924312587661</v>
      </c>
      <c r="BX24" s="143"/>
      <c r="BY24" s="144">
        <f t="shared" si="33"/>
        <v>95.073384518022237</v>
      </c>
      <c r="BZ24" s="144">
        <f t="shared" si="34"/>
        <v>94.644145651445811</v>
      </c>
      <c r="CA24" s="144"/>
      <c r="CB24" s="144"/>
      <c r="CC24" s="158">
        <f t="shared" si="20"/>
        <v>4.4753854132706028</v>
      </c>
      <c r="CD24" s="158"/>
      <c r="CE24" s="145"/>
      <c r="CF24" s="145"/>
      <c r="CG24" s="145"/>
      <c r="CH24" s="145"/>
      <c r="CI24" s="145"/>
      <c r="CJ24" s="145"/>
      <c r="CK24" s="145"/>
      <c r="CL24" s="145"/>
      <c r="CM24" s="146"/>
      <c r="CN24" s="146"/>
      <c r="CO24" s="146"/>
    </row>
    <row r="25" spans="1:93" x14ac:dyDescent="0.25">
      <c r="A25">
        <v>1707</v>
      </c>
      <c r="B25" s="147">
        <f t="shared" si="0"/>
        <v>9652.7662903652399</v>
      </c>
      <c r="C25" s="147">
        <f t="shared" si="1"/>
        <v>9464.49331306165</v>
      </c>
      <c r="D25" s="147">
        <f t="shared" si="2"/>
        <v>11071.252754585808</v>
      </c>
      <c r="E25" s="148">
        <f t="shared" si="21"/>
        <v>12.349292858782192</v>
      </c>
      <c r="F25" s="148">
        <f t="shared" si="21"/>
        <v>12.349292858782178</v>
      </c>
      <c r="G25" s="148">
        <f t="shared" si="21"/>
        <v>12.349292858782178</v>
      </c>
      <c r="H25" s="10"/>
      <c r="I25" s="13">
        <f t="shared" si="3"/>
        <v>9303.3411984654231</v>
      </c>
      <c r="J25" s="13">
        <f t="shared" si="4"/>
        <v>9121.6859644000433</v>
      </c>
      <c r="K25" s="13">
        <f t="shared" si="5"/>
        <v>10670.248001597696</v>
      </c>
      <c r="L25" s="10">
        <f t="shared" si="22"/>
        <v>12.349292858782178</v>
      </c>
      <c r="M25" s="10"/>
      <c r="N25" s="13">
        <f>('[2]A9. Nominal GDP (A)'!DH25/('[2]A9. Nominal GDP (A)'!F25/'BoE A8. UK Real GDP(A)'!I25))</f>
        <v>8056.4158679551347</v>
      </c>
      <c r="O25" s="13">
        <f t="shared" si="6"/>
        <v>7903.0470410312137</v>
      </c>
      <c r="P25" s="13">
        <f t="shared" si="7"/>
        <v>9244.7243004426746</v>
      </c>
      <c r="Q25" s="10">
        <f t="shared" si="23"/>
        <v>12.324512639594346</v>
      </c>
      <c r="R25" s="10"/>
      <c r="S25" s="10">
        <f t="shared" si="8"/>
        <v>5.5395794884639384</v>
      </c>
      <c r="T25" s="10">
        <f t="shared" si="9"/>
        <v>5.5395794884639455</v>
      </c>
      <c r="U25" s="10">
        <f t="shared" si="10"/>
        <v>5.6261289372918872</v>
      </c>
      <c r="V25" s="10">
        <f t="shared" si="35"/>
        <v>12.349292858782164</v>
      </c>
      <c r="W25" s="10">
        <f t="shared" si="35"/>
        <v>12.349292858782164</v>
      </c>
      <c r="X25" s="10">
        <f t="shared" si="24"/>
        <v>12.349292858782178</v>
      </c>
      <c r="Y25" s="10"/>
      <c r="Z25" s="10">
        <f t="shared" si="11"/>
        <v>9.3647200251848233</v>
      </c>
      <c r="AA25" s="10"/>
      <c r="AB25" s="10">
        <f t="shared" si="25"/>
        <v>13.305875191048329</v>
      </c>
      <c r="AC25" s="10"/>
      <c r="AD25" s="149">
        <f t="shared" si="12"/>
        <v>10891.795787600202</v>
      </c>
      <c r="AE25" s="149">
        <f t="shared" si="13"/>
        <v>10679.356082812035</v>
      </c>
      <c r="AF25" s="149">
        <f t="shared" si="13"/>
        <v>12492.359235529777</v>
      </c>
      <c r="AG25" s="149">
        <f t="shared" si="13"/>
        <v>12971.255810823905</v>
      </c>
      <c r="AH25" s="150">
        <f t="shared" si="26"/>
        <v>12.349292858782178</v>
      </c>
      <c r="AI25" s="150">
        <f t="shared" si="26"/>
        <v>12.349292858782192</v>
      </c>
      <c r="AJ25" s="150">
        <f t="shared" si="26"/>
        <v>12.349292858782164</v>
      </c>
      <c r="AK25" s="159"/>
      <c r="AL25" s="160"/>
      <c r="AM25" s="153">
        <f>'[2]A7. GB GDP(O) 1700-1870'!E16</f>
        <v>106.81427520290893</v>
      </c>
      <c r="AN25" s="154">
        <f>'[2]A18. Population 1680+'!J627</f>
        <v>6431.9116762554495</v>
      </c>
      <c r="AO25" s="154">
        <f t="shared" si="27"/>
        <v>1.6606925060434663</v>
      </c>
      <c r="AP25" s="154"/>
      <c r="AQ25" s="154">
        <f t="shared" si="28"/>
        <v>11.9394831213354</v>
      </c>
      <c r="AR25" s="155"/>
      <c r="AS25" s="155"/>
      <c r="AT25" s="155">
        <f t="shared" si="14"/>
        <v>7.8461972045735395</v>
      </c>
      <c r="AU25" s="154">
        <f>'[2]A18. Population 1680+'!S627</f>
        <v>1943.80290420442</v>
      </c>
      <c r="AV25" s="154">
        <f t="shared" si="15"/>
        <v>65.569279941855129</v>
      </c>
      <c r="AW25" s="154">
        <f t="shared" si="29"/>
        <v>11.044021887235246</v>
      </c>
      <c r="AX25" s="156">
        <f t="shared" si="16"/>
        <v>15.173066283044127</v>
      </c>
      <c r="AY25" s="156">
        <f>'[2]A9. Nominal GDP (A)'!AT25/('[2]A9. Nominal GDP (A)'!BK25+'[2]A9. Nominal GDP (A)'!AT25)</f>
        <v>0.11855468901484059</v>
      </c>
      <c r="AZ25" s="156">
        <f t="shared" si="30"/>
        <v>106.44167149925285</v>
      </c>
      <c r="BA25" s="156">
        <f t="shared" si="17"/>
        <v>21.076393012628632</v>
      </c>
      <c r="BB25" s="156">
        <f t="shared" si="18"/>
        <v>4.8148403284971835</v>
      </c>
      <c r="BC25" s="157"/>
      <c r="BU25" s="143">
        <f t="shared" si="19"/>
        <v>4.9427390802563744</v>
      </c>
      <c r="BV25" s="143">
        <f t="shared" si="31"/>
        <v>106.44167149925285</v>
      </c>
      <c r="BW25" s="143">
        <f t="shared" si="32"/>
        <v>12.465140623969276</v>
      </c>
      <c r="BX25" s="143"/>
      <c r="BY25" s="144">
        <f t="shared" si="33"/>
        <v>106.81427520290889</v>
      </c>
      <c r="BZ25" s="144">
        <f t="shared" si="34"/>
        <v>106.44167149925282</v>
      </c>
      <c r="CA25" s="144"/>
      <c r="CB25" s="144"/>
      <c r="CC25" s="158">
        <f t="shared" si="20"/>
        <v>5.0280638645146087</v>
      </c>
      <c r="CD25" s="158"/>
      <c r="CE25" s="145"/>
      <c r="CF25" s="145"/>
      <c r="CG25" s="145"/>
      <c r="CH25" s="145"/>
      <c r="CI25" s="145"/>
      <c r="CJ25" s="145"/>
      <c r="CK25" s="145"/>
      <c r="CL25" s="145"/>
      <c r="CM25" s="146"/>
      <c r="CN25" s="146"/>
      <c r="CO25" s="146"/>
    </row>
    <row r="26" spans="1:93" x14ac:dyDescent="0.25">
      <c r="A26">
        <v>1708</v>
      </c>
      <c r="B26" s="147">
        <f t="shared" si="0"/>
        <v>10274.548312990308</v>
      </c>
      <c r="C26" s="147">
        <f t="shared" si="1"/>
        <v>10074.147749758287</v>
      </c>
      <c r="D26" s="147">
        <f t="shared" si="2"/>
        <v>11784.406447906942</v>
      </c>
      <c r="E26" s="148">
        <f t="shared" si="21"/>
        <v>6.4414904900959868</v>
      </c>
      <c r="F26" s="148">
        <f t="shared" si="21"/>
        <v>6.4414904900959868</v>
      </c>
      <c r="G26" s="148">
        <f t="shared" si="21"/>
        <v>6.4414904900959726</v>
      </c>
      <c r="H26" s="10"/>
      <c r="I26" s="13">
        <f t="shared" si="3"/>
        <v>9902.6150370257546</v>
      </c>
      <c r="J26" s="13">
        <f t="shared" si="4"/>
        <v>9709.2584983332908</v>
      </c>
      <c r="K26" s="13">
        <f t="shared" si="5"/>
        <v>11357.571011890268</v>
      </c>
      <c r="L26" s="10">
        <f t="shared" si="22"/>
        <v>6.4414904900959868</v>
      </c>
      <c r="M26" s="10"/>
      <c r="N26" s="13">
        <f>('[2]A9. Nominal GDP (A)'!DH26/('[2]A9. Nominal GDP (A)'!F26/'BoE A8. UK Real GDP(A)'!I26))</f>
        <v>8573.4772941994688</v>
      </c>
      <c r="O26" s="13">
        <f t="shared" si="6"/>
        <v>8410.2652434784595</v>
      </c>
      <c r="P26" s="13">
        <f t="shared" si="7"/>
        <v>9838.0514586192567</v>
      </c>
      <c r="Q26" s="10">
        <f t="shared" si="23"/>
        <v>6.4180081405799285</v>
      </c>
      <c r="R26" s="10"/>
      <c r="S26" s="10">
        <f t="shared" si="8"/>
        <v>5.8964109744046507</v>
      </c>
      <c r="T26" s="10">
        <f t="shared" si="9"/>
        <v>5.8964109744046578</v>
      </c>
      <c r="U26" s="10">
        <f t="shared" si="10"/>
        <v>5.9885354977480816</v>
      </c>
      <c r="V26" s="10">
        <f t="shared" si="35"/>
        <v>6.4414904900959726</v>
      </c>
      <c r="W26" s="10">
        <f t="shared" si="35"/>
        <v>6.4414904900959584</v>
      </c>
      <c r="X26" s="10">
        <f t="shared" si="24"/>
        <v>6.4414904900959584</v>
      </c>
      <c r="Y26" s="10"/>
      <c r="Z26" s="10">
        <f t="shared" si="11"/>
        <v>10.09239516500293</v>
      </c>
      <c r="AA26" s="10"/>
      <c r="AB26" s="10">
        <f t="shared" si="25"/>
        <v>7.7703886273284013</v>
      </c>
      <c r="AC26" s="10"/>
      <c r="AD26" s="149">
        <f t="shared" si="12"/>
        <v>11593.389777459142</v>
      </c>
      <c r="AE26" s="149">
        <f t="shared" si="13"/>
        <v>11367.265789289859</v>
      </c>
      <c r="AF26" s="149">
        <f t="shared" si="13"/>
        <v>13297.053367675055</v>
      </c>
      <c r="AG26" s="149">
        <f t="shared" si="13"/>
        <v>13806.79802032415</v>
      </c>
      <c r="AH26" s="150">
        <f t="shared" si="26"/>
        <v>6.4414904900959584</v>
      </c>
      <c r="AI26" s="150">
        <f t="shared" si="26"/>
        <v>6.4414904900959726</v>
      </c>
      <c r="AJ26" s="150">
        <f t="shared" si="26"/>
        <v>6.4414904900959726</v>
      </c>
      <c r="AK26" s="159"/>
      <c r="AL26" s="160"/>
      <c r="AM26" s="153">
        <f>'[2]A7. GB GDP(O) 1700-1870'!E17</f>
        <v>113.69470658216925</v>
      </c>
      <c r="AN26" s="154">
        <f>'[2]A18. Population 1680+'!J628</f>
        <v>6454.1562648007684</v>
      </c>
      <c r="AO26" s="154">
        <f t="shared" si="27"/>
        <v>1.761573502678105</v>
      </c>
      <c r="AP26" s="154"/>
      <c r="AQ26" s="154">
        <f t="shared" si="28"/>
        <v>6.0746343027092706</v>
      </c>
      <c r="AR26" s="155"/>
      <c r="AS26" s="155"/>
      <c r="AT26" s="155">
        <f t="shared" si="14"/>
        <v>8.4558772198354806</v>
      </c>
      <c r="AU26" s="154">
        <f>'[2]A18. Population 1680+'!S628</f>
        <v>1983.39618393363</v>
      </c>
      <c r="AV26" s="154">
        <f t="shared" si="15"/>
        <v>69.253641865388474</v>
      </c>
      <c r="AW26" s="154">
        <f t="shared" si="29"/>
        <v>5.6190367300060728</v>
      </c>
      <c r="AX26" s="156">
        <f t="shared" si="16"/>
        <v>16.352072499918787</v>
      </c>
      <c r="AY26" s="156">
        <f>'[2]A9. Nominal GDP (A)'!AT26/('[2]A9. Nominal GDP (A)'!BK26+'[2]A9. Nominal GDP (A)'!AT26)</f>
        <v>0.11622215121724269</v>
      </c>
      <c r="AZ26" s="156">
        <f t="shared" si="30"/>
        <v>113.46579741875435</v>
      </c>
      <c r="BA26" s="156">
        <f t="shared" si="17"/>
        <v>22.467232111304796</v>
      </c>
      <c r="BB26" s="156">
        <f t="shared" si="18"/>
        <v>5.1325734519374286</v>
      </c>
      <c r="BC26" s="157"/>
      <c r="BU26" s="143">
        <f t="shared" si="19"/>
        <v>5.2689122904093688</v>
      </c>
      <c r="BV26" s="143">
        <f t="shared" si="31"/>
        <v>113.46579741875433</v>
      </c>
      <c r="BW26" s="143">
        <f t="shared" si="32"/>
        <v>6.5990375954879568</v>
      </c>
      <c r="BX26" s="143"/>
      <c r="BY26" s="144">
        <f t="shared" si="33"/>
        <v>113.6947065821692</v>
      </c>
      <c r="BZ26" s="144">
        <f t="shared" si="34"/>
        <v>113.46579741875432</v>
      </c>
      <c r="CA26" s="144"/>
      <c r="CB26" s="144"/>
      <c r="CC26" s="158">
        <f t="shared" si="20"/>
        <v>5.3519461201832694</v>
      </c>
      <c r="CD26" s="158"/>
      <c r="CE26" s="145"/>
      <c r="CF26" s="145"/>
      <c r="CG26" s="145"/>
      <c r="CH26" s="145"/>
      <c r="CI26" s="145"/>
      <c r="CJ26" s="145"/>
      <c r="CK26" s="145"/>
      <c r="CL26" s="145"/>
      <c r="CM26" s="146"/>
      <c r="CN26" s="146"/>
      <c r="CO26" s="146"/>
    </row>
    <row r="27" spans="1:93" x14ac:dyDescent="0.25">
      <c r="A27">
        <v>1709</v>
      </c>
      <c r="B27" s="147">
        <f t="shared" si="0"/>
        <v>8901.2065353920443</v>
      </c>
      <c r="C27" s="147">
        <f t="shared" si="1"/>
        <v>8727.5924018265032</v>
      </c>
      <c r="D27" s="147">
        <f t="shared" si="2"/>
        <v>10209.250323656965</v>
      </c>
      <c r="E27" s="148">
        <f t="shared" si="21"/>
        <v>-13.366444302587212</v>
      </c>
      <c r="F27" s="148">
        <f t="shared" si="21"/>
        <v>-13.366444302587212</v>
      </c>
      <c r="G27" s="148">
        <f t="shared" si="21"/>
        <v>-13.366444302587212</v>
      </c>
      <c r="H27" s="10"/>
      <c r="I27" s="13">
        <f t="shared" si="3"/>
        <v>8578.9875136020819</v>
      </c>
      <c r="J27" s="13">
        <f t="shared" si="4"/>
        <v>8411.4758689593564</v>
      </c>
      <c r="K27" s="13">
        <f t="shared" si="5"/>
        <v>9839.4676084591665</v>
      </c>
      <c r="L27" s="10">
        <f t="shared" si="22"/>
        <v>-13.366444302587183</v>
      </c>
      <c r="M27" s="10"/>
      <c r="N27" s="13">
        <f>('[2]A9. Nominal GDP (A)'!DH27/('[2]A9. Nominal GDP (A)'!F27/'BoE A8. UK Real GDP(A)'!I27))</f>
        <v>7425.8692623122452</v>
      </c>
      <c r="O27" s="13">
        <f t="shared" si="6"/>
        <v>7284.5040601779738</v>
      </c>
      <c r="P27" s="13">
        <f t="shared" si="7"/>
        <v>8521.1730807328568</v>
      </c>
      <c r="Q27" s="10">
        <f t="shared" si="23"/>
        <v>-13.38556098659825</v>
      </c>
      <c r="R27" s="10"/>
      <c r="S27" s="10">
        <f t="shared" si="8"/>
        <v>5.1082704856592134</v>
      </c>
      <c r="T27" s="10">
        <f t="shared" si="9"/>
        <v>5.1082704856592196</v>
      </c>
      <c r="U27" s="10">
        <f t="shared" si="10"/>
        <v>5.1880812359009214</v>
      </c>
      <c r="V27" s="10">
        <f t="shared" si="35"/>
        <v>-13.366444302587198</v>
      </c>
      <c r="W27" s="10">
        <f t="shared" si="35"/>
        <v>-13.366444302587198</v>
      </c>
      <c r="X27" s="10">
        <f t="shared" si="24"/>
        <v>-13.366444302587198</v>
      </c>
      <c r="Y27" s="10"/>
      <c r="Z27" s="10">
        <f t="shared" si="11"/>
        <v>9.0058041666643902</v>
      </c>
      <c r="AA27" s="10"/>
      <c r="AB27" s="10">
        <f t="shared" si="25"/>
        <v>-10.766433344846376</v>
      </c>
      <c r="AC27" s="10"/>
      <c r="AD27" s="149">
        <f t="shared" si="12"/>
        <v>10043.76579007323</v>
      </c>
      <c r="AE27" s="149">
        <f t="shared" si="13"/>
        <v>9847.8665388373829</v>
      </c>
      <c r="AF27" s="149">
        <f t="shared" si="13"/>
        <v>11519.710135399475</v>
      </c>
      <c r="AG27" s="149">
        <f t="shared" si="13"/>
        <v>11961.320052966812</v>
      </c>
      <c r="AH27" s="150">
        <f t="shared" si="26"/>
        <v>-13.366444302587183</v>
      </c>
      <c r="AI27" s="150">
        <f t="shared" si="26"/>
        <v>-13.366444302587169</v>
      </c>
      <c r="AJ27" s="150">
        <f t="shared" si="26"/>
        <v>-13.366444302587183</v>
      </c>
      <c r="AK27" s="159"/>
      <c r="AL27" s="160"/>
      <c r="AM27" s="153">
        <f>'[2]A7. GB GDP(O) 1700-1870'!E18</f>
        <v>98.497766951873672</v>
      </c>
      <c r="AN27" s="154">
        <f>'[2]A18. Population 1680+'!J629</f>
        <v>6468.9923692215198</v>
      </c>
      <c r="AO27" s="154">
        <f t="shared" si="27"/>
        <v>1.5226137446151744</v>
      </c>
      <c r="AP27" s="154"/>
      <c r="AQ27" s="154">
        <f t="shared" si="28"/>
        <v>-13.56513127040354</v>
      </c>
      <c r="AR27" s="155"/>
      <c r="AS27" s="155"/>
      <c r="AT27" s="155">
        <f t="shared" si="14"/>
        <v>7.5454808352398439</v>
      </c>
      <c r="AU27" s="154">
        <f>'[2]A18. Population 1680+'!S629</f>
        <v>2023.79593832975</v>
      </c>
      <c r="AV27" s="154">
        <f t="shared" si="15"/>
        <v>60.563870493956522</v>
      </c>
      <c r="AW27" s="154">
        <f t="shared" si="29"/>
        <v>-12.547746425123265</v>
      </c>
      <c r="AX27" s="156">
        <f t="shared" si="16"/>
        <v>14.591537513714075</v>
      </c>
      <c r="AY27" s="156">
        <f>'[2]A9. Nominal GDP (A)'!AT27/('[2]A9. Nominal GDP (A)'!BK27+'[2]A9. Nominal GDP (A)'!AT27)</f>
        <v>0.12074342235467377</v>
      </c>
      <c r="AZ27" s="156">
        <f t="shared" si="30"/>
        <v>98.642324465018902</v>
      </c>
      <c r="BA27" s="156">
        <f t="shared" si="17"/>
        <v>19.532053272186396</v>
      </c>
      <c r="BB27" s="156">
        <f t="shared" si="18"/>
        <v>4.4620404324842937</v>
      </c>
      <c r="BC27" s="157"/>
      <c r="BU27" s="143">
        <f t="shared" si="19"/>
        <v>4.5805676032060498</v>
      </c>
      <c r="BV27" s="143">
        <f t="shared" si="31"/>
        <v>98.642324465018888</v>
      </c>
      <c r="BW27" s="143">
        <f t="shared" si="32"/>
        <v>-13.064265435890135</v>
      </c>
      <c r="BX27" s="143"/>
      <c r="BY27" s="144">
        <f t="shared" si="33"/>
        <v>98.497766951873629</v>
      </c>
      <c r="BZ27" s="144">
        <f t="shared" si="34"/>
        <v>98.642324465018874</v>
      </c>
      <c r="CA27" s="144"/>
      <c r="CB27" s="144"/>
      <c r="CC27" s="158">
        <f t="shared" si="20"/>
        <v>4.6365812229244963</v>
      </c>
      <c r="CD27" s="158"/>
      <c r="CE27" s="145"/>
      <c r="CF27" s="145"/>
      <c r="CG27" s="145"/>
      <c r="CH27" s="145"/>
      <c r="CI27" s="145"/>
      <c r="CJ27" s="145"/>
      <c r="CK27" s="145"/>
      <c r="CL27" s="145"/>
      <c r="CM27" s="146"/>
      <c r="CN27" s="146"/>
      <c r="CO27" s="146"/>
    </row>
    <row r="28" spans="1:93" x14ac:dyDescent="0.25">
      <c r="A28">
        <v>1710</v>
      </c>
      <c r="B28" s="147">
        <f t="shared" si="0"/>
        <v>8092.6462779695785</v>
      </c>
      <c r="C28" s="147">
        <f t="shared" si="1"/>
        <v>7934.8027579685895</v>
      </c>
      <c r="D28" s="147">
        <f t="shared" si="2"/>
        <v>9281.8710928791334</v>
      </c>
      <c r="E28" s="148">
        <f t="shared" si="21"/>
        <v>-9.083715271716855</v>
      </c>
      <c r="F28" s="148">
        <f t="shared" si="21"/>
        <v>-9.083715271716855</v>
      </c>
      <c r="G28" s="148">
        <f t="shared" si="21"/>
        <v>-9.0837152717168692</v>
      </c>
      <c r="H28" s="10"/>
      <c r="I28" s="13">
        <f t="shared" si="3"/>
        <v>7799.6967146703282</v>
      </c>
      <c r="J28" s="13">
        <f t="shared" si="4"/>
        <v>7647.4013508739181</v>
      </c>
      <c r="K28" s="13">
        <f t="shared" si="5"/>
        <v>8945.6783866539281</v>
      </c>
      <c r="L28" s="10">
        <f t="shared" si="22"/>
        <v>-9.083715271716855</v>
      </c>
      <c r="M28" s="10"/>
      <c r="N28" s="13">
        <f>('[2]A9. Nominal GDP (A)'!DH28/('[2]A9. Nominal GDP (A)'!F28/'BoE A8. UK Real GDP(A)'!I28))</f>
        <v>6749.8343563850876</v>
      </c>
      <c r="O28" s="13">
        <f t="shared" si="6"/>
        <v>6621.3387332523271</v>
      </c>
      <c r="P28" s="13">
        <f t="shared" si="7"/>
        <v>7745.4241093284581</v>
      </c>
      <c r="Q28" s="10">
        <f t="shared" si="23"/>
        <v>-9.1037814166506905</v>
      </c>
      <c r="R28" s="10"/>
      <c r="S28" s="10">
        <f t="shared" si="8"/>
        <v>4.6442497394327829</v>
      </c>
      <c r="T28" s="10">
        <f t="shared" si="9"/>
        <v>4.6442497394327882</v>
      </c>
      <c r="U28" s="10">
        <f t="shared" si="10"/>
        <v>4.7168107083663129</v>
      </c>
      <c r="V28" s="10">
        <f t="shared" si="35"/>
        <v>-9.0837152717168408</v>
      </c>
      <c r="W28" s="10">
        <f t="shared" si="35"/>
        <v>-9.083715271716855</v>
      </c>
      <c r="X28" s="10">
        <f t="shared" si="24"/>
        <v>-9.083715271716855</v>
      </c>
      <c r="Y28" s="10"/>
      <c r="Z28" s="10">
        <f t="shared" si="11"/>
        <v>8.395006957083913</v>
      </c>
      <c r="AA28" s="10"/>
      <c r="AB28" s="10">
        <f t="shared" si="25"/>
        <v>-6.7822617311776128</v>
      </c>
      <c r="AC28" s="10"/>
      <c r="AD28" s="149">
        <f t="shared" si="12"/>
        <v>9131.4187031448728</v>
      </c>
      <c r="AE28" s="149">
        <f t="shared" si="13"/>
        <v>8953.3143821107151</v>
      </c>
      <c r="AF28" s="149">
        <f t="shared" si="13"/>
        <v>10473.292466572675</v>
      </c>
      <c r="AG28" s="149">
        <f t="shared" si="13"/>
        <v>10874.787796616532</v>
      </c>
      <c r="AH28" s="150">
        <f t="shared" si="26"/>
        <v>-9.0837152717168834</v>
      </c>
      <c r="AI28" s="150">
        <f t="shared" si="26"/>
        <v>-9.0837152717168834</v>
      </c>
      <c r="AJ28" s="150">
        <f t="shared" si="26"/>
        <v>-9.0837152717168834</v>
      </c>
      <c r="AK28" s="159"/>
      <c r="AL28" s="160"/>
      <c r="AM28" s="153">
        <f>'[2]A7. GB GDP(O) 1700-1870'!E19</f>
        <v>89.550510252966234</v>
      </c>
      <c r="AN28" s="154">
        <f>'[2]A18. Population 1680+'!J630</f>
        <v>6487.5585621763703</v>
      </c>
      <c r="AO28" s="154">
        <f t="shared" si="27"/>
        <v>1.3803422257343736</v>
      </c>
      <c r="AP28" s="154"/>
      <c r="AQ28" s="154">
        <f t="shared" si="28"/>
        <v>-9.3439008667794923</v>
      </c>
      <c r="AR28" s="155"/>
      <c r="AS28" s="155"/>
      <c r="AT28" s="155">
        <f t="shared" si="14"/>
        <v>7.0337265761180321</v>
      </c>
      <c r="AU28" s="154">
        <f>'[2]A18. Population 1680+'!S630</f>
        <v>2065.0185944579998</v>
      </c>
      <c r="AV28" s="154">
        <f t="shared" si="15"/>
        <v>55.329269575419495</v>
      </c>
      <c r="AW28" s="154">
        <f t="shared" si="29"/>
        <v>-8.6431083017710506</v>
      </c>
      <c r="AX28" s="156">
        <f t="shared" si="16"/>
        <v>13.601901248931021</v>
      </c>
      <c r="AY28" s="156">
        <f>'[2]A9. Nominal GDP (A)'!AT28/('[2]A9. Nominal GDP (A)'!BK28+'[2]A9. Nominal GDP (A)'!AT28)</f>
        <v>0.12580042743878886</v>
      </c>
      <c r="AZ28" s="156">
        <f t="shared" si="30"/>
        <v>89.956049168311353</v>
      </c>
      <c r="BA28" s="156">
        <f t="shared" si="17"/>
        <v>17.812093886067764</v>
      </c>
      <c r="BB28" s="156">
        <f t="shared" si="18"/>
        <v>4.0691207421606608</v>
      </c>
      <c r="BC28" s="157"/>
      <c r="BU28" s="143">
        <f t="shared" si="19"/>
        <v>4.1772106118494898</v>
      </c>
      <c r="BV28" s="143">
        <f t="shared" si="31"/>
        <v>89.956049168311338</v>
      </c>
      <c r="BW28" s="143">
        <f t="shared" si="32"/>
        <v>-8.8058298948418638</v>
      </c>
      <c r="BX28" s="143"/>
      <c r="BY28" s="144">
        <f t="shared" si="33"/>
        <v>89.550510252966205</v>
      </c>
      <c r="BZ28" s="144">
        <f t="shared" si="34"/>
        <v>89.956049168311324</v>
      </c>
      <c r="CA28" s="144"/>
      <c r="CB28" s="144"/>
      <c r="CC28" s="158">
        <f t="shared" si="20"/>
        <v>4.2154073862921475</v>
      </c>
      <c r="CD28" s="158"/>
      <c r="CE28" s="145"/>
      <c r="CF28" s="145"/>
      <c r="CG28" s="145"/>
      <c r="CH28" s="145"/>
      <c r="CI28" s="145"/>
      <c r="CJ28" s="145"/>
      <c r="CK28" s="145"/>
      <c r="CL28" s="145"/>
      <c r="CM28" s="146"/>
      <c r="CN28" s="146"/>
      <c r="CO28" s="146"/>
    </row>
    <row r="29" spans="1:93" x14ac:dyDescent="0.25">
      <c r="A29">
        <v>1711</v>
      </c>
      <c r="B29" s="147">
        <f t="shared" si="0"/>
        <v>8823.601379071486</v>
      </c>
      <c r="C29" s="147">
        <f t="shared" si="1"/>
        <v>8651.5009000786413</v>
      </c>
      <c r="D29" s="147">
        <f t="shared" si="2"/>
        <v>10120.240989457954</v>
      </c>
      <c r="E29" s="148">
        <f t="shared" si="21"/>
        <v>9.0323372107807245</v>
      </c>
      <c r="F29" s="148">
        <f t="shared" si="21"/>
        <v>9.0323372107807245</v>
      </c>
      <c r="G29" s="148">
        <f t="shared" si="21"/>
        <v>9.0323372107807245</v>
      </c>
      <c r="H29" s="10"/>
      <c r="I29" s="13">
        <f t="shared" si="3"/>
        <v>8504.1916233575375</v>
      </c>
      <c r="J29" s="13">
        <f t="shared" si="4"/>
        <v>8338.1404287466503</v>
      </c>
      <c r="K29" s="13">
        <f t="shared" si="5"/>
        <v>9753.6822243284387</v>
      </c>
      <c r="L29" s="10">
        <f t="shared" si="22"/>
        <v>9.0323372107807103</v>
      </c>
      <c r="M29" s="10"/>
      <c r="N29" s="13">
        <f>('[2]A9. Nominal GDP (A)'!DH29/('[2]A9. Nominal GDP (A)'!F29/'BoE A8. UK Real GDP(A)'!I29))</f>
        <v>7357.8774813700047</v>
      </c>
      <c r="O29" s="13">
        <f t="shared" si="6"/>
        <v>7217.8066289632661</v>
      </c>
      <c r="P29" s="13">
        <f t="shared" si="7"/>
        <v>8443.1526210384582</v>
      </c>
      <c r="Q29" s="10">
        <f t="shared" si="23"/>
        <v>9.0082673571053107</v>
      </c>
      <c r="R29" s="10"/>
      <c r="S29" s="10">
        <f t="shared" si="8"/>
        <v>5.0637340368091568</v>
      </c>
      <c r="T29" s="10">
        <f t="shared" si="9"/>
        <v>5.0637340368091621</v>
      </c>
      <c r="U29" s="10">
        <f t="shared" si="10"/>
        <v>5.1428489571401723</v>
      </c>
      <c r="V29" s="10">
        <f t="shared" si="35"/>
        <v>9.0323372107807103</v>
      </c>
      <c r="W29" s="10">
        <f t="shared" si="35"/>
        <v>9.0323372107807103</v>
      </c>
      <c r="X29" s="10">
        <f t="shared" si="24"/>
        <v>9.0323372107807103</v>
      </c>
      <c r="Y29" s="10"/>
      <c r="Z29" s="10">
        <f t="shared" si="11"/>
        <v>9.2916005882014598</v>
      </c>
      <c r="AA29" s="10"/>
      <c r="AB29" s="10">
        <f t="shared" si="25"/>
        <v>10.680082049973521</v>
      </c>
      <c r="AC29" s="10"/>
      <c r="AD29" s="149">
        <f t="shared" si="12"/>
        <v>9956.1992325412139</v>
      </c>
      <c r="AE29" s="149">
        <f t="shared" si="13"/>
        <v>9762.0079286442797</v>
      </c>
      <c r="AF29" s="149">
        <f t="shared" si="13"/>
        <v>11419.275559224809</v>
      </c>
      <c r="AG29" s="149">
        <f t="shared" si="13"/>
        <v>11857.035301363765</v>
      </c>
      <c r="AH29" s="150">
        <f t="shared" si="26"/>
        <v>9.0323372107806819</v>
      </c>
      <c r="AI29" s="150">
        <f t="shared" si="26"/>
        <v>9.0323372107806819</v>
      </c>
      <c r="AJ29" s="150">
        <f t="shared" si="26"/>
        <v>9.0323372107806676</v>
      </c>
      <c r="AK29" s="159"/>
      <c r="AL29" s="160"/>
      <c r="AM29" s="153">
        <f>'[2]A7. GB GDP(O) 1700-1870'!E20</f>
        <v>97.639014312988877</v>
      </c>
      <c r="AN29" s="154">
        <f>'[2]A18. Population 1680+'!J631</f>
        <v>6480.1224380852373</v>
      </c>
      <c r="AO29" s="154">
        <f t="shared" si="27"/>
        <v>1.506746442615666</v>
      </c>
      <c r="AP29" s="154"/>
      <c r="AQ29" s="154">
        <f t="shared" si="28"/>
        <v>9.1574549068107132</v>
      </c>
      <c r="AR29" s="155"/>
      <c r="AS29" s="155"/>
      <c r="AT29" s="155">
        <f t="shared" si="14"/>
        <v>7.7849343456182307</v>
      </c>
      <c r="AU29" s="154">
        <f>'[2]A18. Population 1680+'!S631</f>
        <v>2107.0809139861499</v>
      </c>
      <c r="AV29" s="154">
        <f t="shared" si="15"/>
        <v>60.016016018683509</v>
      </c>
      <c r="AW29" s="154">
        <f t="shared" si="29"/>
        <v>8.4706457887998994</v>
      </c>
      <c r="AX29" s="156">
        <f t="shared" si="16"/>
        <v>15.054595462673225</v>
      </c>
      <c r="AY29" s="156">
        <f>'[2]A9. Nominal GDP (A)'!AT29/('[2]A9. Nominal GDP (A)'!BK29+'[2]A9. Nominal GDP (A)'!AT29)</f>
        <v>0.12759767747301606</v>
      </c>
      <c r="AZ29" s="156">
        <f t="shared" si="30"/>
        <v>98.267650070898654</v>
      </c>
      <c r="BA29" s="156">
        <f t="shared" si="17"/>
        <v>19.457864426116814</v>
      </c>
      <c r="BB29" s="156">
        <f t="shared" si="18"/>
        <v>4.4450922076259687</v>
      </c>
      <c r="BC29" s="157"/>
      <c r="BU29" s="143">
        <f t="shared" si="19"/>
        <v>4.5631691750894596</v>
      </c>
      <c r="BV29" s="143">
        <f t="shared" si="31"/>
        <v>98.267650070898654</v>
      </c>
      <c r="BW29" s="143">
        <f t="shared" si="32"/>
        <v>9.2396242158612125</v>
      </c>
      <c r="BX29" s="143"/>
      <c r="BY29" s="144">
        <f t="shared" si="33"/>
        <v>97.639014312988877</v>
      </c>
      <c r="BZ29" s="144">
        <f t="shared" si="34"/>
        <v>98.267650070898668</v>
      </c>
      <c r="CA29" s="144"/>
      <c r="CB29" s="144"/>
      <c r="CC29" s="158">
        <f t="shared" si="20"/>
        <v>4.5961571962302123</v>
      </c>
      <c r="CD29" s="158"/>
      <c r="CE29" s="145"/>
      <c r="CF29" s="145"/>
      <c r="CG29" s="145"/>
      <c r="CH29" s="145"/>
      <c r="CI29" s="145"/>
      <c r="CJ29" s="145"/>
      <c r="CK29" s="145"/>
      <c r="CL29" s="145"/>
      <c r="CM29" s="146"/>
      <c r="CN29" s="146"/>
      <c r="CO29" s="146"/>
    </row>
    <row r="30" spans="1:93" x14ac:dyDescent="0.25">
      <c r="A30">
        <v>1712</v>
      </c>
      <c r="B30" s="147">
        <f t="shared" si="0"/>
        <v>8815.4778198328331</v>
      </c>
      <c r="C30" s="147">
        <f t="shared" si="1"/>
        <v>8643.5357873037447</v>
      </c>
      <c r="D30" s="147">
        <f t="shared" si="2"/>
        <v>10110.923662704923</v>
      </c>
      <c r="E30" s="148">
        <f t="shared" si="21"/>
        <v>-9.2066253785219487E-2</v>
      </c>
      <c r="F30" s="148">
        <f t="shared" si="21"/>
        <v>-9.2066253785219487E-2</v>
      </c>
      <c r="G30" s="148">
        <f t="shared" si="21"/>
        <v>-9.2066253785233698E-2</v>
      </c>
      <c r="H30" s="10"/>
      <c r="I30" s="13">
        <f t="shared" si="3"/>
        <v>8496.3621327151941</v>
      </c>
      <c r="J30" s="13">
        <f t="shared" si="4"/>
        <v>8330.4638152185507</v>
      </c>
      <c r="K30" s="13">
        <f t="shared" si="5"/>
        <v>9744.7023744983835</v>
      </c>
      <c r="L30" s="10">
        <f t="shared" si="22"/>
        <v>-9.2066253785233698E-2</v>
      </c>
      <c r="M30" s="10"/>
      <c r="N30" s="13">
        <f>('[2]A9. Nominal GDP (A)'!DH30/('[2]A9. Nominal GDP (A)'!F30/'BoE A8. UK Real GDP(A)'!I30))</f>
        <v>7349.4801797395285</v>
      </c>
      <c r="O30" s="13">
        <f t="shared" si="6"/>
        <v>7209.5691855528094</v>
      </c>
      <c r="P30" s="13">
        <f t="shared" si="7"/>
        <v>8433.5167308716918</v>
      </c>
      <c r="Q30" s="10">
        <f t="shared" si="23"/>
        <v>-0.11412668465516163</v>
      </c>
      <c r="R30" s="10"/>
      <c r="S30" s="10">
        <f t="shared" si="8"/>
        <v>5.0590720465798187</v>
      </c>
      <c r="T30" s="10">
        <f t="shared" si="9"/>
        <v>5.059072046579824</v>
      </c>
      <c r="U30" s="10">
        <f t="shared" si="10"/>
        <v>5.1381141287675005</v>
      </c>
      <c r="V30" s="10">
        <f t="shared" si="35"/>
        <v>-9.2066253785233698E-2</v>
      </c>
      <c r="W30" s="10">
        <f t="shared" si="35"/>
        <v>-9.2066253785233698E-2</v>
      </c>
      <c r="X30" s="10">
        <f t="shared" si="24"/>
        <v>-9.2066253785233698E-2</v>
      </c>
      <c r="Y30" s="10"/>
      <c r="Z30" s="10">
        <f t="shared" si="11"/>
        <v>9.4895805675284421</v>
      </c>
      <c r="AA30" s="10"/>
      <c r="AB30" s="10">
        <f t="shared" si="25"/>
        <v>2.1307413878549397</v>
      </c>
      <c r="AC30" s="10"/>
      <c r="AD30" s="149">
        <f t="shared" si="12"/>
        <v>9947.0329328884181</v>
      </c>
      <c r="AE30" s="149">
        <f t="shared" si="13"/>
        <v>9753.0204136501579</v>
      </c>
      <c r="AF30" s="149">
        <f t="shared" si="13"/>
        <v>11408.762260008016</v>
      </c>
      <c r="AG30" s="149">
        <f t="shared" si="13"/>
        <v>11846.118973151804</v>
      </c>
      <c r="AH30" s="150">
        <f t="shared" si="26"/>
        <v>-9.2066253785233698E-2</v>
      </c>
      <c r="AI30" s="150">
        <f t="shared" si="26"/>
        <v>-9.2066253785247909E-2</v>
      </c>
      <c r="AJ30" s="150">
        <f t="shared" si="26"/>
        <v>-9.2066253785247909E-2</v>
      </c>
      <c r="AK30" s="159"/>
      <c r="AL30" s="160"/>
      <c r="AM30" s="153">
        <f>'[2]A7. GB GDP(O) 1700-1870'!E21</f>
        <v>97.54912173027806</v>
      </c>
      <c r="AN30" s="154">
        <f>'[2]A18. Population 1680+'!J632</f>
        <v>6467.7257513639724</v>
      </c>
      <c r="AO30" s="154">
        <f t="shared" si="27"/>
        <v>1.5082445589117013</v>
      </c>
      <c r="AP30" s="154"/>
      <c r="AQ30" s="154">
        <f t="shared" si="28"/>
        <v>9.9427232987821412E-2</v>
      </c>
      <c r="AR30" s="155"/>
      <c r="AS30" s="155"/>
      <c r="AT30" s="155">
        <f t="shared" si="14"/>
        <v>7.9508111637376535</v>
      </c>
      <c r="AU30" s="154">
        <f>'[2]A18. Population 1680+'!S632</f>
        <v>2150</v>
      </c>
      <c r="AV30" s="154">
        <f t="shared" si="15"/>
        <v>60.071212862954646</v>
      </c>
      <c r="AW30" s="154">
        <f t="shared" si="29"/>
        <v>9.1970190513734451E-2</v>
      </c>
      <c r="AX30" s="156">
        <f t="shared" si="16"/>
        <v>15.375369958970538</v>
      </c>
      <c r="AY30" s="156">
        <f>'[2]A9. Nominal GDP (A)'!AT30/('[2]A9. Nominal GDP (A)'!BK30+'[2]A9. Nominal GDP (A)'!AT30)</f>
        <v>0.13151508024376826</v>
      </c>
      <c r="AZ30" s="156">
        <f t="shared" si="30"/>
        <v>98.455890440248552</v>
      </c>
      <c r="BA30" s="156">
        <f t="shared" si="17"/>
        <v>19.495137685258452</v>
      </c>
      <c r="BB30" s="156">
        <f t="shared" si="18"/>
        <v>4.4536071746405881</v>
      </c>
      <c r="BC30" s="157"/>
      <c r="BU30" s="143">
        <f t="shared" si="19"/>
        <v>4.5719103289717919</v>
      </c>
      <c r="BV30" s="143">
        <f t="shared" si="31"/>
        <v>98.455890440248552</v>
      </c>
      <c r="BW30" s="143">
        <f t="shared" si="32"/>
        <v>0.19155883875728819</v>
      </c>
      <c r="BX30" s="143"/>
      <c r="BY30" s="144">
        <f t="shared" si="33"/>
        <v>97.54912173027806</v>
      </c>
      <c r="BZ30" s="144">
        <f t="shared" si="34"/>
        <v>98.455890440248567</v>
      </c>
      <c r="CA30" s="144"/>
      <c r="CB30" s="144"/>
      <c r="CC30" s="158">
        <f t="shared" si="20"/>
        <v>4.5919256864815621</v>
      </c>
      <c r="CD30" s="158"/>
      <c r="CE30" s="145"/>
      <c r="CF30" s="145"/>
      <c r="CG30" s="145"/>
      <c r="CH30" s="145"/>
      <c r="CI30" s="145"/>
      <c r="CJ30" s="145"/>
      <c r="CK30" s="145"/>
      <c r="CL30" s="145"/>
      <c r="CM30" s="146"/>
      <c r="CN30" s="146"/>
      <c r="CO30" s="146"/>
    </row>
    <row r="31" spans="1:93" x14ac:dyDescent="0.25">
      <c r="A31">
        <v>1713</v>
      </c>
      <c r="B31" s="147">
        <f t="shared" si="0"/>
        <v>8437.0601180157482</v>
      </c>
      <c r="C31" s="147">
        <f t="shared" si="1"/>
        <v>8272.4989569635345</v>
      </c>
      <c r="D31" s="147">
        <f t="shared" si="2"/>
        <v>9676.8969912202756</v>
      </c>
      <c r="E31" s="148">
        <f t="shared" si="21"/>
        <v>-4.2926510570502501</v>
      </c>
      <c r="F31" s="148">
        <f t="shared" si="21"/>
        <v>-4.2926510570502501</v>
      </c>
      <c r="G31" s="148">
        <f t="shared" si="21"/>
        <v>-4.2926510570502501</v>
      </c>
      <c r="H31" s="10"/>
      <c r="I31" s="13">
        <f t="shared" si="3"/>
        <v>8131.6429538143784</v>
      </c>
      <c r="J31" s="13">
        <f t="shared" si="4"/>
        <v>7972.8660721973838</v>
      </c>
      <c r="K31" s="13">
        <f t="shared" si="5"/>
        <v>9326.3963050130769</v>
      </c>
      <c r="L31" s="10">
        <f t="shared" si="22"/>
        <v>-4.2926510570502643</v>
      </c>
      <c r="M31" s="10"/>
      <c r="N31" s="13">
        <f>('[2]A9. Nominal GDP (A)'!DH31/('[2]A9. Nominal GDP (A)'!F31/'BoE A8. UK Real GDP(A)'!I31))</f>
        <v>7032.439139071872</v>
      </c>
      <c r="O31" s="13">
        <f t="shared" si="6"/>
        <v>6898.5636094503998</v>
      </c>
      <c r="P31" s="13">
        <f t="shared" si="7"/>
        <v>8069.7126446705352</v>
      </c>
      <c r="Q31" s="10">
        <f t="shared" si="23"/>
        <v>-4.3137886342173033</v>
      </c>
      <c r="R31" s="10"/>
      <c r="S31" s="10">
        <f t="shared" si="8"/>
        <v>4.8419037368953761</v>
      </c>
      <c r="T31" s="10">
        <f t="shared" si="9"/>
        <v>4.8419037368953814</v>
      </c>
      <c r="U31" s="10">
        <f t="shared" si="10"/>
        <v>4.9175528183065138</v>
      </c>
      <c r="V31" s="10">
        <f t="shared" si="35"/>
        <v>-4.2926510570502501</v>
      </c>
      <c r="W31" s="10">
        <f t="shared" si="35"/>
        <v>-4.2926510570502501</v>
      </c>
      <c r="X31" s="10">
        <f t="shared" si="24"/>
        <v>-4.2926510570502643</v>
      </c>
      <c r="Y31" s="10"/>
      <c r="Z31" s="10">
        <f t="shared" si="11"/>
        <v>9.1667500437478591</v>
      </c>
      <c r="AA31" s="10"/>
      <c r="AB31" s="10">
        <f t="shared" si="25"/>
        <v>-3.4019472355316651</v>
      </c>
      <c r="AC31" s="10"/>
      <c r="AD31" s="149">
        <f t="shared" si="12"/>
        <v>9520.0415185496477</v>
      </c>
      <c r="AE31" s="149">
        <f t="shared" si="13"/>
        <v>9334.3572797692777</v>
      </c>
      <c r="AF31" s="149">
        <f t="shared" si="13"/>
        <v>10919.023906257433</v>
      </c>
      <c r="AG31" s="149">
        <f t="shared" si="13"/>
        <v>11337.606421831375</v>
      </c>
      <c r="AH31" s="150">
        <f t="shared" si="26"/>
        <v>-4.2926510570502359</v>
      </c>
      <c r="AI31" s="150">
        <f t="shared" si="26"/>
        <v>-4.2926510570502501</v>
      </c>
      <c r="AJ31" s="150">
        <f t="shared" si="26"/>
        <v>-4.2926510570502501</v>
      </c>
      <c r="AK31" s="159"/>
      <c r="AL31" s="160"/>
      <c r="AM31" s="153">
        <f>'[2]A7. GB GDP(O) 1700-1870'!E22</f>
        <v>93.361678325180037</v>
      </c>
      <c r="AN31" s="154">
        <f>'[2]A18. Population 1680+'!J633</f>
        <v>6478.8822758348524</v>
      </c>
      <c r="AO31" s="154">
        <f t="shared" si="27"/>
        <v>1.4410151990784503</v>
      </c>
      <c r="AP31" s="154"/>
      <c r="AQ31" s="154">
        <f t="shared" si="28"/>
        <v>-4.4574574750504183</v>
      </c>
      <c r="AR31" s="155"/>
      <c r="AS31" s="155"/>
      <c r="AT31" s="155">
        <f t="shared" si="14"/>
        <v>7.6803287631505368</v>
      </c>
      <c r="AU31" s="154">
        <f>'[2]A18. Population 1680+'!S633</f>
        <v>2166.1726419613001</v>
      </c>
      <c r="AV31" s="154">
        <f t="shared" si="15"/>
        <v>57.594387752449919</v>
      </c>
      <c r="AW31" s="154">
        <f t="shared" si="29"/>
        <v>-4.1231481644216359</v>
      </c>
      <c r="AX31" s="156">
        <f t="shared" si="16"/>
        <v>14.852307985698573</v>
      </c>
      <c r="AY31" s="156">
        <f>'[2]A9. Nominal GDP (A)'!AT31/('[2]A9. Nominal GDP (A)'!BK31+'[2]A9. Nominal GDP (A)'!AT31)</f>
        <v>0.13306898977746573</v>
      </c>
      <c r="AZ31" s="156">
        <f t="shared" si="30"/>
        <v>94.34485481795646</v>
      </c>
      <c r="BA31" s="156">
        <f t="shared" si="17"/>
        <v>18.681116247564734</v>
      </c>
      <c r="BB31" s="156">
        <f t="shared" si="18"/>
        <v>4.2676463584743427</v>
      </c>
      <c r="BC31" s="157"/>
      <c r="BU31" s="143">
        <f t="shared" si="19"/>
        <v>4.3810097526803737</v>
      </c>
      <c r="BV31" s="143">
        <f t="shared" si="31"/>
        <v>94.34485481795646</v>
      </c>
      <c r="BW31" s="143">
        <f t="shared" si="32"/>
        <v>-4.1755100724898</v>
      </c>
      <c r="BX31" s="143"/>
      <c r="BY31" s="144">
        <f t="shared" si="33"/>
        <v>93.361678325180051</v>
      </c>
      <c r="BZ31" s="144">
        <f t="shared" si="34"/>
        <v>94.344854817956474</v>
      </c>
      <c r="CA31" s="144"/>
      <c r="CB31" s="144"/>
      <c r="CC31" s="158">
        <f t="shared" si="20"/>
        <v>4.3948103399618494</v>
      </c>
      <c r="CD31" s="158"/>
      <c r="CE31" s="145"/>
      <c r="CF31" s="145"/>
      <c r="CG31" s="145"/>
      <c r="CH31" s="145"/>
      <c r="CI31" s="145"/>
      <c r="CJ31" s="145"/>
      <c r="CK31" s="145"/>
      <c r="CL31" s="145"/>
      <c r="CM31" s="146"/>
      <c r="CN31" s="146"/>
      <c r="CO31" s="146"/>
    </row>
    <row r="32" spans="1:93" x14ac:dyDescent="0.25">
      <c r="A32">
        <v>1714</v>
      </c>
      <c r="B32" s="147">
        <f t="shared" si="0"/>
        <v>9280.8270070130056</v>
      </c>
      <c r="C32" s="147">
        <f t="shared" si="1"/>
        <v>9099.8085424725414</v>
      </c>
      <c r="D32" s="147">
        <f t="shared" si="2"/>
        <v>10644.65651352046</v>
      </c>
      <c r="E32" s="148">
        <f t="shared" si="21"/>
        <v>10.000721545121536</v>
      </c>
      <c r="F32" s="148">
        <f t="shared" si="21"/>
        <v>10.000721545121536</v>
      </c>
      <c r="G32" s="148">
        <f t="shared" si="21"/>
        <v>10.00072154512155</v>
      </c>
      <c r="H32" s="10"/>
      <c r="I32" s="13">
        <f t="shared" si="3"/>
        <v>8944.8659226688505</v>
      </c>
      <c r="J32" s="13">
        <f t="shared" si="4"/>
        <v>8770.2102072433136</v>
      </c>
      <c r="K32" s="13">
        <f t="shared" si="5"/>
        <v>10259.10322967194</v>
      </c>
      <c r="L32" s="10">
        <f t="shared" si="22"/>
        <v>10.00072154512155</v>
      </c>
      <c r="M32" s="10"/>
      <c r="N32" s="13">
        <f>('[2]A9. Nominal GDP (A)'!DH32/('[2]A9. Nominal GDP (A)'!F32/'BoE A8. UK Real GDP(A)'!I32))</f>
        <v>7734.0249317425687</v>
      </c>
      <c r="O32" s="13">
        <f t="shared" si="6"/>
        <v>7586.7934145737827</v>
      </c>
      <c r="P32" s="13">
        <f t="shared" si="7"/>
        <v>8874.7812176753669</v>
      </c>
      <c r="Q32" s="10">
        <f t="shared" si="23"/>
        <v>9.976421818892419</v>
      </c>
      <c r="R32" s="10"/>
      <c r="S32" s="10">
        <f t="shared" si="8"/>
        <v>5.326129047105117</v>
      </c>
      <c r="T32" s="10">
        <f t="shared" si="9"/>
        <v>5.3261290471051232</v>
      </c>
      <c r="U32" s="10">
        <f t="shared" si="10"/>
        <v>5.4093435824996261</v>
      </c>
      <c r="V32" s="10">
        <f t="shared" si="35"/>
        <v>10.000721545121536</v>
      </c>
      <c r="W32" s="10">
        <f t="shared" si="35"/>
        <v>10.00072154512155</v>
      </c>
      <c r="X32" s="10">
        <f t="shared" si="24"/>
        <v>10.000721545121579</v>
      </c>
      <c r="Y32" s="10"/>
      <c r="Z32" s="10">
        <f t="shared" si="11"/>
        <v>10.056000556106996</v>
      </c>
      <c r="AA32" s="10"/>
      <c r="AB32" s="10">
        <f t="shared" si="25"/>
        <v>9.7008264446530461</v>
      </c>
      <c r="AC32" s="10"/>
      <c r="AD32" s="149">
        <f t="shared" si="12"/>
        <v>10472.114361799757</v>
      </c>
      <c r="AE32" s="149">
        <f t="shared" si="13"/>
        <v>10267.860359345783</v>
      </c>
      <c r="AF32" s="149">
        <f t="shared" si="13"/>
        <v>12011.00508256749</v>
      </c>
      <c r="AG32" s="149">
        <f t="shared" si="13"/>
        <v>12471.448869960546</v>
      </c>
      <c r="AH32" s="150">
        <f t="shared" si="26"/>
        <v>10.000721545121522</v>
      </c>
      <c r="AI32" s="150">
        <f t="shared" si="26"/>
        <v>10.000721545121522</v>
      </c>
      <c r="AJ32" s="150">
        <f t="shared" si="26"/>
        <v>10.000721545121522</v>
      </c>
      <c r="AK32" s="159"/>
      <c r="AL32" s="160"/>
      <c r="AM32" s="153">
        <f>'[2]A7. GB GDP(O) 1700-1870'!E23</f>
        <v>102.69851980433337</v>
      </c>
      <c r="AN32" s="154">
        <f>'[2]A18. Population 1680+'!J634</f>
        <v>6502.4550194932253</v>
      </c>
      <c r="AO32" s="154">
        <f t="shared" si="27"/>
        <v>1.5793807030800082</v>
      </c>
      <c r="AP32" s="154"/>
      <c r="AQ32" s="154">
        <f t="shared" si="28"/>
        <v>9.6019461897448792</v>
      </c>
      <c r="AR32" s="155"/>
      <c r="AS32" s="155"/>
      <c r="AT32" s="155">
        <f t="shared" si="14"/>
        <v>8.4253841268425393</v>
      </c>
      <c r="AU32" s="154">
        <f>'[2]A18. Population 1680+'!S634</f>
        <v>2182.4669371077198</v>
      </c>
      <c r="AV32" s="154">
        <f t="shared" si="15"/>
        <v>62.709806213730417</v>
      </c>
      <c r="AW32" s="154">
        <f t="shared" si="29"/>
        <v>8.8818002255139845</v>
      </c>
      <c r="AX32" s="156">
        <f t="shared" si="16"/>
        <v>16.293104606416538</v>
      </c>
      <c r="AY32" s="156">
        <f>'[2]A9. Nominal GDP (A)'!AT32/('[2]A9. Nominal GDP (A)'!BK32+'[2]A9. Nominal GDP (A)'!AT32)</f>
        <v>0.12842289002597046</v>
      </c>
      <c r="AZ32" s="156">
        <f t="shared" si="30"/>
        <v>103.74237108636555</v>
      </c>
      <c r="BA32" s="156">
        <f t="shared" si="17"/>
        <v>20.541907640876815</v>
      </c>
      <c r="BB32" s="156">
        <f t="shared" si="18"/>
        <v>4.6927387088623398</v>
      </c>
      <c r="BC32" s="157"/>
      <c r="BU32" s="143">
        <f t="shared" si="19"/>
        <v>4.8173940208242341</v>
      </c>
      <c r="BV32" s="143">
        <f t="shared" si="31"/>
        <v>103.74237108636555</v>
      </c>
      <c r="BW32" s="143">
        <f t="shared" si="32"/>
        <v>9.9608148070629881</v>
      </c>
      <c r="BX32" s="143"/>
      <c r="BY32" s="144">
        <f t="shared" si="33"/>
        <v>102.69851980433342</v>
      </c>
      <c r="BZ32" s="144">
        <f t="shared" si="34"/>
        <v>103.74237108636557</v>
      </c>
      <c r="CA32" s="144"/>
      <c r="CB32" s="144"/>
      <c r="CC32" s="158">
        <f t="shared" si="20"/>
        <v>4.8343230844976439</v>
      </c>
      <c r="CD32" s="158"/>
      <c r="CE32" s="145"/>
      <c r="CF32" s="145"/>
      <c r="CG32" s="145"/>
      <c r="CH32" s="145"/>
      <c r="CI32" s="145"/>
      <c r="CJ32" s="145"/>
      <c r="CK32" s="145"/>
      <c r="CL32" s="145"/>
      <c r="CM32" s="146"/>
      <c r="CN32" s="146"/>
      <c r="CO32" s="146"/>
    </row>
    <row r="33" spans="1:93" x14ac:dyDescent="0.25">
      <c r="A33">
        <v>1715</v>
      </c>
      <c r="B33" s="147">
        <f t="shared" si="0"/>
        <v>9020.3772524058622</v>
      </c>
      <c r="C33" s="147">
        <f t="shared" si="1"/>
        <v>8844.4387462175255</v>
      </c>
      <c r="D33" s="147">
        <f t="shared" si="2"/>
        <v>10345.933331337581</v>
      </c>
      <c r="E33" s="148">
        <f t="shared" si="21"/>
        <v>-2.8063205402959852</v>
      </c>
      <c r="F33" s="148">
        <f t="shared" si="21"/>
        <v>-2.8063205402959852</v>
      </c>
      <c r="G33" s="148">
        <f t="shared" si="21"/>
        <v>-2.8063205402959852</v>
      </c>
      <c r="H33" s="10"/>
      <c r="I33" s="13">
        <f t="shared" si="3"/>
        <v>8693.8443129790576</v>
      </c>
      <c r="J33" s="13">
        <f t="shared" si="4"/>
        <v>8524.0899967703081</v>
      </c>
      <c r="K33" s="13">
        <f t="shared" si="5"/>
        <v>9971.199908487486</v>
      </c>
      <c r="L33" s="10">
        <f t="shared" si="22"/>
        <v>-2.8063205402959994</v>
      </c>
      <c r="M33" s="10"/>
      <c r="N33" s="13">
        <f>('[2]A9. Nominal GDP (A)'!DH33/('[2]A9. Nominal GDP (A)'!F33/'BoE A8. UK Real GDP(A)'!I33))</f>
        <v>7515.3224942196675</v>
      </c>
      <c r="O33" s="13">
        <f t="shared" si="6"/>
        <v>7372.2543838111642</v>
      </c>
      <c r="P33" s="13">
        <f t="shared" si="7"/>
        <v>8623.8205210241413</v>
      </c>
      <c r="Q33" s="10">
        <f t="shared" si="23"/>
        <v>-2.8277958689438236</v>
      </c>
      <c r="R33" s="10"/>
      <c r="S33" s="10">
        <f t="shared" si="8"/>
        <v>5.1766607936535349</v>
      </c>
      <c r="T33" s="10">
        <f t="shared" si="9"/>
        <v>5.1766607936535411</v>
      </c>
      <c r="U33" s="10">
        <f t="shared" si="10"/>
        <v>5.2575400624487552</v>
      </c>
      <c r="V33" s="10">
        <f t="shared" si="35"/>
        <v>-2.8063205402959852</v>
      </c>
      <c r="W33" s="10">
        <f t="shared" si="35"/>
        <v>-2.8063205402959852</v>
      </c>
      <c r="X33" s="10">
        <f t="shared" si="24"/>
        <v>-2.8063205402959994</v>
      </c>
      <c r="Y33" s="10"/>
      <c r="Z33" s="10">
        <f t="shared" si="11"/>
        <v>9.8582006719702431</v>
      </c>
      <c r="AA33" s="10"/>
      <c r="AB33" s="10">
        <f t="shared" si="25"/>
        <v>-1.9669836236895293</v>
      </c>
      <c r="AC33" s="10"/>
      <c r="AD33" s="149">
        <f t="shared" si="12"/>
        <v>10178.233265461286</v>
      </c>
      <c r="AE33" s="149">
        <f t="shared" si="13"/>
        <v>9979.7112850325539</v>
      </c>
      <c r="AF33" s="149">
        <f t="shared" si="13"/>
        <v>11673.937779839405</v>
      </c>
      <c r="AG33" s="149">
        <f t="shared" si="13"/>
        <v>12121.460038650333</v>
      </c>
      <c r="AH33" s="150">
        <f t="shared" si="26"/>
        <v>-2.806320540295971</v>
      </c>
      <c r="AI33" s="150">
        <f t="shared" si="26"/>
        <v>-2.806320540295971</v>
      </c>
      <c r="AJ33" s="150">
        <f t="shared" si="26"/>
        <v>-2.8063205402959852</v>
      </c>
      <c r="AK33" s="159"/>
      <c r="AL33" s="160"/>
      <c r="AM33" s="153">
        <f>'[2]A7. GB GDP(O) 1700-1870'!E24</f>
        <v>99.816470148484441</v>
      </c>
      <c r="AN33" s="154">
        <f>'[2]A18. Population 1680+'!J635</f>
        <v>6509.9169287339591</v>
      </c>
      <c r="AO33" s="154">
        <f t="shared" si="27"/>
        <v>1.5332986770984285</v>
      </c>
      <c r="AP33" s="154"/>
      <c r="AQ33" s="154">
        <f t="shared" si="28"/>
        <v>-2.9177275555990576</v>
      </c>
      <c r="AR33" s="155"/>
      <c r="AS33" s="155"/>
      <c r="AT33" s="155">
        <f t="shared" si="14"/>
        <v>8.2596582008346093</v>
      </c>
      <c r="AU33" s="154">
        <f>'[2]A18. Population 1680+'!S635</f>
        <v>2198.8838005338698</v>
      </c>
      <c r="AV33" s="154">
        <f t="shared" si="15"/>
        <v>61.017332514966682</v>
      </c>
      <c r="AW33" s="154">
        <f t="shared" si="29"/>
        <v>-2.6988979889291471</v>
      </c>
      <c r="AX33" s="156">
        <f t="shared" si="16"/>
        <v>15.97262190701772</v>
      </c>
      <c r="AY33" s="156">
        <f>'[2]A9. Nominal GDP (A)'!AT33/('[2]A9. Nominal GDP (A)'!BK33+'[2]A9. Nominal GDP (A)'!AT33)</f>
        <v>0.13282103140725821</v>
      </c>
      <c r="AZ33" s="156">
        <f t="shared" si="30"/>
        <v>100.94285159462345</v>
      </c>
      <c r="BA33" s="156">
        <f t="shared" si="17"/>
        <v>19.987578004528654</v>
      </c>
      <c r="BB33" s="156">
        <f t="shared" si="18"/>
        <v>4.5661037250313274</v>
      </c>
      <c r="BC33" s="157"/>
      <c r="BU33" s="143">
        <f t="shared" si="19"/>
        <v>4.6873951754202485</v>
      </c>
      <c r="BV33" s="143">
        <f t="shared" si="31"/>
        <v>100.94285159462343</v>
      </c>
      <c r="BW33" s="143">
        <f t="shared" si="32"/>
        <v>-2.6985304677599089</v>
      </c>
      <c r="BX33" s="143"/>
      <c r="BY33" s="144">
        <f t="shared" si="33"/>
        <v>99.816470148484456</v>
      </c>
      <c r="BZ33" s="144">
        <f t="shared" si="34"/>
        <v>100.94285159462343</v>
      </c>
      <c r="CA33" s="144"/>
      <c r="CB33" s="144"/>
      <c r="CC33" s="158">
        <f t="shared" si="20"/>
        <v>4.6986564827931154</v>
      </c>
      <c r="CD33" s="158"/>
      <c r="CE33" s="145"/>
      <c r="CF33" s="145"/>
      <c r="CG33" s="145"/>
      <c r="CH33" s="145"/>
      <c r="CI33" s="145"/>
      <c r="CJ33" s="145"/>
      <c r="CK33" s="145"/>
      <c r="CL33" s="145"/>
      <c r="CM33" s="146"/>
      <c r="CN33" s="146"/>
      <c r="CO33" s="146"/>
    </row>
    <row r="34" spans="1:93" x14ac:dyDescent="0.25">
      <c r="A34">
        <v>1716</v>
      </c>
      <c r="B34" s="147">
        <f t="shared" si="0"/>
        <v>9361.6038057918868</v>
      </c>
      <c r="C34" s="147">
        <f t="shared" si="1"/>
        <v>9179.0098251821764</v>
      </c>
      <c r="D34" s="147">
        <f t="shared" si="2"/>
        <v>10737.303567130362</v>
      </c>
      <c r="E34" s="148">
        <f t="shared" si="21"/>
        <v>3.7828412696931792</v>
      </c>
      <c r="F34" s="148">
        <f t="shared" si="21"/>
        <v>3.7828412696931792</v>
      </c>
      <c r="G34" s="148">
        <f t="shared" si="21"/>
        <v>3.7828412696931935</v>
      </c>
      <c r="H34" s="10"/>
      <c r="I34" s="13">
        <f t="shared" si="3"/>
        <v>9022.7186435733038</v>
      </c>
      <c r="J34" s="13">
        <f t="shared" si="4"/>
        <v>8846.542791033924</v>
      </c>
      <c r="K34" s="13">
        <f t="shared" si="5"/>
        <v>10348.39457370936</v>
      </c>
      <c r="L34" s="10">
        <f t="shared" si="22"/>
        <v>3.7828412696931792</v>
      </c>
      <c r="M34" s="10"/>
      <c r="N34" s="13">
        <f>('[2]A9. Nominal GDP (A)'!DH34/('[2]A9. Nominal GDP (A)'!F34/'BoE A8. UK Real GDP(A)'!I34))</f>
        <v>7797.8914783240207</v>
      </c>
      <c r="O34" s="13">
        <f t="shared" si="6"/>
        <v>7649.4441429192575</v>
      </c>
      <c r="P34" s="13">
        <f t="shared" si="7"/>
        <v>8948.067977550234</v>
      </c>
      <c r="Q34" s="10">
        <f t="shared" si="23"/>
        <v>3.7599049717651809</v>
      </c>
      <c r="R34" s="10"/>
      <c r="S34" s="10">
        <f t="shared" si="8"/>
        <v>5.3724856545478872</v>
      </c>
      <c r="T34" s="10">
        <f t="shared" si="9"/>
        <v>5.3724856545478934</v>
      </c>
      <c r="U34" s="10">
        <f t="shared" si="10"/>
        <v>5.4564244577017194</v>
      </c>
      <c r="V34" s="10">
        <f t="shared" si="35"/>
        <v>3.7828412696931792</v>
      </c>
      <c r="W34" s="10">
        <f t="shared" si="35"/>
        <v>3.782841269693165</v>
      </c>
      <c r="X34" s="10">
        <f t="shared" si="24"/>
        <v>3.7828412696931792</v>
      </c>
      <c r="Y34" s="10"/>
      <c r="Z34" s="10">
        <f t="shared" si="11"/>
        <v>10.222037388082324</v>
      </c>
      <c r="AA34" s="10"/>
      <c r="AB34" s="10">
        <f t="shared" si="25"/>
        <v>3.6907010540632967</v>
      </c>
      <c r="AC34" s="10"/>
      <c r="AD34" s="149">
        <f t="shared" si="12"/>
        <v>10563.259673952794</v>
      </c>
      <c r="AE34" s="149">
        <f t="shared" si="13"/>
        <v>10357.227922118993</v>
      </c>
      <c r="AF34" s="149">
        <f t="shared" si="13"/>
        <v>12115.544315973475</v>
      </c>
      <c r="AG34" s="149">
        <f t="shared" si="13"/>
        <v>12579.995631481765</v>
      </c>
      <c r="AH34" s="150">
        <f t="shared" si="26"/>
        <v>3.7828412696931935</v>
      </c>
      <c r="AI34" s="150">
        <f t="shared" si="26"/>
        <v>3.7828412696931792</v>
      </c>
      <c r="AJ34" s="150">
        <f t="shared" si="26"/>
        <v>3.7828412696931935</v>
      </c>
      <c r="AK34" s="159"/>
      <c r="AL34" s="160"/>
      <c r="AM34" s="153">
        <f>'[2]A7. GB GDP(O) 1700-1870'!E25</f>
        <v>103.59236877521229</v>
      </c>
      <c r="AN34" s="154">
        <f>'[2]A18. Population 1680+'!J636</f>
        <v>6549.6643200371163</v>
      </c>
      <c r="AO34" s="154">
        <f t="shared" si="27"/>
        <v>1.5816439394962036</v>
      </c>
      <c r="AP34" s="154"/>
      <c r="AQ34" s="154">
        <f t="shared" si="28"/>
        <v>3.1530231597970584</v>
      </c>
      <c r="AR34" s="155"/>
      <c r="AS34" s="155"/>
      <c r="AT34" s="155">
        <f t="shared" si="14"/>
        <v>8.5644974931148372</v>
      </c>
      <c r="AU34" s="154">
        <f>'[2]A18. Population 1680+'!S636</f>
        <v>2215.4241542178402</v>
      </c>
      <c r="AV34" s="154">
        <f t="shared" si="15"/>
        <v>62.796931343727437</v>
      </c>
      <c r="AW34" s="154">
        <f t="shared" si="29"/>
        <v>2.916546422812317</v>
      </c>
      <c r="AX34" s="156">
        <f t="shared" si="16"/>
        <v>16.562123632101567</v>
      </c>
      <c r="AY34" s="156">
        <f>'[2]A9. Nominal GDP (A)'!AT34/('[2]A9. Nominal GDP (A)'!BK34+'[2]A9. Nominal GDP (A)'!AT34)</f>
        <v>0.13140970913099906</v>
      </c>
      <c r="AZ34" s="156">
        <f t="shared" si="30"/>
        <v>104.74900589740365</v>
      </c>
      <c r="BA34" s="156">
        <f t="shared" si="17"/>
        <v>20.741230242624766</v>
      </c>
      <c r="BB34" s="156">
        <f t="shared" si="18"/>
        <v>4.7382733741488519</v>
      </c>
      <c r="BC34" s="157"/>
      <c r="BU34" s="143">
        <f t="shared" si="19"/>
        <v>4.86413824373978</v>
      </c>
      <c r="BV34" s="143">
        <f t="shared" si="31"/>
        <v>104.74900589740361</v>
      </c>
      <c r="BW34" s="143">
        <f t="shared" si="32"/>
        <v>3.770603111219117</v>
      </c>
      <c r="BX34" s="143"/>
      <c r="BY34" s="144">
        <f t="shared" si="33"/>
        <v>103.59236877521231</v>
      </c>
      <c r="BZ34" s="144">
        <f t="shared" si="34"/>
        <v>104.74900589740361</v>
      </c>
      <c r="CA34" s="144"/>
      <c r="CB34" s="144"/>
      <c r="CC34" s="158">
        <f t="shared" si="20"/>
        <v>4.876399199345328</v>
      </c>
      <c r="CD34" s="158"/>
      <c r="CE34" s="145"/>
      <c r="CF34" s="145"/>
      <c r="CG34" s="145"/>
      <c r="CH34" s="145"/>
      <c r="CI34" s="145"/>
      <c r="CJ34" s="145"/>
      <c r="CK34" s="145"/>
      <c r="CL34" s="145"/>
      <c r="CM34" s="146"/>
      <c r="CN34" s="146"/>
      <c r="CO34" s="146"/>
    </row>
    <row r="35" spans="1:93" x14ac:dyDescent="0.25">
      <c r="A35">
        <v>1717</v>
      </c>
      <c r="B35" s="147">
        <f t="shared" si="0"/>
        <v>9889.4169874354502</v>
      </c>
      <c r="C35" s="147">
        <f t="shared" si="1"/>
        <v>9696.528241969856</v>
      </c>
      <c r="D35" s="147">
        <f t="shared" si="2"/>
        <v>11342.679577011661</v>
      </c>
      <c r="E35" s="148">
        <f t="shared" si="21"/>
        <v>5.6380636544030267</v>
      </c>
      <c r="F35" s="148">
        <f t="shared" si="21"/>
        <v>5.6380636544030267</v>
      </c>
      <c r="G35" s="148">
        <f t="shared" si="21"/>
        <v>5.6380636544030551</v>
      </c>
      <c r="H35" s="10"/>
      <c r="I35" s="13">
        <f t="shared" si="3"/>
        <v>9531.425264055657</v>
      </c>
      <c r="J35" s="13">
        <f t="shared" si="4"/>
        <v>9345.3165048064184</v>
      </c>
      <c r="K35" s="13">
        <f t="shared" si="5"/>
        <v>10931.843646983883</v>
      </c>
      <c r="L35" s="10">
        <f t="shared" si="22"/>
        <v>5.6380636544030409</v>
      </c>
      <c r="M35" s="10"/>
      <c r="N35" s="13">
        <f>('[2]A9. Nominal GDP (A)'!DH35/('[2]A9. Nominal GDP (A)'!F35/'BoE A8. UK Real GDP(A)'!I35))</f>
        <v>8235.720641440048</v>
      </c>
      <c r="O35" s="13">
        <f t="shared" si="6"/>
        <v>8078.9384154039217</v>
      </c>
      <c r="P35" s="13">
        <f t="shared" si="7"/>
        <v>9450.4762407334711</v>
      </c>
      <c r="Q35" s="10">
        <f t="shared" si="23"/>
        <v>5.6147121864041054</v>
      </c>
      <c r="R35" s="10"/>
      <c r="S35" s="10">
        <f t="shared" si="8"/>
        <v>5.6753898155749685</v>
      </c>
      <c r="T35" s="10">
        <f t="shared" si="9"/>
        <v>5.6753898155749747</v>
      </c>
      <c r="U35" s="10">
        <f t="shared" si="10"/>
        <v>5.7640611418813581</v>
      </c>
      <c r="V35" s="10">
        <f t="shared" si="35"/>
        <v>5.6380636544030409</v>
      </c>
      <c r="W35" s="10">
        <f t="shared" si="35"/>
        <v>5.6380636544030267</v>
      </c>
      <c r="X35" s="10">
        <f t="shared" si="24"/>
        <v>5.6380636544030409</v>
      </c>
      <c r="Y35" s="10"/>
      <c r="Z35" s="10">
        <f t="shared" si="11"/>
        <v>10.767749575605238</v>
      </c>
      <c r="AA35" s="10"/>
      <c r="AB35" s="10">
        <f t="shared" si="25"/>
        <v>5.33858532115282</v>
      </c>
      <c r="AC35" s="10"/>
      <c r="AD35" s="149">
        <f t="shared" si="12"/>
        <v>11158.822978350139</v>
      </c>
      <c r="AE35" s="149">
        <f t="shared" si="13"/>
        <v>10941.175025199667</v>
      </c>
      <c r="AF35" s="149">
        <f t="shared" si="13"/>
        <v>12798.62641658547</v>
      </c>
      <c r="AG35" s="149">
        <f t="shared" si="13"/>
        <v>13289.263792905829</v>
      </c>
      <c r="AH35" s="150">
        <f t="shared" si="26"/>
        <v>5.6380636544030267</v>
      </c>
      <c r="AI35" s="150">
        <f t="shared" si="26"/>
        <v>5.6380636544030551</v>
      </c>
      <c r="AJ35" s="150">
        <f t="shared" si="26"/>
        <v>5.6380636544030551</v>
      </c>
      <c r="AK35" s="159"/>
      <c r="AL35" s="160"/>
      <c r="AM35" s="153">
        <f>'[2]A7. GB GDP(O) 1700-1870'!E26</f>
        <v>109.4329724678627</v>
      </c>
      <c r="AN35" s="154">
        <f>'[2]A18. Population 1680+'!J637</f>
        <v>6594.4130544338495</v>
      </c>
      <c r="AO35" s="154">
        <f t="shared" si="27"/>
        <v>1.6594801017853111</v>
      </c>
      <c r="AP35" s="154"/>
      <c r="AQ35" s="154">
        <f t="shared" si="28"/>
        <v>4.9212190143061179</v>
      </c>
      <c r="AR35" s="155"/>
      <c r="AS35" s="155"/>
      <c r="AT35" s="155">
        <f t="shared" si="14"/>
        <v>9.0217204991127655</v>
      </c>
      <c r="AU35" s="154">
        <f>'[2]A18. Population 1680+'!S637</f>
        <v>2232.0889270729999</v>
      </c>
      <c r="AV35" s="154">
        <f t="shared" si="15"/>
        <v>65.655527779989086</v>
      </c>
      <c r="AW35" s="154">
        <f t="shared" si="29"/>
        <v>4.5521275882331622</v>
      </c>
      <c r="AX35" s="156">
        <f t="shared" si="16"/>
        <v>17.446306733196121</v>
      </c>
      <c r="AY35" s="156">
        <f>'[2]A9. Nominal GDP (A)'!AT35/('[2]A9. Nominal GDP (A)'!BK35+'[2]A9. Nominal GDP (A)'!AT35)</f>
        <v>0.12885164425408743</v>
      </c>
      <c r="AZ35" s="156">
        <f t="shared" si="30"/>
        <v>110.6135982256814</v>
      </c>
      <c r="BA35" s="156">
        <f t="shared" si="17"/>
        <v>21.902471427854522</v>
      </c>
      <c r="BB35" s="156">
        <f t="shared" si="18"/>
        <v>5.0035555259101105</v>
      </c>
      <c r="BC35" s="157"/>
      <c r="BU35" s="143">
        <f t="shared" si="19"/>
        <v>5.1364672036523791</v>
      </c>
      <c r="BV35" s="143">
        <f t="shared" si="31"/>
        <v>110.61359822568136</v>
      </c>
      <c r="BW35" s="143">
        <f t="shared" si="32"/>
        <v>5.5987092937395744</v>
      </c>
      <c r="BX35" s="143"/>
      <c r="BY35" s="144">
        <f t="shared" si="33"/>
        <v>109.4329724678627</v>
      </c>
      <c r="BZ35" s="144">
        <f t="shared" si="34"/>
        <v>110.61359822568136</v>
      </c>
      <c r="CA35" s="144"/>
      <c r="CB35" s="144"/>
      <c r="CC35" s="158">
        <f t="shared" si="20"/>
        <v>5.1513336902472178</v>
      </c>
      <c r="CD35" s="158"/>
      <c r="CE35" s="145"/>
      <c r="CF35" s="145"/>
      <c r="CG35" s="145"/>
      <c r="CH35" s="145"/>
      <c r="CI35" s="145"/>
      <c r="CJ35" s="145"/>
      <c r="CK35" s="145"/>
      <c r="CL35" s="145"/>
      <c r="CM35" s="146"/>
      <c r="CN35" s="146"/>
      <c r="CO35" s="146"/>
    </row>
    <row r="36" spans="1:93" x14ac:dyDescent="0.25">
      <c r="A36">
        <v>1718</v>
      </c>
      <c r="B36" s="147">
        <f t="shared" si="0"/>
        <v>10447.88760839</v>
      </c>
      <c r="C36" s="147">
        <f t="shared" si="1"/>
        <v>10244.106138146779</v>
      </c>
      <c r="D36" s="147">
        <f t="shared" si="2"/>
        <v>11983.218176477156</v>
      </c>
      <c r="E36" s="148">
        <f t="shared" ref="E36:G99" si="36">100*B36/B35-100</f>
        <v>5.647154141281419</v>
      </c>
      <c r="F36" s="148">
        <f t="shared" si="36"/>
        <v>5.647154141281419</v>
      </c>
      <c r="G36" s="148">
        <f t="shared" si="36"/>
        <v>5.647154141281419</v>
      </c>
      <c r="H36" s="10"/>
      <c r="I36" s="13">
        <f t="shared" si="3"/>
        <v>10069.679540577919</v>
      </c>
      <c r="J36" s="13">
        <f t="shared" si="4"/>
        <v>9873.0609328234495</v>
      </c>
      <c r="K36" s="13">
        <f t="shared" si="5"/>
        <v>11549.181708212944</v>
      </c>
      <c r="L36" s="10">
        <f t="shared" si="22"/>
        <v>5.647154141281419</v>
      </c>
      <c r="M36" s="10"/>
      <c r="N36" s="13">
        <f>('[2]A9. Nominal GDP (A)'!DH36/('[2]A9. Nominal GDP (A)'!F36/'BoE A8. UK Real GDP(A)'!I36))</f>
        <v>8698.8807282947</v>
      </c>
      <c r="O36" s="13">
        <f t="shared" si="6"/>
        <v>8533.2813904854065</v>
      </c>
      <c r="P36" s="13">
        <f t="shared" si="7"/>
        <v>9981.9516983214289</v>
      </c>
      <c r="Q36" s="10">
        <f t="shared" si="23"/>
        <v>5.6237955003494022</v>
      </c>
      <c r="R36" s="10"/>
      <c r="S36" s="10">
        <f t="shared" si="8"/>
        <v>5.9958878265790743</v>
      </c>
      <c r="T36" s="10">
        <f t="shared" si="9"/>
        <v>5.9958878265790814</v>
      </c>
      <c r="U36" s="10">
        <f t="shared" si="10"/>
        <v>6.0895665593611046</v>
      </c>
      <c r="V36" s="10">
        <f t="shared" si="35"/>
        <v>5.6471541412814332</v>
      </c>
      <c r="W36" s="10">
        <f t="shared" si="35"/>
        <v>5.6471541412814332</v>
      </c>
      <c r="X36" s="10">
        <f t="shared" si="24"/>
        <v>5.647154141281419</v>
      </c>
      <c r="Y36" s="10"/>
      <c r="Z36" s="10">
        <f t="shared" si="11"/>
        <v>11.343926170717033</v>
      </c>
      <c r="AA36" s="10"/>
      <c r="AB36" s="10">
        <f t="shared" si="25"/>
        <v>5.3509472064352792</v>
      </c>
      <c r="AC36" s="10"/>
      <c r="AD36" s="149">
        <f t="shared" si="12"/>
        <v>11788.978912290304</v>
      </c>
      <c r="AE36" s="149">
        <f t="shared" si="13"/>
        <v>11559.04004374008</v>
      </c>
      <c r="AF36" s="149">
        <f t="shared" si="13"/>
        <v>13521.384578296815</v>
      </c>
      <c r="AG36" s="149">
        <f t="shared" si="13"/>
        <v>14039.729003532722</v>
      </c>
      <c r="AH36" s="150">
        <f t="shared" si="26"/>
        <v>5.6471541412814474</v>
      </c>
      <c r="AI36" s="150">
        <f t="shared" si="26"/>
        <v>5.647154141281419</v>
      </c>
      <c r="AJ36" s="150">
        <f t="shared" si="26"/>
        <v>5.647154141281419</v>
      </c>
      <c r="AK36" s="159"/>
      <c r="AL36" s="160"/>
      <c r="AM36" s="153">
        <f>'[2]A7. GB GDP(O) 1700-1870'!E27</f>
        <v>115.61282110450897</v>
      </c>
      <c r="AN36" s="154">
        <f>'[2]A18. Population 1680+'!J638</f>
        <v>6639.1995234619835</v>
      </c>
      <c r="AO36" s="154">
        <f t="shared" si="27"/>
        <v>1.7413668725566953</v>
      </c>
      <c r="AP36" s="154"/>
      <c r="AQ36" s="154">
        <f t="shared" si="28"/>
        <v>4.9344834375108348</v>
      </c>
      <c r="AR36" s="155"/>
      <c r="AS36" s="155"/>
      <c r="AT36" s="155">
        <f t="shared" si="14"/>
        <v>9.5044680001324391</v>
      </c>
      <c r="AU36" s="154">
        <f>'[2]A18. Population 1680+'!S638</f>
        <v>2248.8790550001299</v>
      </c>
      <c r="AV36" s="154">
        <f t="shared" si="15"/>
        <v>68.652306838294422</v>
      </c>
      <c r="AW36" s="154">
        <f t="shared" si="29"/>
        <v>4.564397179697508</v>
      </c>
      <c r="AX36" s="156">
        <f t="shared" si="16"/>
        <v>18.379849395962211</v>
      </c>
      <c r="AY36" s="156">
        <f>'[2]A9. Nominal GDP (A)'!AT36/('[2]A9. Nominal GDP (A)'!BK36+'[2]A9. Nominal GDP (A)'!AT36)</f>
        <v>0.12667669628565173</v>
      </c>
      <c r="AZ36" s="156">
        <f t="shared" si="30"/>
        <v>116.81790100254507</v>
      </c>
      <c r="BA36" s="156">
        <f t="shared" si="17"/>
        <v>23.130978288491711</v>
      </c>
      <c r="BB36" s="156">
        <f t="shared" si="18"/>
        <v>5.284204324444433</v>
      </c>
      <c r="BC36" s="157"/>
      <c r="BU36" s="143">
        <f t="shared" si="19"/>
        <v>5.4245710014320165</v>
      </c>
      <c r="BV36" s="143">
        <f t="shared" si="31"/>
        <v>116.81790100254506</v>
      </c>
      <c r="BW36" s="143">
        <f t="shared" si="32"/>
        <v>5.608987390687048</v>
      </c>
      <c r="BX36" s="143"/>
      <c r="BY36" s="144">
        <f t="shared" si="33"/>
        <v>115.61282110450897</v>
      </c>
      <c r="BZ36" s="144">
        <f t="shared" si="34"/>
        <v>116.81790100254503</v>
      </c>
      <c r="CA36" s="144"/>
      <c r="CB36" s="144"/>
      <c r="CC36" s="158">
        <f t="shared" si="20"/>
        <v>5.4422374440672385</v>
      </c>
      <c r="CD36" s="158"/>
      <c r="CE36" s="145"/>
      <c r="CF36" s="145"/>
      <c r="CG36" s="145"/>
      <c r="CH36" s="145"/>
      <c r="CI36" s="145"/>
      <c r="CJ36" s="145"/>
      <c r="CK36" s="145"/>
      <c r="CL36" s="145"/>
      <c r="CM36" s="146"/>
      <c r="CN36" s="146"/>
      <c r="CO36" s="146"/>
    </row>
    <row r="37" spans="1:93" x14ac:dyDescent="0.25">
      <c r="A37">
        <v>1719</v>
      </c>
      <c r="B37" s="147">
        <f t="shared" si="0"/>
        <v>10263.824568827611</v>
      </c>
      <c r="C37" s="147">
        <f t="shared" si="1"/>
        <v>10063.633167527069</v>
      </c>
      <c r="D37" s="147">
        <f t="shared" si="2"/>
        <v>11772.106835699484</v>
      </c>
      <c r="E37" s="148">
        <f t="shared" si="36"/>
        <v>-1.7617249195385654</v>
      </c>
      <c r="F37" s="148">
        <f t="shared" si="36"/>
        <v>-1.7617249195385511</v>
      </c>
      <c r="G37" s="148">
        <f t="shared" si="36"/>
        <v>-1.7617249195385511</v>
      </c>
      <c r="H37" s="10"/>
      <c r="I37" s="13">
        <f t="shared" si="3"/>
        <v>9892.2794867938828</v>
      </c>
      <c r="J37" s="13">
        <f t="shared" si="4"/>
        <v>9699.1247580486724</v>
      </c>
      <c r="K37" s="13">
        <f t="shared" si="5"/>
        <v>11345.716896056567</v>
      </c>
      <c r="L37" s="10">
        <f t="shared" si="22"/>
        <v>-1.7617249195385511</v>
      </c>
      <c r="M37" s="10"/>
      <c r="N37" s="13">
        <f>('[2]A9. Nominal GDP (A)'!DH37/('[2]A9. Nominal GDP (A)'!F37/'BoE A8. UK Real GDP(A)'!I37))</f>
        <v>8543.7405175962413</v>
      </c>
      <c r="O37" s="13">
        <f t="shared" si="6"/>
        <v>8381.0945616025747</v>
      </c>
      <c r="P37" s="13">
        <f t="shared" si="7"/>
        <v>9803.9285551114845</v>
      </c>
      <c r="Q37" s="10">
        <f t="shared" si="23"/>
        <v>-1.7834502569260167</v>
      </c>
      <c r="R37" s="10"/>
      <c r="S37" s="10">
        <f t="shared" si="8"/>
        <v>5.8902567765906522</v>
      </c>
      <c r="T37" s="10">
        <f t="shared" si="9"/>
        <v>5.8902567765906593</v>
      </c>
      <c r="U37" s="10">
        <f t="shared" si="10"/>
        <v>5.9822851477929531</v>
      </c>
      <c r="V37" s="10">
        <f t="shared" si="35"/>
        <v>-1.7617249195385511</v>
      </c>
      <c r="W37" s="10">
        <f t="shared" si="35"/>
        <v>-1.7617249195385654</v>
      </c>
      <c r="X37" s="10">
        <f t="shared" si="24"/>
        <v>-1.7617249195385511</v>
      </c>
      <c r="Y37" s="10"/>
      <c r="Z37" s="10">
        <f t="shared" si="11"/>
        <v>11.173357126045493</v>
      </c>
      <c r="AA37" s="10"/>
      <c r="AB37" s="10">
        <f t="shared" si="25"/>
        <v>-1.5036156098392297</v>
      </c>
      <c r="AC37" s="10"/>
      <c r="AD37" s="149">
        <f t="shared" si="12"/>
        <v>11581.289533033343</v>
      </c>
      <c r="AE37" s="149">
        <f t="shared" si="13"/>
        <v>11355.401554830074</v>
      </c>
      <c r="AF37" s="149">
        <f t="shared" si="13"/>
        <v>13283.174976714321</v>
      </c>
      <c r="AG37" s="149">
        <f t="shared" si="13"/>
        <v>13792.387599041809</v>
      </c>
      <c r="AH37" s="150">
        <f t="shared" si="26"/>
        <v>-1.7617249195385369</v>
      </c>
      <c r="AI37" s="150">
        <f t="shared" si="26"/>
        <v>-1.7617249195385227</v>
      </c>
      <c r="AJ37" s="150">
        <f t="shared" si="26"/>
        <v>-1.7617249195385227</v>
      </c>
      <c r="AK37" s="159"/>
      <c r="AL37" s="160"/>
      <c r="AM37" s="153">
        <f>'[2]A7. GB GDP(O) 1700-1870'!E28</f>
        <v>113.57604122492934</v>
      </c>
      <c r="AN37" s="154">
        <f>'[2]A18. Population 1680+'!J639</f>
        <v>6684.0238375568133</v>
      </c>
      <c r="AO37" s="154">
        <f t="shared" si="27"/>
        <v>1.6992165794914995</v>
      </c>
      <c r="AP37" s="154"/>
      <c r="AQ37" s="154">
        <f t="shared" si="28"/>
        <v>-2.4205291676021261</v>
      </c>
      <c r="AR37" s="155"/>
      <c r="AS37" s="155"/>
      <c r="AT37" s="155">
        <f t="shared" si="14"/>
        <v>9.3615573356502733</v>
      </c>
      <c r="AU37" s="154">
        <f>'[2]A18. Population 1680+'!S639</f>
        <v>2265.7954809400298</v>
      </c>
      <c r="AV37" s="154">
        <f t="shared" si="15"/>
        <v>67.11518891038574</v>
      </c>
      <c r="AW37" s="154">
        <f t="shared" si="29"/>
        <v>-2.2389894800319752</v>
      </c>
      <c r="AX37" s="156">
        <f t="shared" si="16"/>
        <v>18.103487111379582</v>
      </c>
      <c r="AY37" s="156">
        <f>'[2]A9. Nominal GDP (A)'!AT37/('[2]A9. Nominal GDP (A)'!BK37+'[2]A9. Nominal GDP (A)'!AT37)</f>
        <v>0.12887526078204048</v>
      </c>
      <c r="AZ37" s="156">
        <f t="shared" si="30"/>
        <v>114.79808621874265</v>
      </c>
      <c r="BA37" s="156">
        <f t="shared" si="17"/>
        <v>22.731037085046442</v>
      </c>
      <c r="BB37" s="156">
        <f t="shared" si="18"/>
        <v>5.1928389264741934</v>
      </c>
      <c r="BC37" s="157"/>
      <c r="BU37" s="143">
        <f t="shared" si="19"/>
        <v>5.3307786236333472</v>
      </c>
      <c r="BV37" s="143">
        <f t="shared" si="31"/>
        <v>114.79808621874264</v>
      </c>
      <c r="BW37" s="143">
        <f t="shared" si="32"/>
        <v>-1.7290284849052426</v>
      </c>
      <c r="BX37" s="143"/>
      <c r="BY37" s="144">
        <f t="shared" si="33"/>
        <v>113.57604122492931</v>
      </c>
      <c r="BZ37" s="144">
        <f t="shared" si="34"/>
        <v>114.79808621874258</v>
      </c>
      <c r="CA37" s="144"/>
      <c r="CB37" s="144"/>
      <c r="CC37" s="158">
        <f t="shared" si="20"/>
        <v>5.3463601908346483</v>
      </c>
      <c r="CD37" s="158"/>
      <c r="CE37" s="145"/>
      <c r="CF37" s="145"/>
      <c r="CG37" s="145"/>
      <c r="CH37" s="145"/>
      <c r="CI37" s="145"/>
      <c r="CJ37" s="145"/>
      <c r="CK37" s="145"/>
      <c r="CL37" s="145"/>
      <c r="CM37" s="146"/>
      <c r="CN37" s="146"/>
      <c r="CO37" s="146"/>
    </row>
    <row r="38" spans="1:93" x14ac:dyDescent="0.25">
      <c r="A38">
        <v>1720</v>
      </c>
      <c r="B38" s="147">
        <f t="shared" si="0"/>
        <v>10918.477822970683</v>
      </c>
      <c r="C38" s="147">
        <f t="shared" si="1"/>
        <v>10705.517696772904</v>
      </c>
      <c r="D38" s="147">
        <f t="shared" si="2"/>
        <v>12522.962230433775</v>
      </c>
      <c r="E38" s="148">
        <f t="shared" si="36"/>
        <v>6.3782584138404559</v>
      </c>
      <c r="F38" s="148">
        <f t="shared" si="36"/>
        <v>6.3782584138404701</v>
      </c>
      <c r="G38" s="148">
        <f t="shared" si="36"/>
        <v>6.3782584138404701</v>
      </c>
      <c r="H38" s="10"/>
      <c r="I38" s="13">
        <f t="shared" si="3"/>
        <v>10523.234635480927</v>
      </c>
      <c r="J38" s="13">
        <f t="shared" si="4"/>
        <v>10317.759998997793</v>
      </c>
      <c r="K38" s="13">
        <f t="shared" si="5"/>
        <v>12069.376038589813</v>
      </c>
      <c r="L38" s="10">
        <f t="shared" si="22"/>
        <v>6.3782584138404559</v>
      </c>
      <c r="M38" s="10"/>
      <c r="N38" s="13">
        <f>('[2]A9. Nominal GDP (A)'!DH38/('[2]A9. Nominal GDP (A)'!F38/'BoE A8. UK Real GDP(A)'!I38))</f>
        <v>9086.6719645991889</v>
      </c>
      <c r="O38" s="13">
        <f t="shared" si="6"/>
        <v>8913.690300954413</v>
      </c>
      <c r="P38" s="13">
        <f t="shared" si="7"/>
        <v>10426.941520659479</v>
      </c>
      <c r="Q38" s="10">
        <f t="shared" si="23"/>
        <v>6.3547277200747629</v>
      </c>
      <c r="R38" s="10"/>
      <c r="S38" s="10">
        <f t="shared" si="8"/>
        <v>6.2659525750403526</v>
      </c>
      <c r="T38" s="10">
        <f t="shared" si="9"/>
        <v>6.2659525750403597</v>
      </c>
      <c r="U38" s="10">
        <f t="shared" si="10"/>
        <v>6.3638507535719846</v>
      </c>
      <c r="V38" s="10">
        <f t="shared" si="35"/>
        <v>6.3782584138404559</v>
      </c>
      <c r="W38" s="10">
        <f t="shared" si="35"/>
        <v>6.3782584138404417</v>
      </c>
      <c r="X38" s="10">
        <f t="shared" si="24"/>
        <v>6.3782584138404559</v>
      </c>
      <c r="Y38" s="10"/>
      <c r="Z38" s="10">
        <f t="shared" si="11"/>
        <v>11.958622547341745</v>
      </c>
      <c r="AA38" s="10"/>
      <c r="AB38" s="10">
        <f t="shared" si="25"/>
        <v>7.0280168479155662</v>
      </c>
      <c r="AC38" s="10"/>
      <c r="AD38" s="149">
        <f t="shared" si="12"/>
        <v>12319.974107105269</v>
      </c>
      <c r="AE38" s="149">
        <f t="shared" si="13"/>
        <v>12079.678409926397</v>
      </c>
      <c r="AF38" s="149">
        <f t="shared" si="13"/>
        <v>14130.410202291756</v>
      </c>
      <c r="AG38" s="149">
        <f t="shared" si="13"/>
        <v>14672.101721547184</v>
      </c>
      <c r="AH38" s="150">
        <f t="shared" si="26"/>
        <v>6.3782584138404701</v>
      </c>
      <c r="AI38" s="150">
        <f t="shared" si="26"/>
        <v>6.3782584138404985</v>
      </c>
      <c r="AJ38" s="150">
        <f t="shared" si="26"/>
        <v>6.3782584138404843</v>
      </c>
      <c r="AK38" s="159"/>
      <c r="AL38" s="160"/>
      <c r="AM38" s="153">
        <f>'[2]A7. GB GDP(O) 1700-1870'!E29</f>
        <v>120.82021463046533</v>
      </c>
      <c r="AN38" s="154">
        <f>'[2]A18. Population 1680+'!J640</f>
        <v>6661.7464456373746</v>
      </c>
      <c r="AO38" s="154">
        <f t="shared" si="27"/>
        <v>1.8136417471966038</v>
      </c>
      <c r="AP38" s="154"/>
      <c r="AQ38" s="154">
        <f t="shared" si="28"/>
        <v>6.7339954827504585</v>
      </c>
      <c r="AR38" s="155"/>
      <c r="AS38" s="155"/>
      <c r="AT38" s="155">
        <f t="shared" si="14"/>
        <v>10.01948916242705</v>
      </c>
      <c r="AU38" s="154">
        <f>'[2]A18. Population 1680+'!S640</f>
        <v>2282.8391549264402</v>
      </c>
      <c r="AV38" s="154">
        <f t="shared" si="15"/>
        <v>71.295757665640679</v>
      </c>
      <c r="AW38" s="154">
        <f t="shared" si="29"/>
        <v>6.2289458215441584</v>
      </c>
      <c r="AX38" s="156">
        <f t="shared" si="16"/>
        <v>19.375803235627561</v>
      </c>
      <c r="AY38" s="156">
        <f>'[2]A9. Nominal GDP (A)'!AT38/('[2]A9. Nominal GDP (A)'!BK38+'[2]A9. Nominal GDP (A)'!AT38)</f>
        <v>0.125564636766166</v>
      </c>
      <c r="AZ38" s="156">
        <f t="shared" si="30"/>
        <v>122.21633418956635</v>
      </c>
      <c r="BA38" s="156">
        <f t="shared" si="17"/>
        <v>24.199915838038518</v>
      </c>
      <c r="BB38" s="156">
        <f t="shared" si="18"/>
        <v>5.5283999806517867</v>
      </c>
      <c r="BC38" s="157"/>
      <c r="BU38" s="143">
        <f t="shared" si="19"/>
        <v>5.6752533358016937</v>
      </c>
      <c r="BV38" s="143">
        <f t="shared" si="31"/>
        <v>122.21633418956633</v>
      </c>
      <c r="BW38" s="143">
        <f t="shared" si="32"/>
        <v>6.4619962014772199</v>
      </c>
      <c r="BX38" s="143"/>
      <c r="BY38" s="144">
        <f t="shared" si="33"/>
        <v>120.82021463046527</v>
      </c>
      <c r="BZ38" s="144">
        <f t="shared" si="34"/>
        <v>122.21633418956628</v>
      </c>
      <c r="CA38" s="144"/>
      <c r="CB38" s="144"/>
      <c r="CC38" s="158">
        <f t="shared" si="20"/>
        <v>5.687364859540776</v>
      </c>
      <c r="CD38" s="158"/>
      <c r="CE38" s="145"/>
      <c r="CF38" s="145"/>
      <c r="CG38" s="145"/>
      <c r="CH38" s="145"/>
      <c r="CI38" s="145"/>
      <c r="CJ38" s="145"/>
      <c r="CK38" s="145"/>
      <c r="CL38" s="145"/>
      <c r="CM38" s="146"/>
      <c r="CN38" s="146"/>
      <c r="CO38" s="146"/>
    </row>
    <row r="39" spans="1:93" x14ac:dyDescent="0.25">
      <c r="A39">
        <v>1721</v>
      </c>
      <c r="B39" s="147">
        <f t="shared" si="0"/>
        <v>10492.524841162334</v>
      </c>
      <c r="C39" s="147">
        <f t="shared" si="1"/>
        <v>10287.872741250911</v>
      </c>
      <c r="D39" s="147">
        <f t="shared" si="2"/>
        <v>12034.414908214159</v>
      </c>
      <c r="E39" s="148">
        <f t="shared" si="36"/>
        <v>-3.9012121351953795</v>
      </c>
      <c r="F39" s="148">
        <f t="shared" si="36"/>
        <v>-3.9012121351953795</v>
      </c>
      <c r="G39" s="148">
        <f t="shared" si="36"/>
        <v>-3.9012121351953652</v>
      </c>
      <c r="H39" s="10"/>
      <c r="I39" s="13">
        <f t="shared" si="3"/>
        <v>10112.700928866463</v>
      </c>
      <c r="J39" s="13">
        <f t="shared" si="4"/>
        <v>9915.242293836558</v>
      </c>
      <c r="K39" s="13">
        <f t="shared" si="5"/>
        <v>11598.524075929985</v>
      </c>
      <c r="L39" s="10">
        <f t="shared" si="22"/>
        <v>-3.9012121351953652</v>
      </c>
      <c r="M39" s="10"/>
      <c r="N39" s="13">
        <f>('[2]A9. Nominal GDP (A)'!DH39/('[2]A9. Nominal GDP (A)'!F39/'BoE A8. UK Real GDP(A)'!I39))</f>
        <v>8730.2496438375747</v>
      </c>
      <c r="O39" s="13">
        <f t="shared" si="6"/>
        <v>8564.0531405073434</v>
      </c>
      <c r="P39" s="13">
        <f t="shared" si="7"/>
        <v>10017.947478647418</v>
      </c>
      <c r="Q39" s="10">
        <f t="shared" si="23"/>
        <v>-3.9224737302083952</v>
      </c>
      <c r="R39" s="10"/>
      <c r="S39" s="10">
        <f t="shared" si="8"/>
        <v>6.0215044727972922</v>
      </c>
      <c r="T39" s="10">
        <f t="shared" si="9"/>
        <v>6.0215044727972993</v>
      </c>
      <c r="U39" s="10">
        <f t="shared" si="10"/>
        <v>6.1155834357079124</v>
      </c>
      <c r="V39" s="10">
        <f t="shared" si="35"/>
        <v>-3.9012121351953652</v>
      </c>
      <c r="W39" s="10">
        <f t="shared" si="35"/>
        <v>-3.901212135195351</v>
      </c>
      <c r="X39" s="10">
        <f t="shared" si="24"/>
        <v>-3.9012121351953652</v>
      </c>
      <c r="Y39" s="10"/>
      <c r="Z39" s="10">
        <f t="shared" si="11"/>
        <v>11.625644718941382</v>
      </c>
      <c r="AA39" s="10"/>
      <c r="AB39" s="10">
        <f t="shared" si="25"/>
        <v>-2.784416240935542</v>
      </c>
      <c r="AC39" s="10"/>
      <c r="AD39" s="149">
        <f t="shared" si="12"/>
        <v>11839.34578218595</v>
      </c>
      <c r="AE39" s="149">
        <f t="shared" si="13"/>
        <v>11608.424529905773</v>
      </c>
      <c r="AF39" s="149">
        <f t="shared" si="13"/>
        <v>13579.152924727065</v>
      </c>
      <c r="AG39" s="149">
        <f t="shared" si="13"/>
        <v>14099.711908697976</v>
      </c>
      <c r="AH39" s="150">
        <f t="shared" si="26"/>
        <v>-3.9012121351953652</v>
      </c>
      <c r="AI39" s="150">
        <f t="shared" si="26"/>
        <v>-3.9012121351953652</v>
      </c>
      <c r="AJ39" s="150">
        <f t="shared" si="26"/>
        <v>-3.9012121351953795</v>
      </c>
      <c r="AK39" s="159"/>
      <c r="AL39" s="160"/>
      <c r="AM39" s="153">
        <f>'[2]A7. GB GDP(O) 1700-1870'!E30</f>
        <v>116.10676175553252</v>
      </c>
      <c r="AN39" s="154">
        <f>'[2]A18. Population 1680+'!J641</f>
        <v>6654.3807338731267</v>
      </c>
      <c r="AO39" s="154">
        <f t="shared" si="27"/>
        <v>1.7448169318672806</v>
      </c>
      <c r="AP39" s="154"/>
      <c r="AQ39" s="154">
        <f t="shared" si="28"/>
        <v>-3.7948407085196152</v>
      </c>
      <c r="AR39" s="155"/>
      <c r="AS39" s="155"/>
      <c r="AT39" s="155">
        <f t="shared" si="14"/>
        <v>9.740504878929654</v>
      </c>
      <c r="AU39" s="154">
        <f>'[2]A18. Population 1680+'!S641</f>
        <v>2300.0110341394002</v>
      </c>
      <c r="AV39" s="154">
        <f t="shared" si="15"/>
        <v>68.793114262948208</v>
      </c>
      <c r="AW39" s="154">
        <f t="shared" si="29"/>
        <v>-3.5102276553806178</v>
      </c>
      <c r="AX39" s="156">
        <f t="shared" si="16"/>
        <v>18.836300223523033</v>
      </c>
      <c r="AY39" s="156">
        <f>'[2]A9. Nominal GDP (A)'!AT39/('[2]A9. Nominal GDP (A)'!BK39+'[2]A9. Nominal GDP (A)'!AT39)</f>
        <v>0.13042605070091717</v>
      </c>
      <c r="AZ39" s="156">
        <f t="shared" si="30"/>
        <v>117.61979978094095</v>
      </c>
      <c r="BA39" s="156">
        <f t="shared" si="17"/>
        <v>23.289761343772245</v>
      </c>
      <c r="BB39" s="156">
        <f t="shared" si="18"/>
        <v>5.3204778489316942</v>
      </c>
      <c r="BC39" s="157"/>
      <c r="BU39" s="143">
        <f t="shared" si="19"/>
        <v>5.4618080757334573</v>
      </c>
      <c r="BV39" s="143">
        <f t="shared" si="31"/>
        <v>117.61979978094095</v>
      </c>
      <c r="BW39" s="143">
        <f t="shared" si="32"/>
        <v>-3.7609820643906886</v>
      </c>
      <c r="BX39" s="143"/>
      <c r="BY39" s="144">
        <f t="shared" si="33"/>
        <v>116.10676175553249</v>
      </c>
      <c r="BZ39" s="144">
        <f t="shared" si="34"/>
        <v>117.61979978094092</v>
      </c>
      <c r="CA39" s="144"/>
      <c r="CB39" s="144"/>
      <c r="CC39" s="158">
        <f t="shared" si="20"/>
        <v>5.4654886914675345</v>
      </c>
      <c r="CD39" s="158"/>
      <c r="CE39" s="145"/>
      <c r="CF39" s="145"/>
      <c r="CG39" s="145"/>
      <c r="CH39" s="145"/>
      <c r="CI39" s="145"/>
      <c r="CJ39" s="145"/>
      <c r="CK39" s="145"/>
      <c r="CL39" s="145"/>
      <c r="CM39" s="146"/>
      <c r="CN39" s="146"/>
      <c r="CO39" s="146"/>
    </row>
    <row r="40" spans="1:93" x14ac:dyDescent="0.25">
      <c r="A40">
        <v>1722</v>
      </c>
      <c r="B40" s="147">
        <f t="shared" si="0"/>
        <v>10604.422137452035</v>
      </c>
      <c r="C40" s="147">
        <f t="shared" si="1"/>
        <v>10397.587529802315</v>
      </c>
      <c r="D40" s="147">
        <f t="shared" si="2"/>
        <v>12162.75565660818</v>
      </c>
      <c r="E40" s="148">
        <f t="shared" si="36"/>
        <v>1.066447761464687</v>
      </c>
      <c r="F40" s="148">
        <f t="shared" si="36"/>
        <v>1.0664477614646586</v>
      </c>
      <c r="G40" s="148">
        <f t="shared" si="36"/>
        <v>1.0664477614646728</v>
      </c>
      <c r="H40" s="10"/>
      <c r="I40" s="13">
        <f t="shared" si="3"/>
        <v>10220.547601545977</v>
      </c>
      <c r="J40" s="13">
        <f t="shared" si="4"/>
        <v>10020.983173322977</v>
      </c>
      <c r="K40" s="13">
        <f t="shared" si="5"/>
        <v>11722.216276300682</v>
      </c>
      <c r="L40" s="10">
        <f t="shared" si="22"/>
        <v>1.0664477614646728</v>
      </c>
      <c r="M40" s="10"/>
      <c r="N40" s="13">
        <f>('[2]A9. Nominal GDP (A)'!DH40/('[2]A9. Nominal GDP (A)'!F40/'BoE A8. UK Real GDP(A)'!I40))</f>
        <v>8821.4006208756091</v>
      </c>
      <c r="O40" s="13">
        <f t="shared" si="6"/>
        <v>8653.4688895419549</v>
      </c>
      <c r="P40" s="13">
        <f t="shared" si="7"/>
        <v>10122.543078755942</v>
      </c>
      <c r="Q40" s="10">
        <f t="shared" si="23"/>
        <v>1.0440821368994193</v>
      </c>
      <c r="R40" s="10"/>
      <c r="S40" s="10">
        <f t="shared" si="8"/>
        <v>6.0857206724539346</v>
      </c>
      <c r="T40" s="10">
        <f t="shared" si="9"/>
        <v>6.0857206724539408</v>
      </c>
      <c r="U40" s="10">
        <f t="shared" si="10"/>
        <v>6.1808029383585241</v>
      </c>
      <c r="V40" s="10">
        <f t="shared" si="35"/>
        <v>1.0664477614646728</v>
      </c>
      <c r="W40" s="10">
        <f t="shared" si="35"/>
        <v>1.0664477614646728</v>
      </c>
      <c r="X40" s="10">
        <f t="shared" si="24"/>
        <v>1.066447761464687</v>
      </c>
      <c r="Y40" s="10"/>
      <c r="Z40" s="10">
        <f t="shared" si="11"/>
        <v>11.818251695919384</v>
      </c>
      <c r="AA40" s="10"/>
      <c r="AB40" s="10">
        <f t="shared" si="25"/>
        <v>1.6567423281410925</v>
      </c>
      <c r="AC40" s="10"/>
      <c r="AD40" s="149">
        <f t="shared" si="12"/>
        <v>11965.606220252139</v>
      </c>
      <c r="AE40" s="149">
        <f t="shared" si="13"/>
        <v>11732.222313446273</v>
      </c>
      <c r="AF40" s="149">
        <f t="shared" si="13"/>
        <v>13723.967497118685</v>
      </c>
      <c r="AG40" s="149">
        <f t="shared" si="13"/>
        <v>14250.077970721259</v>
      </c>
      <c r="AH40" s="150">
        <f t="shared" si="26"/>
        <v>1.0664477614647154</v>
      </c>
      <c r="AI40" s="150">
        <f t="shared" si="26"/>
        <v>1.0664477614647012</v>
      </c>
      <c r="AJ40" s="150">
        <f t="shared" si="26"/>
        <v>1.0664477614647154</v>
      </c>
      <c r="AK40" s="159"/>
      <c r="AL40" s="160"/>
      <c r="AM40" s="153">
        <f>'[2]A7. GB GDP(O) 1700-1870'!E31</f>
        <v>117.34497971718356</v>
      </c>
      <c r="AN40" s="154">
        <f>'[2]A18. Population 1680+'!J642</f>
        <v>6660.6997640241716</v>
      </c>
      <c r="AO40" s="154">
        <f t="shared" si="27"/>
        <v>1.7617515257329008</v>
      </c>
      <c r="AP40" s="154"/>
      <c r="AQ40" s="154">
        <f t="shared" si="28"/>
        <v>0.97056565398509065</v>
      </c>
      <c r="AR40" s="155"/>
      <c r="AS40" s="155"/>
      <c r="AT40" s="155">
        <f t="shared" si="14"/>
        <v>9.9018799462335299</v>
      </c>
      <c r="AU40" s="154">
        <f>'[2]A18. Population 1680+'!S642</f>
        <v>2317.3120829590198</v>
      </c>
      <c r="AV40" s="154">
        <f t="shared" si="15"/>
        <v>69.410720426840385</v>
      </c>
      <c r="AW40" s="154">
        <f t="shared" si="29"/>
        <v>0.89777322993620601</v>
      </c>
      <c r="AX40" s="156">
        <f t="shared" si="16"/>
        <v>19.148369182381874</v>
      </c>
      <c r="AY40" s="156">
        <f>'[2]A9. Nominal GDP (A)'!AT40/('[2]A9. Nominal GDP (A)'!BK40+'[2]A9. Nominal GDP (A)'!AT40)</f>
        <v>0.13178742768828569</v>
      </c>
      <c r="AZ40" s="156">
        <f t="shared" si="30"/>
        <v>118.96470873851385</v>
      </c>
      <c r="BA40" s="156">
        <f t="shared" si="17"/>
        <v>23.5560652204096</v>
      </c>
      <c r="BB40" s="156">
        <f t="shared" si="18"/>
        <v>5.3813141905248889</v>
      </c>
      <c r="BC40" s="157"/>
      <c r="BU40" s="143">
        <f t="shared" si="19"/>
        <v>5.5242604402101758</v>
      </c>
      <c r="BV40" s="143">
        <f t="shared" si="31"/>
        <v>118.96470873851386</v>
      </c>
      <c r="BW40" s="143">
        <f t="shared" si="32"/>
        <v>1.1434375505465084</v>
      </c>
      <c r="BX40" s="143"/>
      <c r="BY40" s="144">
        <f t="shared" si="33"/>
        <v>117.34497971718351</v>
      </c>
      <c r="BZ40" s="144">
        <f t="shared" si="34"/>
        <v>118.96470873851382</v>
      </c>
      <c r="CA40" s="144"/>
      <c r="CB40" s="144"/>
      <c r="CC40" s="158">
        <f t="shared" si="20"/>
        <v>5.5237752732707959</v>
      </c>
      <c r="CD40" s="158"/>
      <c r="CE40" s="145"/>
      <c r="CF40" s="145"/>
      <c r="CG40" s="145"/>
      <c r="CH40" s="145"/>
      <c r="CI40" s="145"/>
      <c r="CJ40" s="145"/>
      <c r="CK40" s="145"/>
      <c r="CL40" s="145"/>
      <c r="CM40" s="146"/>
      <c r="CN40" s="146"/>
      <c r="CO40" s="146"/>
    </row>
    <row r="41" spans="1:93" x14ac:dyDescent="0.25">
      <c r="A41">
        <v>1723</v>
      </c>
      <c r="B41" s="147">
        <f t="shared" si="0"/>
        <v>10349.683106604523</v>
      </c>
      <c r="C41" s="147">
        <f t="shared" si="1"/>
        <v>10147.817072142052</v>
      </c>
      <c r="D41" s="147">
        <f t="shared" si="2"/>
        <v>11870.582396411666</v>
      </c>
      <c r="E41" s="148">
        <f t="shared" si="36"/>
        <v>-2.4021962493160345</v>
      </c>
      <c r="F41" s="148">
        <f t="shared" si="36"/>
        <v>-2.4021962493160345</v>
      </c>
      <c r="G41" s="148">
        <f t="shared" si="36"/>
        <v>-2.4021962493160345</v>
      </c>
      <c r="H41" s="10"/>
      <c r="I41" s="13">
        <f t="shared" si="3"/>
        <v>9975.0299904020812</v>
      </c>
      <c r="J41" s="13">
        <f t="shared" si="4"/>
        <v>9780.2594913888224</v>
      </c>
      <c r="K41" s="13">
        <f t="shared" si="5"/>
        <v>11440.625636574674</v>
      </c>
      <c r="L41" s="10">
        <f t="shared" si="22"/>
        <v>-2.4021962493160203</v>
      </c>
      <c r="M41" s="10"/>
      <c r="N41" s="13">
        <f>('[2]A9. Nominal GDP (A)'!DH41/('[2]A9. Nominal GDP (A)'!F41/'BoE A8. UK Real GDP(A)'!I41))</f>
        <v>8607.5875958448723</v>
      </c>
      <c r="O41" s="13">
        <f t="shared" si="6"/>
        <v>8443.7261922310736</v>
      </c>
      <c r="P41" s="13">
        <f t="shared" si="7"/>
        <v>9877.1929751056305</v>
      </c>
      <c r="Q41" s="10">
        <f t="shared" si="23"/>
        <v>-2.423799056634536</v>
      </c>
      <c r="R41" s="10"/>
      <c r="S41" s="10">
        <f t="shared" si="8"/>
        <v>5.939529718716396</v>
      </c>
      <c r="T41" s="10">
        <f t="shared" si="9"/>
        <v>5.9395297187164013</v>
      </c>
      <c r="U41" s="10">
        <f t="shared" si="10"/>
        <v>6.0323279219956616</v>
      </c>
      <c r="V41" s="10">
        <f t="shared" si="35"/>
        <v>-2.4021962493160203</v>
      </c>
      <c r="W41" s="10">
        <f t="shared" si="35"/>
        <v>-2.4021962493160487</v>
      </c>
      <c r="X41" s="10">
        <f t="shared" si="24"/>
        <v>-2.4021962493160203</v>
      </c>
      <c r="Y41" s="10"/>
      <c r="Z41" s="10">
        <f t="shared" si="11"/>
        <v>11.60237567149195</v>
      </c>
      <c r="AA41" s="10"/>
      <c r="AB41" s="10">
        <f t="shared" si="25"/>
        <v>-1.8266324832290763</v>
      </c>
      <c r="AC41" s="10"/>
      <c r="AD41" s="149">
        <f t="shared" si="12"/>
        <v>11678.168876421318</v>
      </c>
      <c r="AE41" s="149">
        <f t="shared" si="13"/>
        <v>11450.39130907125</v>
      </c>
      <c r="AF41" s="149">
        <f t="shared" si="13"/>
        <v>13394.290864645551</v>
      </c>
      <c r="AG41" s="149">
        <f t="shared" si="13"/>
        <v>13907.763132183985</v>
      </c>
      <c r="AH41" s="150">
        <f t="shared" si="26"/>
        <v>-2.4021962493160345</v>
      </c>
      <c r="AI41" s="150">
        <f t="shared" si="26"/>
        <v>-2.4021962493160061</v>
      </c>
      <c r="AJ41" s="150">
        <f t="shared" si="26"/>
        <v>-2.4021962493160203</v>
      </c>
      <c r="AK41" s="159"/>
      <c r="AL41" s="160"/>
      <c r="AM41" s="153">
        <f>'[2]A7. GB GDP(O) 1700-1870'!E32</f>
        <v>114.52612301565672</v>
      </c>
      <c r="AN41" s="154">
        <f>'[2]A18. Population 1680+'!J643</f>
        <v>6685.6986172233774</v>
      </c>
      <c r="AO41" s="154">
        <f t="shared" si="27"/>
        <v>1.7130015810258032</v>
      </c>
      <c r="AP41" s="154"/>
      <c r="AQ41" s="154">
        <f t="shared" si="28"/>
        <v>-2.7671294160972764</v>
      </c>
      <c r="AR41" s="155"/>
      <c r="AS41" s="155"/>
      <c r="AT41" s="155">
        <f t="shared" si="14"/>
        <v>9.7210089906852826</v>
      </c>
      <c r="AU41" s="154">
        <f>'[2]A18. Population 1680+'!S643</f>
        <v>2334.7432730196201</v>
      </c>
      <c r="AV41" s="154">
        <f t="shared" si="15"/>
        <v>67.634087298698475</v>
      </c>
      <c r="AW41" s="154">
        <f t="shared" si="29"/>
        <v>-2.5595947098899501</v>
      </c>
      <c r="AX41" s="156">
        <f t="shared" si="16"/>
        <v>18.798598850887863</v>
      </c>
      <c r="AY41" s="156">
        <f>'[2]A9. Nominal GDP (A)'!AT41/('[2]A9. Nominal GDP (A)'!BK41+'[2]A9. Nominal GDP (A)'!AT41)</f>
        <v>0.13237579297849017</v>
      </c>
      <c r="AZ41" s="156">
        <f t="shared" si="30"/>
        <v>116.19718015919759</v>
      </c>
      <c r="BA41" s="156">
        <f t="shared" si="17"/>
        <v>23.008070067855453</v>
      </c>
      <c r="BB41" s="156">
        <f t="shared" si="18"/>
        <v>5.2561263009862138</v>
      </c>
      <c r="BC41" s="157"/>
      <c r="BU41" s="143">
        <f t="shared" si="19"/>
        <v>5.3957471289098278</v>
      </c>
      <c r="BV41" s="143">
        <f t="shared" si="31"/>
        <v>116.1971801591976</v>
      </c>
      <c r="BW41" s="143">
        <f t="shared" si="32"/>
        <v>-2.3263441811128445</v>
      </c>
      <c r="BX41" s="143"/>
      <c r="BY41" s="144">
        <f t="shared" si="33"/>
        <v>114.52612301565667</v>
      </c>
      <c r="BZ41" s="144">
        <f t="shared" si="34"/>
        <v>116.19718015919757</v>
      </c>
      <c r="CA41" s="144"/>
      <c r="CB41" s="144"/>
      <c r="CC41" s="158">
        <f t="shared" si="20"/>
        <v>5.3910833508356388</v>
      </c>
      <c r="CD41" s="158"/>
      <c r="CE41" s="145"/>
      <c r="CF41" s="145"/>
      <c r="CG41" s="145"/>
      <c r="CH41" s="145"/>
      <c r="CI41" s="145"/>
      <c r="CJ41" s="145"/>
      <c r="CK41" s="145"/>
      <c r="CL41" s="145"/>
      <c r="CM41" s="146"/>
      <c r="CN41" s="146"/>
      <c r="CO41" s="146"/>
    </row>
    <row r="42" spans="1:93" x14ac:dyDescent="0.25">
      <c r="A42">
        <v>1724</v>
      </c>
      <c r="B42" s="147">
        <f t="shared" si="0"/>
        <v>10246.352458197736</v>
      </c>
      <c r="C42" s="147">
        <f t="shared" si="1"/>
        <v>10046.501842759932</v>
      </c>
      <c r="D42" s="147">
        <f t="shared" si="2"/>
        <v>11752.067175863061</v>
      </c>
      <c r="E42" s="148">
        <f t="shared" si="36"/>
        <v>-0.99839432127973282</v>
      </c>
      <c r="F42" s="148">
        <f t="shared" si="36"/>
        <v>-0.99839432127971861</v>
      </c>
      <c r="G42" s="148">
        <f t="shared" si="36"/>
        <v>-0.99839432127971861</v>
      </c>
      <c r="H42" s="10"/>
      <c r="I42" s="13">
        <f t="shared" si="3"/>
        <v>9875.4398574319566</v>
      </c>
      <c r="J42" s="13">
        <f t="shared" si="4"/>
        <v>9682.6139360203742</v>
      </c>
      <c r="K42" s="13">
        <f t="shared" si="5"/>
        <v>11326.403079900239</v>
      </c>
      <c r="L42" s="10">
        <f t="shared" si="22"/>
        <v>-0.99839432127973282</v>
      </c>
      <c r="M42" s="10"/>
      <c r="N42" s="13">
        <f>('[2]A9. Nominal GDP (A)'!DH42/('[2]A9. Nominal GDP (A)'!F42/'BoE A8. UK Real GDP(A)'!I42))</f>
        <v>8519.7632860127051</v>
      </c>
      <c r="O42" s="13">
        <f t="shared" si="6"/>
        <v>8357.5737811185263</v>
      </c>
      <c r="P42" s="13">
        <f t="shared" si="7"/>
        <v>9776.414720285833</v>
      </c>
      <c r="Q42" s="10">
        <f t="shared" si="23"/>
        <v>-1.0203127049739606</v>
      </c>
      <c r="R42" s="10"/>
      <c r="S42" s="10">
        <f t="shared" si="8"/>
        <v>5.8802297912940098</v>
      </c>
      <c r="T42" s="10">
        <f t="shared" si="9"/>
        <v>5.8802297912940151</v>
      </c>
      <c r="U42" s="10">
        <f t="shared" si="10"/>
        <v>5.9721015025814861</v>
      </c>
      <c r="V42" s="10">
        <f t="shared" si="35"/>
        <v>-0.99839432127973282</v>
      </c>
      <c r="W42" s="10">
        <f t="shared" si="35"/>
        <v>-0.99839432127973282</v>
      </c>
      <c r="X42" s="10">
        <f t="shared" si="24"/>
        <v>-0.99839432127971861</v>
      </c>
      <c r="Y42" s="10"/>
      <c r="Z42" s="10">
        <f t="shared" si="11"/>
        <v>11.543759782052954</v>
      </c>
      <c r="AA42" s="10"/>
      <c r="AB42" s="10">
        <f t="shared" si="25"/>
        <v>-0.50520592591242064</v>
      </c>
      <c r="AC42" s="10"/>
      <c r="AD42" s="149">
        <f t="shared" si="12"/>
        <v>11561.574701529671</v>
      </c>
      <c r="AE42" s="149">
        <f t="shared" si="13"/>
        <v>11336.071252477175</v>
      </c>
      <c r="AF42" s="149">
        <f t="shared" si="13"/>
        <v>13260.563025277239</v>
      </c>
      <c r="AG42" s="149">
        <f t="shared" si="13"/>
        <v>13768.908814855224</v>
      </c>
      <c r="AH42" s="150">
        <f t="shared" si="26"/>
        <v>-0.99839432127971861</v>
      </c>
      <c r="AI42" s="150">
        <f t="shared" si="26"/>
        <v>-0.99839432127971861</v>
      </c>
      <c r="AJ42" s="150">
        <f t="shared" si="26"/>
        <v>-0.99839432127974703</v>
      </c>
      <c r="AK42" s="159"/>
      <c r="AL42" s="160"/>
      <c r="AM42" s="153">
        <f>'[2]A7. GB GDP(O) 1700-1870'!E33</f>
        <v>113.38270070708658</v>
      </c>
      <c r="AN42" s="154">
        <f>'[2]A18. Population 1680+'!J644</f>
        <v>6709.4749530960116</v>
      </c>
      <c r="AO42" s="154">
        <f t="shared" si="27"/>
        <v>1.6898893206951673</v>
      </c>
      <c r="AP42" s="154"/>
      <c r="AQ42" s="154">
        <f t="shared" si="28"/>
        <v>-1.3492258610056638</v>
      </c>
      <c r="AR42" s="155"/>
      <c r="AS42" s="155"/>
      <c r="AT42" s="155">
        <f t="shared" si="14"/>
        <v>9.671897877205863</v>
      </c>
      <c r="AU42" s="154">
        <f>'[2]A18. Population 1680+'!S644</f>
        <v>2352.3055832643199</v>
      </c>
      <c r="AV42" s="154">
        <f t="shared" si="15"/>
        <v>66.78999094676098</v>
      </c>
      <c r="AW42" s="154">
        <f t="shared" si="29"/>
        <v>-1.2480339214302347</v>
      </c>
      <c r="AX42" s="156">
        <f t="shared" si="16"/>
        <v>18.703627215504675</v>
      </c>
      <c r="AY42" s="156">
        <f>'[2]A9. Nominal GDP (A)'!AT42/('[2]A9. Nominal GDP (A)'!BK42+'[2]A9. Nominal GDP (A)'!AT42)</f>
        <v>0.13343123084763409</v>
      </c>
      <c r="AZ42" s="156">
        <f t="shared" si="30"/>
        <v>115.11293484015629</v>
      </c>
      <c r="BA42" s="156">
        <f t="shared" si="17"/>
        <v>22.793379898635614</v>
      </c>
      <c r="BB42" s="156">
        <f t="shared" si="18"/>
        <v>5.2070809598658325</v>
      </c>
      <c r="BC42" s="157"/>
      <c r="BU42" s="143">
        <f t="shared" si="19"/>
        <v>5.3453989745119692</v>
      </c>
      <c r="BV42" s="143">
        <f t="shared" si="31"/>
        <v>115.11293484015627</v>
      </c>
      <c r="BW42" s="143">
        <f t="shared" si="32"/>
        <v>-0.93310811635518576</v>
      </c>
      <c r="BX42" s="143"/>
      <c r="BY42" s="144">
        <f t="shared" si="33"/>
        <v>113.38270070708651</v>
      </c>
      <c r="BZ42" s="144">
        <f t="shared" si="34"/>
        <v>115.11293484015624</v>
      </c>
      <c r="CA42" s="144"/>
      <c r="CB42" s="144"/>
      <c r="CC42" s="158">
        <f t="shared" si="20"/>
        <v>5.3372590808054392</v>
      </c>
      <c r="CD42" s="158"/>
      <c r="CE42" s="145"/>
      <c r="CF42" s="145"/>
      <c r="CG42" s="145"/>
      <c r="CH42" s="145"/>
      <c r="CI42" s="145"/>
      <c r="CJ42" s="145"/>
      <c r="CK42" s="145"/>
      <c r="CL42" s="145"/>
      <c r="CM42" s="146"/>
      <c r="CN42" s="146"/>
      <c r="CO42" s="146"/>
    </row>
    <row r="43" spans="1:93" x14ac:dyDescent="0.25">
      <c r="A43">
        <v>1725</v>
      </c>
      <c r="B43" s="147">
        <f t="shared" si="0"/>
        <v>10513.675386552968</v>
      </c>
      <c r="C43" s="147">
        <f t="shared" si="1"/>
        <v>10308.61075452044</v>
      </c>
      <c r="D43" s="147">
        <f t="shared" si="2"/>
        <v>12058.673553546823</v>
      </c>
      <c r="E43" s="148">
        <f t="shared" si="36"/>
        <v>2.6089569868481135</v>
      </c>
      <c r="F43" s="148">
        <f t="shared" si="36"/>
        <v>2.6089569868480851</v>
      </c>
      <c r="G43" s="148">
        <f t="shared" si="36"/>
        <v>2.6089569868480993</v>
      </c>
      <c r="H43" s="10"/>
      <c r="I43" s="13">
        <f t="shared" si="3"/>
        <v>10133.085835574409</v>
      </c>
      <c r="J43" s="13">
        <f t="shared" si="4"/>
        <v>9935.2291688137047</v>
      </c>
      <c r="K43" s="13">
        <f t="shared" si="5"/>
        <v>11621.904064411874</v>
      </c>
      <c r="L43" s="10">
        <f t="shared" si="22"/>
        <v>2.6089569868480993</v>
      </c>
      <c r="M43" s="10"/>
      <c r="N43" s="13">
        <f>('[2]A9. Nominal GDP (A)'!DH43/('[2]A9. Nominal GDP (A)'!F43/'BoE A8. UK Real GDP(A)'!I43))</f>
        <v>8740.1043797175389</v>
      </c>
      <c r="O43" s="13">
        <f t="shared" si="6"/>
        <v>8573.7202732016813</v>
      </c>
      <c r="P43" s="13">
        <f t="shared" si="7"/>
        <v>10029.255772280361</v>
      </c>
      <c r="Q43" s="10">
        <f t="shared" si="23"/>
        <v>2.5862349258761412</v>
      </c>
      <c r="R43" s="10"/>
      <c r="S43" s="10">
        <f t="shared" si="8"/>
        <v>6.0336424572766987</v>
      </c>
      <c r="T43" s="10">
        <f t="shared" si="9"/>
        <v>6.033642457276704</v>
      </c>
      <c r="U43" s="10">
        <f t="shared" si="10"/>
        <v>6.1279110619947446</v>
      </c>
      <c r="V43" s="10">
        <f t="shared" si="35"/>
        <v>2.6089569868480993</v>
      </c>
      <c r="W43" s="10">
        <f t="shared" si="35"/>
        <v>2.6089569868481135</v>
      </c>
      <c r="X43" s="10">
        <f t="shared" si="24"/>
        <v>2.6089569868480851</v>
      </c>
      <c r="Y43" s="10"/>
      <c r="Z43" s="10">
        <f t="shared" si="11"/>
        <v>11.8702220919059</v>
      </c>
      <c r="AA43" s="10"/>
      <c r="AB43" s="10">
        <f t="shared" si="25"/>
        <v>2.8280414355164964</v>
      </c>
      <c r="AC43" s="10"/>
      <c r="AD43" s="149">
        <f t="shared" si="12"/>
        <v>11863.211212494891</v>
      </c>
      <c r="AE43" s="149">
        <f t="shared" si="13"/>
        <v>11631.824475452755</v>
      </c>
      <c r="AF43" s="149">
        <f t="shared" si="13"/>
        <v>13606.525410820601</v>
      </c>
      <c r="AG43" s="149">
        <f t="shared" si="13"/>
        <v>14128.133723393128</v>
      </c>
      <c r="AH43" s="150">
        <f t="shared" si="26"/>
        <v>2.6089569868480851</v>
      </c>
      <c r="AI43" s="150">
        <f t="shared" si="26"/>
        <v>2.6089569868480851</v>
      </c>
      <c r="AJ43" s="150">
        <f t="shared" si="26"/>
        <v>2.6089569868480709</v>
      </c>
      <c r="AK43" s="159"/>
      <c r="AL43" s="160"/>
      <c r="AM43" s="153">
        <f>'[2]A7. GB GDP(O) 1700-1870'!E34</f>
        <v>116.34080659906118</v>
      </c>
      <c r="AN43" s="154">
        <f>'[2]A18. Population 1680+'!J645</f>
        <v>6734.5188751778542</v>
      </c>
      <c r="AO43" s="154">
        <f t="shared" si="27"/>
        <v>1.7275295942501712</v>
      </c>
      <c r="AP43" s="154"/>
      <c r="AQ43" s="154">
        <f t="shared" si="28"/>
        <v>2.2273809943671239</v>
      </c>
      <c r="AR43" s="155"/>
      <c r="AS43" s="155"/>
      <c r="AT43" s="155">
        <f t="shared" si="14"/>
        <v>9.9454231567740852</v>
      </c>
      <c r="AU43" s="154">
        <f>'[2]A18. Population 1680+'!S645</f>
        <v>2369.99999999999</v>
      </c>
      <c r="AV43" s="154">
        <f t="shared" si="15"/>
        <v>68.166083443912072</v>
      </c>
      <c r="AW43" s="154">
        <f t="shared" si="29"/>
        <v>2.0603274197895871</v>
      </c>
      <c r="AX43" s="156">
        <f t="shared" si="16"/>
        <v>19.232573543103687</v>
      </c>
      <c r="AY43" s="156">
        <f>'[2]A9. Nominal GDP (A)'!AT43/('[2]A9. Nominal GDP (A)'!BK43+'[2]A9. Nominal GDP (A)'!AT43)</f>
        <v>0.13186091368421174</v>
      </c>
      <c r="AZ43" s="156">
        <f t="shared" si="30"/>
        <v>118.14983242413831</v>
      </c>
      <c r="BA43" s="156">
        <f t="shared" si="17"/>
        <v>23.39471249814817</v>
      </c>
      <c r="BB43" s="156">
        <f t="shared" si="18"/>
        <v>5.3444536331329457</v>
      </c>
      <c r="BC43" s="157"/>
      <c r="BU43" s="143">
        <f t="shared" si="19"/>
        <v>5.4864207393871052</v>
      </c>
      <c r="BV43" s="143">
        <f t="shared" si="31"/>
        <v>118.1498324241383</v>
      </c>
      <c r="BW43" s="143">
        <f t="shared" si="32"/>
        <v>2.638189694493505</v>
      </c>
      <c r="BX43" s="143"/>
      <c r="BY43" s="144">
        <f t="shared" si="33"/>
        <v>116.34080659906112</v>
      </c>
      <c r="BZ43" s="144">
        <f t="shared" si="34"/>
        <v>118.14983242413825</v>
      </c>
      <c r="CA43" s="144"/>
      <c r="CB43" s="144"/>
      <c r="CC43" s="158">
        <f t="shared" si="20"/>
        <v>5.4765058745002975</v>
      </c>
      <c r="CD43" s="158"/>
      <c r="CE43" s="145"/>
      <c r="CF43" s="145"/>
      <c r="CG43" s="145"/>
      <c r="CH43" s="145"/>
      <c r="CI43" s="145"/>
      <c r="CJ43" s="145"/>
      <c r="CK43" s="145"/>
      <c r="CL43" s="145"/>
      <c r="CM43" s="146"/>
      <c r="CN43" s="146"/>
      <c r="CO43" s="146"/>
    </row>
    <row r="44" spans="1:93" x14ac:dyDescent="0.25">
      <c r="A44">
        <v>1726</v>
      </c>
      <c r="B44" s="147">
        <f t="shared" si="0"/>
        <v>10189.131020361259</v>
      </c>
      <c r="C44" s="147">
        <f t="shared" si="1"/>
        <v>9990.3964839978871</v>
      </c>
      <c r="D44" s="147">
        <f t="shared" si="2"/>
        <v>11686.436973886579</v>
      </c>
      <c r="E44" s="148">
        <f t="shared" si="36"/>
        <v>-3.0868783204663401</v>
      </c>
      <c r="F44" s="148">
        <f t="shared" si="36"/>
        <v>-3.0868783204663401</v>
      </c>
      <c r="G44" s="148">
        <f t="shared" si="36"/>
        <v>-3.0868783204663401</v>
      </c>
      <c r="H44" s="10"/>
      <c r="I44" s="13">
        <f t="shared" si="3"/>
        <v>9820.289805721819</v>
      </c>
      <c r="J44" s="13">
        <f t="shared" si="4"/>
        <v>9628.5407335129476</v>
      </c>
      <c r="K44" s="13">
        <f t="shared" si="5"/>
        <v>11263.150027422149</v>
      </c>
      <c r="L44" s="10">
        <f t="shared" si="22"/>
        <v>-3.0868783204663401</v>
      </c>
      <c r="M44" s="10"/>
      <c r="N44" s="13">
        <f>('[2]A9. Nominal GDP (A)'!DH44/('[2]A9. Nominal GDP (A)'!F44/'BoE A8. UK Real GDP(A)'!I44))</f>
        <v>8468.4318844473528</v>
      </c>
      <c r="O44" s="13">
        <f t="shared" si="6"/>
        <v>8307.2195680413897</v>
      </c>
      <c r="P44" s="13">
        <f t="shared" si="7"/>
        <v>9717.5120192330578</v>
      </c>
      <c r="Q44" s="10">
        <f t="shared" si="23"/>
        <v>-3.1083438305454933</v>
      </c>
      <c r="R44" s="10"/>
      <c r="S44" s="10">
        <f t="shared" si="8"/>
        <v>5.8473912563285726</v>
      </c>
      <c r="T44" s="10">
        <f t="shared" si="9"/>
        <v>5.8473912563285779</v>
      </c>
      <c r="U44" s="10">
        <f t="shared" si="10"/>
        <v>5.9387499039245712</v>
      </c>
      <c r="V44" s="10">
        <f t="shared" si="35"/>
        <v>-3.0868783204663259</v>
      </c>
      <c r="W44" s="10">
        <f t="shared" si="35"/>
        <v>-3.0868783204663117</v>
      </c>
      <c r="X44" s="10">
        <f t="shared" si="24"/>
        <v>-3.0868783204663259</v>
      </c>
      <c r="Y44" s="10"/>
      <c r="Z44" s="10">
        <f t="shared" si="11"/>
        <v>11.423927916060645</v>
      </c>
      <c r="AA44" s="10"/>
      <c r="AB44" s="10">
        <f t="shared" si="25"/>
        <v>-3.7597794918224423</v>
      </c>
      <c r="AC44" s="10"/>
      <c r="AD44" s="149">
        <f t="shared" si="12"/>
        <v>11497.008317465254</v>
      </c>
      <c r="AE44" s="149">
        <f t="shared" si="13"/>
        <v>11272.764207445307</v>
      </c>
      <c r="AF44" s="149">
        <f t="shared" si="13"/>
        <v>13186.508527745236</v>
      </c>
      <c r="AG44" s="149">
        <f t="shared" si="13"/>
        <v>13692.015426399212</v>
      </c>
      <c r="AH44" s="150">
        <f t="shared" si="26"/>
        <v>-3.0868783204663401</v>
      </c>
      <c r="AI44" s="150">
        <f t="shared" si="26"/>
        <v>-3.0868783204663401</v>
      </c>
      <c r="AJ44" s="150">
        <f t="shared" si="26"/>
        <v>-3.0868783204663401</v>
      </c>
      <c r="AK44" s="159"/>
      <c r="AL44" s="160"/>
      <c r="AM44" s="153">
        <f>'[2]A7. GB GDP(O) 1700-1870'!E35</f>
        <v>112.74950746229908</v>
      </c>
      <c r="AN44" s="154">
        <f>'[2]A18. Population 1680+'!J646</f>
        <v>6791.9878147565869</v>
      </c>
      <c r="AO44" s="154">
        <f t="shared" si="27"/>
        <v>1.6600369514405529</v>
      </c>
      <c r="AP44" s="154"/>
      <c r="AQ44" s="154">
        <f t="shared" si="28"/>
        <v>-3.9068877913442179</v>
      </c>
      <c r="AR44" s="155"/>
      <c r="AS44" s="155"/>
      <c r="AT44" s="155">
        <f t="shared" si="14"/>
        <v>9.571497176550734</v>
      </c>
      <c r="AU44" s="154">
        <f>'[2]A18. Population 1680+'!S646</f>
        <v>2366.4123194968402</v>
      </c>
      <c r="AV44" s="154">
        <f t="shared" si="15"/>
        <v>65.702648981397417</v>
      </c>
      <c r="AW44" s="154">
        <f t="shared" si="29"/>
        <v>-3.6138712069934371</v>
      </c>
      <c r="AX44" s="156">
        <f t="shared" si="16"/>
        <v>18.509471187280408</v>
      </c>
      <c r="AY44" s="156">
        <f>'[2]A9. Nominal GDP (A)'!AT44/('[2]A9. Nominal GDP (A)'!BK44+'[2]A9. Nominal GDP (A)'!AT44)</f>
        <v>0.13144254659013163</v>
      </c>
      <c r="AZ44" s="156">
        <f t="shared" si="30"/>
        <v>114.3978572673508</v>
      </c>
      <c r="BA44" s="156">
        <f t="shared" si="17"/>
        <v>22.65178821046797</v>
      </c>
      <c r="BB44" s="156">
        <f t="shared" si="18"/>
        <v>5.1747347529052261</v>
      </c>
      <c r="BC44" s="157"/>
      <c r="BU44" s="143">
        <f t="shared" si="19"/>
        <v>5.3121935408247944</v>
      </c>
      <c r="BV44" s="143">
        <f t="shared" si="31"/>
        <v>114.39785726735082</v>
      </c>
      <c r="BW44" s="143">
        <f t="shared" si="32"/>
        <v>-3.1756076837405232</v>
      </c>
      <c r="BX44" s="143"/>
      <c r="BY44" s="144">
        <f t="shared" si="33"/>
        <v>112.74950746229905</v>
      </c>
      <c r="BZ44" s="144">
        <f t="shared" si="34"/>
        <v>114.39785726735077</v>
      </c>
      <c r="CA44" s="144"/>
      <c r="CB44" s="144"/>
      <c r="CC44" s="158">
        <f t="shared" si="20"/>
        <v>5.3074528019412828</v>
      </c>
      <c r="CD44" s="158"/>
      <c r="CE44" s="145"/>
      <c r="CF44" s="145"/>
      <c r="CG44" s="145"/>
      <c r="CH44" s="145"/>
      <c r="CI44" s="145"/>
      <c r="CJ44" s="145"/>
      <c r="CK44" s="145"/>
      <c r="CL44" s="145"/>
      <c r="CM44" s="146"/>
      <c r="CN44" s="146"/>
      <c r="CO44" s="146"/>
    </row>
    <row r="45" spans="1:93" x14ac:dyDescent="0.25">
      <c r="A45">
        <v>1727</v>
      </c>
      <c r="B45" s="147">
        <f t="shared" si="0"/>
        <v>10127.30857815472</v>
      </c>
      <c r="C45" s="147">
        <f t="shared" si="1"/>
        <v>9929.779861440169</v>
      </c>
      <c r="D45" s="147">
        <f t="shared" si="2"/>
        <v>11615.529644009801</v>
      </c>
      <c r="E45" s="148">
        <f t="shared" si="36"/>
        <v>-0.60674891787138563</v>
      </c>
      <c r="F45" s="148">
        <f t="shared" si="36"/>
        <v>-0.60674891787138563</v>
      </c>
      <c r="G45" s="148">
        <f t="shared" si="36"/>
        <v>-0.60674891787137142</v>
      </c>
      <c r="H45" s="10"/>
      <c r="I45" s="13">
        <f t="shared" si="3"/>
        <v>9760.7053035937679</v>
      </c>
      <c r="J45" s="13">
        <f t="shared" si="4"/>
        <v>9570.1196668055527</v>
      </c>
      <c r="K45" s="13">
        <f t="shared" si="5"/>
        <v>11194.810986512535</v>
      </c>
      <c r="L45" s="10">
        <f t="shared" si="22"/>
        <v>-0.60674891787137142</v>
      </c>
      <c r="M45" s="10"/>
      <c r="N45" s="13">
        <f>('[2]A9. Nominal GDP (A)'!DH45/('[2]A9. Nominal GDP (A)'!F45/'BoE A8. UK Real GDP(A)'!I45))</f>
        <v>8415.1850409061444</v>
      </c>
      <c r="O45" s="13">
        <f t="shared" si="6"/>
        <v>8254.9863769810327</v>
      </c>
      <c r="P45" s="13">
        <f t="shared" si="7"/>
        <v>9656.411351581919</v>
      </c>
      <c r="Q45" s="10">
        <f t="shared" si="23"/>
        <v>-0.62876863471028344</v>
      </c>
      <c r="R45" s="10"/>
      <c r="S45" s="10">
        <f t="shared" si="8"/>
        <v>5.8119122731570929</v>
      </c>
      <c r="T45" s="10">
        <f t="shared" si="9"/>
        <v>5.8119122731570982</v>
      </c>
      <c r="U45" s="10">
        <f t="shared" si="10"/>
        <v>5.9027166031474207</v>
      </c>
      <c r="V45" s="10">
        <f t="shared" si="35"/>
        <v>-0.60674891787138563</v>
      </c>
      <c r="W45" s="10">
        <f t="shared" si="35"/>
        <v>-0.60674891787138563</v>
      </c>
      <c r="X45" s="10">
        <f t="shared" si="24"/>
        <v>-0.60674891787138563</v>
      </c>
      <c r="Y45" s="10"/>
      <c r="Z45" s="10">
        <f t="shared" si="11"/>
        <v>11.281119158627646</v>
      </c>
      <c r="AA45" s="10"/>
      <c r="AB45" s="10">
        <f t="shared" si="25"/>
        <v>-1.2500845460712924</v>
      </c>
      <c r="AC45" s="10"/>
      <c r="AD45" s="149">
        <f t="shared" si="12"/>
        <v>11427.250343911446</v>
      </c>
      <c r="AE45" s="149">
        <f t="shared" si="13"/>
        <v>11204.366832602436</v>
      </c>
      <c r="AF45" s="149">
        <f t="shared" si="13"/>
        <v>13106.49952994812</v>
      </c>
      <c r="AG45" s="149">
        <f t="shared" si="13"/>
        <v>13608.939270964747</v>
      </c>
      <c r="AH45" s="150">
        <f t="shared" si="26"/>
        <v>-0.60674891787142826</v>
      </c>
      <c r="AI45" s="150">
        <f t="shared" si="26"/>
        <v>-0.60674891787141405</v>
      </c>
      <c r="AJ45" s="150">
        <f t="shared" si="26"/>
        <v>-0.60674891787141405</v>
      </c>
      <c r="AK45" s="159"/>
      <c r="AL45" s="160"/>
      <c r="AM45" s="153">
        <f>'[2]A7. GB GDP(O) 1700-1870'!E36</f>
        <v>112.06540104586624</v>
      </c>
      <c r="AN45" s="154">
        <f>'[2]A18. Population 1680+'!J647</f>
        <v>6832.0509414618027</v>
      </c>
      <c r="AO45" s="154">
        <f t="shared" si="27"/>
        <v>1.6402893070625795</v>
      </c>
      <c r="AP45" s="154"/>
      <c r="AQ45" s="154">
        <f t="shared" si="28"/>
        <v>-1.1895906510295902</v>
      </c>
      <c r="AR45" s="155"/>
      <c r="AS45" s="155"/>
      <c r="AT45" s="155">
        <f t="shared" si="14"/>
        <v>9.4518453695190221</v>
      </c>
      <c r="AU45" s="154">
        <f>'[2]A18. Population 1680+'!S647</f>
        <v>2362.8300699858301</v>
      </c>
      <c r="AV45" s="154">
        <f t="shared" si="15"/>
        <v>64.979675854368026</v>
      </c>
      <c r="AW45" s="154">
        <f t="shared" si="29"/>
        <v>-1.1003713522023872</v>
      </c>
      <c r="AX45" s="156">
        <f t="shared" si="16"/>
        <v>18.278087148408694</v>
      </c>
      <c r="AY45" s="156">
        <f>'[2]A9. Nominal GDP (A)'!AT45/('[2]A9. Nominal GDP (A)'!BK45+'[2]A9. Nominal GDP (A)'!AT45)</f>
        <v>0.13221686160389073</v>
      </c>
      <c r="AZ45" s="156">
        <f t="shared" si="30"/>
        <v>113.60701276400818</v>
      </c>
      <c r="BA45" s="156">
        <f t="shared" si="17"/>
        <v>22.495193999483192</v>
      </c>
      <c r="BB45" s="156">
        <f t="shared" si="18"/>
        <v>5.1389612634942567</v>
      </c>
      <c r="BC45" s="157"/>
      <c r="BU45" s="143">
        <f t="shared" si="19"/>
        <v>5.2754697842544651</v>
      </c>
      <c r="BV45" s="143">
        <f t="shared" si="31"/>
        <v>113.6070127640082</v>
      </c>
      <c r="BW45" s="143">
        <f t="shared" si="32"/>
        <v>-0.69131059115416349</v>
      </c>
      <c r="BX45" s="143"/>
      <c r="BY45" s="144">
        <f t="shared" si="33"/>
        <v>112.06540104586621</v>
      </c>
      <c r="BZ45" s="144">
        <f t="shared" si="34"/>
        <v>113.60701276400815</v>
      </c>
      <c r="CA45" s="144"/>
      <c r="CB45" s="144"/>
      <c r="CC45" s="158">
        <f t="shared" si="20"/>
        <v>5.2752498894989692</v>
      </c>
      <c r="CD45" s="158"/>
      <c r="CE45" s="145"/>
      <c r="CF45" s="145"/>
      <c r="CG45" s="145"/>
      <c r="CH45" s="145"/>
      <c r="CI45" s="145"/>
      <c r="CJ45" s="145"/>
      <c r="CK45" s="145"/>
      <c r="CL45" s="145"/>
      <c r="CM45" s="146"/>
      <c r="CN45" s="146"/>
      <c r="CO45" s="146"/>
    </row>
    <row r="46" spans="1:93" x14ac:dyDescent="0.25">
      <c r="A46">
        <v>1728</v>
      </c>
      <c r="B46" s="147">
        <f t="shared" si="0"/>
        <v>10436.335508295431</v>
      </c>
      <c r="C46" s="147">
        <f t="shared" si="1"/>
        <v>10232.779356703206</v>
      </c>
      <c r="D46" s="147">
        <f t="shared" si="2"/>
        <v>11969.968480364565</v>
      </c>
      <c r="E46" s="148">
        <f t="shared" si="36"/>
        <v>3.0514220807619523</v>
      </c>
      <c r="F46" s="148">
        <f t="shared" si="36"/>
        <v>3.0514220807619381</v>
      </c>
      <c r="G46" s="148">
        <f t="shared" si="36"/>
        <v>3.0514220807619381</v>
      </c>
      <c r="H46" s="10"/>
      <c r="I46" s="13">
        <f t="shared" si="3"/>
        <v>10058.545620465729</v>
      </c>
      <c r="J46" s="13">
        <f t="shared" si="4"/>
        <v>9862.1444114737969</v>
      </c>
      <c r="K46" s="13">
        <f t="shared" si="5"/>
        <v>11536.411920854542</v>
      </c>
      <c r="L46" s="10">
        <f t="shared" si="22"/>
        <v>3.0514220807619381</v>
      </c>
      <c r="M46" s="10"/>
      <c r="N46" s="13">
        <f>('[2]A9. Nominal GDP (A)'!DH46/('[2]A9. Nominal GDP (A)'!F46/'BoE A8. UK Real GDP(A)'!I46))</f>
        <v>8670.0462300377749</v>
      </c>
      <c r="O46" s="13">
        <f t="shared" si="6"/>
        <v>8504.9958104130819</v>
      </c>
      <c r="P46" s="13">
        <f t="shared" si="7"/>
        <v>9948.864157770402</v>
      </c>
      <c r="Q46" s="10">
        <f t="shared" si="23"/>
        <v>3.0285868687705886</v>
      </c>
      <c r="R46" s="10"/>
      <c r="S46" s="10">
        <f t="shared" si="8"/>
        <v>5.9892582475747211</v>
      </c>
      <c r="T46" s="10">
        <f t="shared" si="9"/>
        <v>5.9892582475747265</v>
      </c>
      <c r="U46" s="10">
        <f t="shared" si="10"/>
        <v>6.0828334009406628</v>
      </c>
      <c r="V46" s="10">
        <f t="shared" si="35"/>
        <v>3.0514220807619381</v>
      </c>
      <c r="W46" s="10">
        <f t="shared" si="35"/>
        <v>3.0514220807619381</v>
      </c>
      <c r="X46" s="10">
        <f t="shared" si="24"/>
        <v>3.0514220807619523</v>
      </c>
      <c r="Y46" s="10"/>
      <c r="Z46" s="10">
        <f t="shared" si="11"/>
        <v>11.686577772882291</v>
      </c>
      <c r="AA46" s="10"/>
      <c r="AB46" s="10">
        <f t="shared" si="25"/>
        <v>3.5941346647735486</v>
      </c>
      <c r="AC46" s="10"/>
      <c r="AD46" s="149">
        <f t="shared" si="12"/>
        <v>11775.943984129512</v>
      </c>
      <c r="AE46" s="149">
        <f t="shared" si="13"/>
        <v>11546.25935614204</v>
      </c>
      <c r="AF46" s="149">
        <f t="shared" si="13"/>
        <v>13506.434150619923</v>
      </c>
      <c r="AG46" s="149">
        <f t="shared" si="13"/>
        <v>14024.205448836456</v>
      </c>
      <c r="AH46" s="150">
        <f t="shared" si="26"/>
        <v>3.0514220807620092</v>
      </c>
      <c r="AI46" s="150">
        <f t="shared" si="26"/>
        <v>3.0514220807619949</v>
      </c>
      <c r="AJ46" s="150">
        <f t="shared" si="26"/>
        <v>3.0514220807619949</v>
      </c>
      <c r="AK46" s="159"/>
      <c r="AL46" s="160"/>
      <c r="AM46" s="153">
        <f>'[2]A7. GB GDP(O) 1700-1870'!E37</f>
        <v>115.4849894382743</v>
      </c>
      <c r="AN46" s="154">
        <f>'[2]A18. Population 1680+'!J648</f>
        <v>6766.135656315756</v>
      </c>
      <c r="AO46" s="154">
        <f t="shared" si="27"/>
        <v>1.7068086616099165</v>
      </c>
      <c r="AP46" s="154"/>
      <c r="AQ46" s="154">
        <f t="shared" si="28"/>
        <v>4.0553428142782622</v>
      </c>
      <c r="AR46" s="155"/>
      <c r="AS46" s="155"/>
      <c r="AT46" s="155">
        <f t="shared" si="14"/>
        <v>9.791557420405697</v>
      </c>
      <c r="AU46" s="154">
        <f>'[2]A18. Population 1680+'!S648</f>
        <v>2359.2532432455901</v>
      </c>
      <c r="AV46" s="154">
        <f t="shared" si="15"/>
        <v>67.417188323706853</v>
      </c>
      <c r="AW46" s="154">
        <f t="shared" si="29"/>
        <v>3.7511921032074156</v>
      </c>
      <c r="AX46" s="156">
        <f t="shared" si="16"/>
        <v>18.935026214667165</v>
      </c>
      <c r="AY46" s="156">
        <f>'[2]A9. Nominal GDP (A)'!AT46/('[2]A9. Nominal GDP (A)'!BK46+'[2]A9. Nominal GDP (A)'!AT46)</f>
        <v>0.12884196215264468</v>
      </c>
      <c r="AZ46" s="156">
        <f t="shared" si="30"/>
        <v>117.15516180608297</v>
      </c>
      <c r="BA46" s="156">
        <f t="shared" si="17"/>
        <v>23.197758912499193</v>
      </c>
      <c r="BB46" s="156">
        <f t="shared" si="18"/>
        <v>5.2994601626441096</v>
      </c>
      <c r="BC46" s="157"/>
      <c r="BU46" s="143">
        <f t="shared" si="19"/>
        <v>5.4402320872680958</v>
      </c>
      <c r="BV46" s="143">
        <f t="shared" si="31"/>
        <v>117.15516180608296</v>
      </c>
      <c r="BW46" s="143">
        <f t="shared" si="32"/>
        <v>3.1231778353728856</v>
      </c>
      <c r="BX46" s="143"/>
      <c r="BY46" s="144">
        <f t="shared" si="33"/>
        <v>115.4849894382742</v>
      </c>
      <c r="BZ46" s="144">
        <f t="shared" si="34"/>
        <v>117.15516180608289</v>
      </c>
      <c r="CA46" s="144"/>
      <c r="CB46" s="144"/>
      <c r="CC46" s="158">
        <f t="shared" si="20"/>
        <v>5.4362200294425111</v>
      </c>
      <c r="CD46" s="158"/>
      <c r="CE46" s="145"/>
      <c r="CF46" s="145"/>
      <c r="CG46" s="145"/>
      <c r="CH46" s="145"/>
      <c r="CI46" s="145"/>
      <c r="CJ46" s="145"/>
      <c r="CK46" s="145"/>
      <c r="CL46" s="145"/>
      <c r="CM46" s="146"/>
      <c r="CN46" s="146"/>
      <c r="CO46" s="146"/>
    </row>
    <row r="47" spans="1:93" x14ac:dyDescent="0.25">
      <c r="A47">
        <v>1729</v>
      </c>
      <c r="B47" s="147">
        <f t="shared" si="0"/>
        <v>9856.3501931631381</v>
      </c>
      <c r="C47" s="147">
        <f t="shared" si="1"/>
        <v>9664.1064010321916</v>
      </c>
      <c r="D47" s="147">
        <f t="shared" si="2"/>
        <v>11304.753574645061</v>
      </c>
      <c r="E47" s="148">
        <f t="shared" si="36"/>
        <v>-5.5573655587374162</v>
      </c>
      <c r="F47" s="148">
        <f t="shared" si="36"/>
        <v>-5.5573655587373878</v>
      </c>
      <c r="G47" s="148">
        <f t="shared" si="36"/>
        <v>-5.5573655587374162</v>
      </c>
      <c r="H47" s="10"/>
      <c r="I47" s="13">
        <f t="shared" si="3"/>
        <v>9499.5554704440765</v>
      </c>
      <c r="J47" s="13">
        <f t="shared" si="4"/>
        <v>9314.0689945976064</v>
      </c>
      <c r="K47" s="13">
        <f t="shared" si="5"/>
        <v>10895.291338050894</v>
      </c>
      <c r="L47" s="10">
        <f t="shared" si="22"/>
        <v>-5.5573655587374162</v>
      </c>
      <c r="M47" s="10"/>
      <c r="N47" s="13">
        <f>('[2]A9. Nominal GDP (A)'!DH47/('[2]A9. Nominal GDP (A)'!F47/'BoE A8. UK Real GDP(A)'!I47))</f>
        <v>8186.4052333245027</v>
      </c>
      <c r="O47" s="13">
        <f t="shared" si="6"/>
        <v>8030.5618176000517</v>
      </c>
      <c r="P47" s="13">
        <f t="shared" si="7"/>
        <v>9393.8868889343084</v>
      </c>
      <c r="Q47" s="10">
        <f t="shared" si="23"/>
        <v>-5.5782977838996572</v>
      </c>
      <c r="R47" s="10"/>
      <c r="S47" s="10">
        <f t="shared" si="8"/>
        <v>5.6564132725001635</v>
      </c>
      <c r="T47" s="10">
        <f t="shared" si="9"/>
        <v>5.6564132725001688</v>
      </c>
      <c r="U47" s="10">
        <f t="shared" si="10"/>
        <v>5.7447881125214115</v>
      </c>
      <c r="V47" s="10">
        <f t="shared" si="35"/>
        <v>-5.557365558737402</v>
      </c>
      <c r="W47" s="10">
        <f t="shared" si="35"/>
        <v>-5.5573655587374162</v>
      </c>
      <c r="X47" s="10">
        <f t="shared" si="24"/>
        <v>-5.5573655587374162</v>
      </c>
      <c r="Y47" s="10"/>
      <c r="Z47" s="10">
        <f t="shared" si="11"/>
        <v>11.234992763743094</v>
      </c>
      <c r="AA47" s="10"/>
      <c r="AB47" s="10">
        <f t="shared" si="25"/>
        <v>-3.8641338629265931</v>
      </c>
      <c r="AC47" s="10"/>
      <c r="AD47" s="149">
        <f t="shared" si="12"/>
        <v>11121.511728939286</v>
      </c>
      <c r="AE47" s="149">
        <f t="shared" si="13"/>
        <v>10904.591515361304</v>
      </c>
      <c r="AF47" s="149">
        <f t="shared" si="13"/>
        <v>12755.832230919821</v>
      </c>
      <c r="AG47" s="149">
        <f t="shared" si="13"/>
        <v>13244.829085336241</v>
      </c>
      <c r="AH47" s="150">
        <f t="shared" si="26"/>
        <v>-5.5573655587374304</v>
      </c>
      <c r="AI47" s="150">
        <f t="shared" si="26"/>
        <v>-5.5573655587374304</v>
      </c>
      <c r="AJ47" s="150">
        <f t="shared" si="26"/>
        <v>-5.5573655587374304</v>
      </c>
      <c r="AK47" s="159"/>
      <c r="AL47" s="160"/>
      <c r="AM47" s="153">
        <f>'[2]A7. GB GDP(O) 1700-1870'!E38</f>
        <v>109.06706640972008</v>
      </c>
      <c r="AN47" s="154">
        <f>'[2]A18. Population 1680+'!J649</f>
        <v>6657.7499471406118</v>
      </c>
      <c r="AO47" s="154">
        <f t="shared" si="27"/>
        <v>1.6381970977531606</v>
      </c>
      <c r="AP47" s="154"/>
      <c r="AQ47" s="154">
        <f t="shared" si="28"/>
        <v>-4.0198743655331128</v>
      </c>
      <c r="AR47" s="155"/>
      <c r="AS47" s="155"/>
      <c r="AT47" s="155">
        <f t="shared" si="14"/>
        <v>9.4131985344158995</v>
      </c>
      <c r="AU47" s="154">
        <f>'[2]A18. Population 1680+'!S649</f>
        <v>2355.6818310671902</v>
      </c>
      <c r="AV47" s="154">
        <f t="shared" si="15"/>
        <v>64.910358522673064</v>
      </c>
      <c r="AW47" s="154">
        <f t="shared" si="29"/>
        <v>-3.7183837881181319</v>
      </c>
      <c r="AX47" s="156">
        <f t="shared" si="16"/>
        <v>18.203351454752184</v>
      </c>
      <c r="AY47" s="156">
        <f>'[2]A9. Nominal GDP (A)'!AT47/('[2]A9. Nominal GDP (A)'!BK47+'[2]A9. Nominal GDP (A)'!AT47)</f>
        <v>0.13351675691555526</v>
      </c>
      <c r="AZ47" s="156">
        <f t="shared" si="30"/>
        <v>110.90000606754819</v>
      </c>
      <c r="BA47" s="156">
        <f t="shared" si="17"/>
        <v>21.959182715379967</v>
      </c>
      <c r="BB47" s="156">
        <f t="shared" si="18"/>
        <v>5.0165110536465187</v>
      </c>
      <c r="BC47" s="157"/>
      <c r="BU47" s="143">
        <f t="shared" si="19"/>
        <v>5.1497668748520846</v>
      </c>
      <c r="BV47" s="143">
        <f t="shared" si="31"/>
        <v>110.90000606754819</v>
      </c>
      <c r="BW47" s="143">
        <f t="shared" si="32"/>
        <v>-5.3392062646700964</v>
      </c>
      <c r="BX47" s="143"/>
      <c r="BY47" s="144">
        <f t="shared" si="33"/>
        <v>109.06706640972001</v>
      </c>
      <c r="BZ47" s="144">
        <f t="shared" si="34"/>
        <v>110.90000606754812</v>
      </c>
      <c r="CA47" s="144"/>
      <c r="CB47" s="144"/>
      <c r="CC47" s="158">
        <f t="shared" si="20"/>
        <v>5.1341094098290885</v>
      </c>
      <c r="CD47" s="158"/>
      <c r="CE47" s="145"/>
      <c r="CF47" s="145"/>
      <c r="CG47" s="145"/>
      <c r="CH47" s="145"/>
      <c r="CI47" s="145"/>
      <c r="CJ47" s="145"/>
      <c r="CK47" s="145"/>
      <c r="CL47" s="145"/>
      <c r="CM47" s="146"/>
      <c r="CN47" s="146"/>
      <c r="CO47" s="146"/>
    </row>
    <row r="48" spans="1:93" x14ac:dyDescent="0.25">
      <c r="A48">
        <v>1730</v>
      </c>
      <c r="B48" s="147">
        <f t="shared" si="0"/>
        <v>10081.946162996095</v>
      </c>
      <c r="C48" s="147">
        <f t="shared" si="1"/>
        <v>9885.3022203144683</v>
      </c>
      <c r="D48" s="147">
        <f t="shared" si="2"/>
        <v>11563.501163398925</v>
      </c>
      <c r="E48" s="148">
        <f t="shared" si="36"/>
        <v>2.2888388238218482</v>
      </c>
      <c r="F48" s="148">
        <f t="shared" si="36"/>
        <v>2.2888388238218482</v>
      </c>
      <c r="G48" s="148">
        <f t="shared" si="36"/>
        <v>2.2888388238218482</v>
      </c>
      <c r="H48" s="10"/>
      <c r="I48" s="13">
        <f t="shared" si="3"/>
        <v>9716.9849841420928</v>
      </c>
      <c r="J48" s="13">
        <f t="shared" si="4"/>
        <v>9527.2530218235097</v>
      </c>
      <c r="K48" s="13">
        <f t="shared" si="5"/>
        <v>11144.666996164702</v>
      </c>
      <c r="L48" s="10">
        <f t="shared" si="22"/>
        <v>2.288838823821834</v>
      </c>
      <c r="M48" s="10"/>
      <c r="N48" s="13">
        <f>('[2]A9. Nominal GDP (A)'!DH48/('[2]A9. Nominal GDP (A)'!F48/'BoE A8. UK Real GDP(A)'!I48))</f>
        <v>8371.9224823656841</v>
      </c>
      <c r="O48" s="13">
        <f t="shared" si="6"/>
        <v>8212.5474015278705</v>
      </c>
      <c r="P48" s="13">
        <f t="shared" si="7"/>
        <v>9606.7676349722606</v>
      </c>
      <c r="Q48" s="10">
        <f t="shared" si="23"/>
        <v>2.2661625433101449</v>
      </c>
      <c r="R48" s="10"/>
      <c r="S48" s="10">
        <f t="shared" si="8"/>
        <v>5.7858794555169588</v>
      </c>
      <c r="T48" s="10">
        <f t="shared" si="9"/>
        <v>5.7858794555169641</v>
      </c>
      <c r="U48" s="10">
        <f t="shared" si="10"/>
        <v>5.8762770531871036</v>
      </c>
      <c r="V48" s="10">
        <f t="shared" si="35"/>
        <v>2.288838823821834</v>
      </c>
      <c r="W48" s="10">
        <f t="shared" si="35"/>
        <v>2.288838823821834</v>
      </c>
      <c r="X48" s="10">
        <f t="shared" si="24"/>
        <v>2.288838823821834</v>
      </c>
      <c r="Y48" s="10"/>
      <c r="Z48" s="10">
        <f t="shared" si="11"/>
        <v>11.58622697066029</v>
      </c>
      <c r="AA48" s="10"/>
      <c r="AB48" s="10">
        <f t="shared" si="25"/>
        <v>3.1262521863892658</v>
      </c>
      <c r="AC48" s="10"/>
      <c r="AD48" s="149">
        <f t="shared" si="12"/>
        <v>11376.065207187146</v>
      </c>
      <c r="AE48" s="149">
        <f t="shared" si="13"/>
        <v>11154.180039544075</v>
      </c>
      <c r="AF48" s="149">
        <f t="shared" si="13"/>
        <v>13047.792671322693</v>
      </c>
      <c r="AG48" s="149">
        <f t="shared" si="13"/>
        <v>13547.981875590263</v>
      </c>
      <c r="AH48" s="150">
        <f t="shared" si="26"/>
        <v>2.288838823821834</v>
      </c>
      <c r="AI48" s="150">
        <f t="shared" si="26"/>
        <v>2.288838823821834</v>
      </c>
      <c r="AJ48" s="150">
        <f t="shared" si="26"/>
        <v>2.2888388238218482</v>
      </c>
      <c r="AK48" s="159"/>
      <c r="AL48" s="160"/>
      <c r="AM48" s="153">
        <f>'[2]A7. GB GDP(O) 1700-1870'!E39</f>
        <v>111.5634357697093</v>
      </c>
      <c r="AN48" s="154">
        <f>'[2]A18. Population 1680+'!J650</f>
        <v>6576.7424993128898</v>
      </c>
      <c r="AO48" s="154">
        <f t="shared" si="27"/>
        <v>1.6963327328288278</v>
      </c>
      <c r="AP48" s="154"/>
      <c r="AQ48" s="154">
        <f t="shared" si="28"/>
        <v>3.5487570546549136</v>
      </c>
      <c r="AR48" s="155"/>
      <c r="AS48" s="155"/>
      <c r="AT48" s="155">
        <f t="shared" si="14"/>
        <v>9.7074788594072405</v>
      </c>
      <c r="AU48" s="154">
        <f>'[2]A18. Population 1680+'!S650</f>
        <v>2352.11582525412</v>
      </c>
      <c r="AV48" s="154">
        <f t="shared" si="15"/>
        <v>67.041106130402611</v>
      </c>
      <c r="AW48" s="154">
        <f t="shared" si="29"/>
        <v>3.2826002755558363</v>
      </c>
      <c r="AX48" s="156">
        <f t="shared" si="16"/>
        <v>18.772434127602502</v>
      </c>
      <c r="AY48" s="156">
        <f>'[2]A9. Nominal GDP (A)'!AT48/('[2]A9. Nominal GDP (A)'!BK48+'[2]A9. Nominal GDP (A)'!AT48)</f>
        <v>0.13637196565132348</v>
      </c>
      <c r="AZ48" s="156">
        <f t="shared" si="30"/>
        <v>113.56232433527889</v>
      </c>
      <c r="BA48" s="156">
        <f t="shared" si="17"/>
        <v>22.486345295082476</v>
      </c>
      <c r="BB48" s="156">
        <f t="shared" si="18"/>
        <v>5.1369398028592235</v>
      </c>
      <c r="BC48" s="157"/>
      <c r="BU48" s="143">
        <f t="shared" si="19"/>
        <v>5.2733946266587202</v>
      </c>
      <c r="BV48" s="143">
        <f t="shared" si="31"/>
        <v>113.5623243352789</v>
      </c>
      <c r="BW48" s="143">
        <f t="shared" si="32"/>
        <v>2.4006475401895955</v>
      </c>
      <c r="BX48" s="143"/>
      <c r="BY48" s="144">
        <f t="shared" si="33"/>
        <v>111.56343576970924</v>
      </c>
      <c r="BZ48" s="144">
        <f t="shared" si="34"/>
        <v>113.56232433527883</v>
      </c>
      <c r="CA48" s="144"/>
      <c r="CB48" s="144"/>
      <c r="CC48" s="158">
        <f t="shared" si="20"/>
        <v>5.2516208992587474</v>
      </c>
      <c r="CD48" s="158"/>
      <c r="CE48" s="145"/>
      <c r="CF48" s="145"/>
      <c r="CG48" s="145"/>
      <c r="CH48" s="145"/>
      <c r="CI48" s="145"/>
      <c r="CJ48" s="145"/>
      <c r="CK48" s="145"/>
      <c r="CL48" s="145"/>
      <c r="CM48" s="146"/>
      <c r="CN48" s="146"/>
      <c r="CO48" s="146"/>
    </row>
    <row r="49" spans="1:93" x14ac:dyDescent="0.25">
      <c r="A49">
        <v>1731</v>
      </c>
      <c r="B49" s="147">
        <f t="shared" si="0"/>
        <v>9921.7819411358505</v>
      </c>
      <c r="C49" s="147">
        <f t="shared" si="1"/>
        <v>9728.2619314284675</v>
      </c>
      <c r="D49" s="147">
        <f t="shared" si="2"/>
        <v>11379.800602428519</v>
      </c>
      <c r="E49" s="148">
        <f t="shared" si="36"/>
        <v>-1.5886240540352929</v>
      </c>
      <c r="F49" s="148">
        <f t="shared" si="36"/>
        <v>-1.5886240540353072</v>
      </c>
      <c r="G49" s="148">
        <f t="shared" si="36"/>
        <v>-1.5886240540352929</v>
      </c>
      <c r="H49" s="10"/>
      <c r="I49" s="13">
        <f t="shared" si="3"/>
        <v>9562.6186233570133</v>
      </c>
      <c r="J49" s="13">
        <f t="shared" si="4"/>
        <v>9375.9007886300169</v>
      </c>
      <c r="K49" s="13">
        <f t="shared" si="5"/>
        <v>10967.620135521496</v>
      </c>
      <c r="L49" s="10">
        <f t="shared" si="22"/>
        <v>-1.5886240540353072</v>
      </c>
      <c r="M49" s="10"/>
      <c r="N49" s="13">
        <f>('[2]A9. Nominal GDP (A)'!DH49/('[2]A9. Nominal GDP (A)'!F49/'BoE A8. UK Real GDP(A)'!I49))</f>
        <v>8237.097226586633</v>
      </c>
      <c r="O49" s="13">
        <f t="shared" si="6"/>
        <v>8080.2887946976152</v>
      </c>
      <c r="P49" s="13">
        <f t="shared" si="7"/>
        <v>9452.0558699836001</v>
      </c>
      <c r="Q49" s="10">
        <f t="shared" si="23"/>
        <v>-1.6104455823980999</v>
      </c>
      <c r="R49" s="10"/>
      <c r="S49" s="10">
        <f t="shared" si="8"/>
        <v>5.6939635827491299</v>
      </c>
      <c r="T49" s="10">
        <f t="shared" si="9"/>
        <v>5.6939635827491344</v>
      </c>
      <c r="U49" s="10">
        <f t="shared" si="10"/>
        <v>5.7829251024384165</v>
      </c>
      <c r="V49" s="10">
        <f t="shared" si="35"/>
        <v>-1.5886240540352929</v>
      </c>
      <c r="W49" s="10">
        <f t="shared" si="35"/>
        <v>-1.5886240540353214</v>
      </c>
      <c r="X49" s="10">
        <f t="shared" si="24"/>
        <v>-1.5886240540352929</v>
      </c>
      <c r="Y49" s="10"/>
      <c r="Z49" s="10">
        <f t="shared" si="11"/>
        <v>11.406537611779378</v>
      </c>
      <c r="AA49" s="10"/>
      <c r="AB49" s="10">
        <f t="shared" si="25"/>
        <v>-1.5508876128176894</v>
      </c>
      <c r="AC49" s="10"/>
      <c r="AD49" s="149">
        <f t="shared" si="12"/>
        <v>11195.342298903035</v>
      </c>
      <c r="AE49" s="149">
        <f t="shared" si="13"/>
        <v>10976.982052405478</v>
      </c>
      <c r="AF49" s="149">
        <f t="shared" si="13"/>
        <v>12840.51229842541</v>
      </c>
      <c r="AG49" s="149">
        <f t="shared" si="13"/>
        <v>13332.755376678298</v>
      </c>
      <c r="AH49" s="150">
        <f t="shared" si="26"/>
        <v>-1.5886240540352645</v>
      </c>
      <c r="AI49" s="150">
        <f t="shared" si="26"/>
        <v>-1.5886240540352787</v>
      </c>
      <c r="AJ49" s="150">
        <f t="shared" si="26"/>
        <v>-1.5886240540352645</v>
      </c>
      <c r="AK49" s="159"/>
      <c r="AL49" s="160"/>
      <c r="AM49" s="153">
        <f>'[2]A7. GB GDP(O) 1700-1870'!E40</f>
        <v>109.79111219356351</v>
      </c>
      <c r="AN49" s="154">
        <f>'[2]A18. Population 1680+'!J651</f>
        <v>6571.8443781073729</v>
      </c>
      <c r="AO49" s="154">
        <f t="shared" si="27"/>
        <v>1.6706286070818719</v>
      </c>
      <c r="AP49" s="154"/>
      <c r="AQ49" s="154">
        <f t="shared" si="28"/>
        <v>-1.5152761748628905</v>
      </c>
      <c r="AR49" s="155"/>
      <c r="AS49" s="155"/>
      <c r="AT49" s="155">
        <f t="shared" si="14"/>
        <v>9.5569267722597981</v>
      </c>
      <c r="AU49" s="154">
        <f>'[2]A18. Population 1680+'!S651</f>
        <v>2348.5552176223</v>
      </c>
      <c r="AV49" s="154">
        <f t="shared" si="15"/>
        <v>66.101437564985943</v>
      </c>
      <c r="AW49" s="154">
        <f t="shared" si="29"/>
        <v>-1.4016304617481978</v>
      </c>
      <c r="AX49" s="156">
        <f t="shared" si="16"/>
        <v>18.481294772093154</v>
      </c>
      <c r="AY49" s="156">
        <f>'[2]A9. Nominal GDP (A)'!AT49/('[2]A9. Nominal GDP (A)'!BK49+'[2]A9. Nominal GDP (A)'!AT49)</f>
        <v>0.1374235673260836</v>
      </c>
      <c r="AZ49" s="156">
        <f t="shared" si="30"/>
        <v>111.76409007057285</v>
      </c>
      <c r="BA49" s="156">
        <f t="shared" si="17"/>
        <v>22.130278995503687</v>
      </c>
      <c r="BB49" s="156">
        <f t="shared" si="18"/>
        <v>5.0555974983290577</v>
      </c>
      <c r="BC49" s="157"/>
      <c r="BU49" s="143">
        <f t="shared" si="19"/>
        <v>5.1898915902029179</v>
      </c>
      <c r="BV49" s="143">
        <f t="shared" si="31"/>
        <v>111.76409007057286</v>
      </c>
      <c r="BW49" s="143">
        <f t="shared" si="32"/>
        <v>-1.5834778613697438</v>
      </c>
      <c r="BX49" s="143"/>
      <c r="BY49" s="144">
        <f t="shared" si="33"/>
        <v>109.79111219356344</v>
      </c>
      <c r="BZ49" s="144">
        <f t="shared" si="34"/>
        <v>111.76409007057278</v>
      </c>
      <c r="CA49" s="144"/>
      <c r="CB49" s="144"/>
      <c r="CC49" s="158">
        <f t="shared" si="20"/>
        <v>5.1681923864263783</v>
      </c>
      <c r="CD49" s="158"/>
      <c r="CE49" s="145"/>
      <c r="CF49" s="145"/>
      <c r="CG49" s="145"/>
      <c r="CH49" s="145"/>
      <c r="CI49" s="145"/>
      <c r="CJ49" s="145"/>
      <c r="CK49" s="145"/>
      <c r="CL49" s="145"/>
      <c r="CM49" s="146"/>
      <c r="CN49" s="146"/>
      <c r="CO49" s="146"/>
    </row>
    <row r="50" spans="1:93" x14ac:dyDescent="0.25">
      <c r="A50">
        <v>1732</v>
      </c>
      <c r="B50" s="147">
        <f t="shared" si="0"/>
        <v>10580.994859586557</v>
      </c>
      <c r="C50" s="147">
        <f t="shared" si="1"/>
        <v>10374.617190727353</v>
      </c>
      <c r="D50" s="147">
        <f t="shared" si="2"/>
        <v>12135.88571002515</v>
      </c>
      <c r="E50" s="148">
        <f t="shared" si="36"/>
        <v>6.6440980295847964</v>
      </c>
      <c r="F50" s="148">
        <f t="shared" si="36"/>
        <v>6.6440980295847822</v>
      </c>
      <c r="G50" s="148">
        <f t="shared" si="36"/>
        <v>6.6440980295847964</v>
      </c>
      <c r="H50" s="10"/>
      <c r="I50" s="13">
        <f t="shared" si="3"/>
        <v>10197.968378888185</v>
      </c>
      <c r="J50" s="13">
        <f t="shared" si="4"/>
        <v>9998.8448281832098</v>
      </c>
      <c r="K50" s="13">
        <f t="shared" si="5"/>
        <v>11696.319568838024</v>
      </c>
      <c r="L50" s="10">
        <f t="shared" si="22"/>
        <v>6.6440980295847822</v>
      </c>
      <c r="M50" s="10"/>
      <c r="N50" s="13">
        <f>('[2]A9. Nominal GDP (A)'!DH50/('[2]A9. Nominal GDP (A)'!F50/'BoE A8. UK Real GDP(A)'!I50))</f>
        <v>8782.4297798805655</v>
      </c>
      <c r="O50" s="13">
        <f t="shared" si="6"/>
        <v>8615.2399308262811</v>
      </c>
      <c r="P50" s="13">
        <f t="shared" si="7"/>
        <v>10077.824101153434</v>
      </c>
      <c r="Q50" s="10">
        <f t="shared" si="23"/>
        <v>6.6204457504007479</v>
      </c>
      <c r="R50" s="10"/>
      <c r="S50" s="10">
        <f t="shared" si="8"/>
        <v>6.07227610495584</v>
      </c>
      <c r="T50" s="10">
        <f t="shared" si="9"/>
        <v>6.0722761049558445</v>
      </c>
      <c r="U50" s="10">
        <f t="shared" si="10"/>
        <v>6.1671483152218904</v>
      </c>
      <c r="V50" s="10">
        <f t="shared" si="35"/>
        <v>6.6440980295847822</v>
      </c>
      <c r="W50" s="10">
        <f t="shared" si="35"/>
        <v>6.6440980295847822</v>
      </c>
      <c r="X50" s="10">
        <f t="shared" si="24"/>
        <v>6.644098029584768</v>
      </c>
      <c r="Y50" s="10"/>
      <c r="Z50" s="10">
        <f t="shared" si="11"/>
        <v>12.040161049911859</v>
      </c>
      <c r="AA50" s="10"/>
      <c r="AB50" s="10">
        <f t="shared" si="25"/>
        <v>5.5549147313392098</v>
      </c>
      <c r="AC50" s="10"/>
      <c r="AD50" s="149">
        <f t="shared" si="12"/>
        <v>11939.171815989719</v>
      </c>
      <c r="AE50" s="149">
        <f t="shared" si="13"/>
        <v>11706.303500657221</v>
      </c>
      <c r="AF50" s="149">
        <f t="shared" si="13"/>
        <v>13693.648523033678</v>
      </c>
      <c r="AG50" s="149">
        <f t="shared" si="13"/>
        <v>14218.596713949533</v>
      </c>
      <c r="AH50" s="150">
        <f t="shared" si="26"/>
        <v>6.6440980295847396</v>
      </c>
      <c r="AI50" s="150">
        <f t="shared" si="26"/>
        <v>6.6440980295847538</v>
      </c>
      <c r="AJ50" s="150">
        <f t="shared" si="26"/>
        <v>6.6440980295847254</v>
      </c>
      <c r="AK50" s="159"/>
      <c r="AL50" s="160"/>
      <c r="AM50" s="153">
        <f>'[2]A7. GB GDP(O) 1700-1870'!E41</f>
        <v>117.08574131547525</v>
      </c>
      <c r="AN50" s="154">
        <f>'[2]A18. Population 1680+'!J652</f>
        <v>6600.6735094638561</v>
      </c>
      <c r="AO50" s="154">
        <f t="shared" si="27"/>
        <v>1.7738453681673709</v>
      </c>
      <c r="AP50" s="154"/>
      <c r="AQ50" s="154">
        <f t="shared" si="28"/>
        <v>6.1783187865907792</v>
      </c>
      <c r="AR50" s="155"/>
      <c r="AS50" s="155"/>
      <c r="AT50" s="155">
        <f t="shared" si="14"/>
        <v>10.087805905395358</v>
      </c>
      <c r="AU50" s="154">
        <f>'[2]A18. Population 1680+'!S652</f>
        <v>2345</v>
      </c>
      <c r="AV50" s="154">
        <f t="shared" si="15"/>
        <v>69.879098285123732</v>
      </c>
      <c r="AW50" s="154">
        <f t="shared" si="29"/>
        <v>5.7149448775964515</v>
      </c>
      <c r="AX50" s="156">
        <f t="shared" si="16"/>
        <v>19.50791493793038</v>
      </c>
      <c r="AY50" s="156">
        <f>'[2]A9. Nominal GDP (A)'!AT50/('[2]A9. Nominal GDP (A)'!BK50+'[2]A9. Nominal GDP (A)'!AT50)</f>
        <v>0.13529447271789394</v>
      </c>
      <c r="AZ50" s="156">
        <f t="shared" si="30"/>
        <v>119.02251789659525</v>
      </c>
      <c r="BA50" s="156">
        <f t="shared" si="17"/>
        <v>23.567511945346283</v>
      </c>
      <c r="BB50" s="156">
        <f t="shared" si="18"/>
        <v>5.3839291613513183</v>
      </c>
      <c r="BC50" s="157"/>
      <c r="BU50" s="143">
        <f t="shared" si="19"/>
        <v>5.5269448736733215</v>
      </c>
      <c r="BV50" s="143">
        <f t="shared" si="31"/>
        <v>119.02251789659528</v>
      </c>
      <c r="BW50" s="143">
        <f t="shared" si="32"/>
        <v>6.4944185752678862</v>
      </c>
      <c r="BX50" s="143"/>
      <c r="BY50" s="144">
        <f t="shared" si="33"/>
        <v>117.0857413154752</v>
      </c>
      <c r="BZ50" s="144">
        <f t="shared" si="34"/>
        <v>119.02251789659519</v>
      </c>
      <c r="CA50" s="144"/>
      <c r="CB50" s="144"/>
      <c r="CC50" s="158">
        <f t="shared" si="20"/>
        <v>5.5115721549380838</v>
      </c>
      <c r="CD50" s="158"/>
      <c r="CE50" s="145"/>
      <c r="CF50" s="145"/>
      <c r="CG50" s="145"/>
      <c r="CH50" s="145"/>
      <c r="CI50" s="145"/>
      <c r="CJ50" s="145"/>
      <c r="CK50" s="145"/>
      <c r="CL50" s="145"/>
      <c r="CM50" s="146"/>
      <c r="CN50" s="146"/>
      <c r="CO50" s="146"/>
    </row>
    <row r="51" spans="1:93" x14ac:dyDescent="0.25">
      <c r="A51">
        <v>1733</v>
      </c>
      <c r="B51" s="147">
        <f t="shared" si="0"/>
        <v>10815.573485585213</v>
      </c>
      <c r="C51" s="147">
        <f t="shared" si="1"/>
        <v>10604.620463402409</v>
      </c>
      <c r="D51" s="147">
        <f t="shared" si="2"/>
        <v>12404.935967861271</v>
      </c>
      <c r="E51" s="148">
        <f t="shared" si="36"/>
        <v>2.2169808142957805</v>
      </c>
      <c r="F51" s="148">
        <f t="shared" si="36"/>
        <v>2.2169808142957663</v>
      </c>
      <c r="G51" s="148">
        <f t="shared" si="36"/>
        <v>2.2169808142957947</v>
      </c>
      <c r="H51" s="10"/>
      <c r="I51" s="13">
        <f t="shared" si="3"/>
        <v>10424.055381296086</v>
      </c>
      <c r="J51" s="13">
        <f t="shared" si="4"/>
        <v>10220.517299675237</v>
      </c>
      <c r="K51" s="13">
        <f t="shared" si="5"/>
        <v>11955.624729657884</v>
      </c>
      <c r="L51" s="10">
        <f t="shared" si="22"/>
        <v>2.2169808142957663</v>
      </c>
      <c r="M51" s="10"/>
      <c r="N51" s="13">
        <f>('[2]A9. Nominal GDP (A)'!DH51/('[2]A9. Nominal GDP (A)'!F51/'BoE A8. UK Real GDP(A)'!I51))</f>
        <v>8975.143109319084</v>
      </c>
      <c r="O51" s="13">
        <f t="shared" si="6"/>
        <v>8804.2846044067828</v>
      </c>
      <c r="P51" s="13">
        <f t="shared" si="7"/>
        <v>10298.962337917728</v>
      </c>
      <c r="Q51" s="10">
        <f t="shared" si="23"/>
        <v>2.1943053832323329</v>
      </c>
      <c r="R51" s="10"/>
      <c r="S51" s="10">
        <f t="shared" si="8"/>
        <v>6.206897301193778</v>
      </c>
      <c r="T51" s="10">
        <f t="shared" si="9"/>
        <v>6.2068973011937825</v>
      </c>
      <c r="U51" s="10">
        <f t="shared" si="10"/>
        <v>6.3038728101595245</v>
      </c>
      <c r="V51" s="10">
        <f t="shared" si="35"/>
        <v>2.2169808142957805</v>
      </c>
      <c r="W51" s="10">
        <f t="shared" si="35"/>
        <v>2.2169808142957805</v>
      </c>
      <c r="X51" s="10">
        <f t="shared" si="24"/>
        <v>2.2169808142957663</v>
      </c>
      <c r="Y51" s="10"/>
      <c r="Z51" s="10">
        <f t="shared" si="11"/>
        <v>12.100410799571465</v>
      </c>
      <c r="AA51" s="10"/>
      <c r="AB51" s="10">
        <f t="shared" si="25"/>
        <v>0.50040650959604704</v>
      </c>
      <c r="AC51" s="10"/>
      <c r="AD51" s="149">
        <f t="shared" si="12"/>
        <v>12203.860964536021</v>
      </c>
      <c r="AE51" s="149">
        <f t="shared" si="13"/>
        <v>11965.830003330027</v>
      </c>
      <c r="AF51" s="149">
        <f t="shared" si="13"/>
        <v>13997.234083566434</v>
      </c>
      <c r="AG51" s="149">
        <f t="shared" si="13"/>
        <v>14533.820275159886</v>
      </c>
      <c r="AH51" s="150">
        <f t="shared" si="26"/>
        <v>2.2169808142957947</v>
      </c>
      <c r="AI51" s="150">
        <f t="shared" si="26"/>
        <v>2.2169808142957947</v>
      </c>
      <c r="AJ51" s="150">
        <f t="shared" si="26"/>
        <v>2.2169808142957947</v>
      </c>
      <c r="AK51" s="159"/>
      <c r="AL51" s="160"/>
      <c r="AM51" s="153">
        <f>'[2]A7. GB GDP(O) 1700-1870'!E42</f>
        <v>119.68150973671534</v>
      </c>
      <c r="AN51" s="154">
        <f>'[2]A18. Population 1680+'!J653</f>
        <v>6635.7770650192215</v>
      </c>
      <c r="AO51" s="154">
        <f t="shared" si="27"/>
        <v>1.8035794235406348</v>
      </c>
      <c r="AP51" s="154"/>
      <c r="AQ51" s="154">
        <f t="shared" si="28"/>
        <v>1.6762484434583627</v>
      </c>
      <c r="AR51" s="155"/>
      <c r="AS51" s="155"/>
      <c r="AT51" s="155">
        <f t="shared" si="14"/>
        <v>10.138285942821371</v>
      </c>
      <c r="AU51" s="154">
        <f>'[2]A18. Population 1680+'!S653</f>
        <v>2320.7506027342602</v>
      </c>
      <c r="AV51" s="154">
        <f t="shared" si="15"/>
        <v>70.962594535132808</v>
      </c>
      <c r="AW51" s="154">
        <f t="shared" si="29"/>
        <v>1.5505298101989666</v>
      </c>
      <c r="AX51" s="156">
        <f t="shared" si="16"/>
        <v>19.605533814166243</v>
      </c>
      <c r="AY51" s="156">
        <f>'[2]A9. Nominal GDP (A)'!AT51/('[2]A9. Nominal GDP (A)'!BK51+'[2]A9. Nominal GDP (A)'!AT51)</f>
        <v>0.13209627666541179</v>
      </c>
      <c r="AZ51" s="156">
        <f t="shared" si="30"/>
        <v>121.3848027984443</v>
      </c>
      <c r="BA51" s="156">
        <f t="shared" si="17"/>
        <v>24.035265263176502</v>
      </c>
      <c r="BB51" s="156">
        <f t="shared" si="18"/>
        <v>5.4907860384805227</v>
      </c>
      <c r="BC51" s="157"/>
      <c r="BU51" s="143">
        <f t="shared" si="19"/>
        <v>5.6366402377032907</v>
      </c>
      <c r="BV51" s="143">
        <f t="shared" si="31"/>
        <v>121.38480279844433</v>
      </c>
      <c r="BW51" s="143">
        <f t="shared" si="32"/>
        <v>1.9847377988603512</v>
      </c>
      <c r="BX51" s="143"/>
      <c r="BY51" s="144">
        <f t="shared" si="33"/>
        <v>119.68150973671527</v>
      </c>
      <c r="BZ51" s="144">
        <f t="shared" si="34"/>
        <v>121.38480279844424</v>
      </c>
      <c r="CA51" s="144"/>
      <c r="CB51" s="144"/>
      <c r="CC51" s="158">
        <f t="shared" si="20"/>
        <v>5.6337626521791293</v>
      </c>
      <c r="CD51" s="158"/>
      <c r="CE51" s="145"/>
      <c r="CF51" s="145"/>
      <c r="CG51" s="145"/>
      <c r="CH51" s="145"/>
      <c r="CI51" s="145"/>
      <c r="CJ51" s="145"/>
      <c r="CK51" s="145"/>
      <c r="CL51" s="145"/>
      <c r="CM51" s="146"/>
      <c r="CN51" s="146"/>
      <c r="CO51" s="146"/>
    </row>
    <row r="52" spans="1:93" x14ac:dyDescent="0.25">
      <c r="A52">
        <v>1734</v>
      </c>
      <c r="B52" s="147">
        <f t="shared" si="0"/>
        <v>10776.513621796816</v>
      </c>
      <c r="C52" s="147">
        <f t="shared" si="1"/>
        <v>10566.322445143811</v>
      </c>
      <c r="D52" s="147">
        <f t="shared" si="2"/>
        <v>12360.136206678544</v>
      </c>
      <c r="E52" s="148">
        <f t="shared" si="36"/>
        <v>-0.36114463870505631</v>
      </c>
      <c r="F52" s="148">
        <f t="shared" si="36"/>
        <v>-0.36114463870507052</v>
      </c>
      <c r="G52" s="148">
        <f t="shared" si="36"/>
        <v>-0.36114463870507052</v>
      </c>
      <c r="H52" s="10"/>
      <c r="I52" s="13">
        <f t="shared" si="3"/>
        <v>10386.409464150889</v>
      </c>
      <c r="J52" s="13">
        <f t="shared" si="4"/>
        <v>10183.606449399536</v>
      </c>
      <c r="K52" s="13">
        <f t="shared" si="5"/>
        <v>11912.447631923029</v>
      </c>
      <c r="L52" s="10">
        <f t="shared" si="22"/>
        <v>-0.36114463870507052</v>
      </c>
      <c r="M52" s="10"/>
      <c r="N52" s="13">
        <f>('[2]A9. Nominal GDP (A)'!DH52/('[2]A9. Nominal GDP (A)'!F52/'BoE A8. UK Real GDP(A)'!I52))</f>
        <v>8940.7455993819076</v>
      </c>
      <c r="O52" s="13">
        <f t="shared" si="6"/>
        <v>8770.5419149052232</v>
      </c>
      <c r="P52" s="13">
        <f t="shared" si="7"/>
        <v>10259.491250376706</v>
      </c>
      <c r="Q52" s="10">
        <f t="shared" si="23"/>
        <v>-0.38325305254979014</v>
      </c>
      <c r="R52" s="10"/>
      <c r="S52" s="10">
        <f t="shared" si="8"/>
        <v>6.1844814243605875</v>
      </c>
      <c r="T52" s="10">
        <f t="shared" si="9"/>
        <v>6.1844814243605919</v>
      </c>
      <c r="U52" s="10">
        <f t="shared" si="10"/>
        <v>6.2811067114748473</v>
      </c>
      <c r="V52" s="10">
        <f t="shared" ref="V52:X83" si="37">100*S52/S51-100</f>
        <v>-0.36114463870505631</v>
      </c>
      <c r="W52" s="10">
        <f t="shared" si="37"/>
        <v>-0.36114463870505631</v>
      </c>
      <c r="X52" s="10">
        <f t="shared" si="24"/>
        <v>-0.36114463870507052</v>
      </c>
      <c r="Y52" s="10"/>
      <c r="Z52" s="10">
        <f t="shared" si="11"/>
        <v>11.821872706596823</v>
      </c>
      <c r="AA52" s="10"/>
      <c r="AB52" s="10">
        <f t="shared" si="25"/>
        <v>-2.3018895605139846</v>
      </c>
      <c r="AC52" s="10"/>
      <c r="AD52" s="149">
        <f t="shared" si="12"/>
        <v>12159.787374947582</v>
      </c>
      <c r="AE52" s="149">
        <f t="shared" si="13"/>
        <v>11922.616049796441</v>
      </c>
      <c r="AF52" s="149">
        <f t="shared" si="13"/>
        <v>13946.683823106639</v>
      </c>
      <c r="AG52" s="149">
        <f t="shared" si="13"/>
        <v>14481.33216243712</v>
      </c>
      <c r="AH52" s="150">
        <f t="shared" si="26"/>
        <v>-0.36114463870505631</v>
      </c>
      <c r="AI52" s="150">
        <f t="shared" si="26"/>
        <v>-0.36114463870505631</v>
      </c>
      <c r="AJ52" s="150">
        <f t="shared" si="26"/>
        <v>-0.36114463870502789</v>
      </c>
      <c r="AK52" s="159"/>
      <c r="AL52" s="160"/>
      <c r="AM52" s="153">
        <f>'[2]A7. GB GDP(O) 1700-1870'!E43</f>
        <v>119.24928638077994</v>
      </c>
      <c r="AN52" s="154">
        <f>'[2]A18. Population 1680+'!J654</f>
        <v>6704.6663083390795</v>
      </c>
      <c r="AO52" s="154">
        <f t="shared" si="27"/>
        <v>1.7786013635378235</v>
      </c>
      <c r="AP52" s="154"/>
      <c r="AQ52" s="154">
        <f t="shared" si="28"/>
        <v>-1.3849159996390199</v>
      </c>
      <c r="AR52" s="155"/>
      <c r="AS52" s="155"/>
      <c r="AT52" s="155">
        <f t="shared" si="14"/>
        <v>9.9049137970885095</v>
      </c>
      <c r="AU52" s="154">
        <f>'[2]A18. Population 1680+'!S654</f>
        <v>2296.7519659238501</v>
      </c>
      <c r="AV52" s="154">
        <f t="shared" si="15"/>
        <v>70.053530134067501</v>
      </c>
      <c r="AW52" s="154">
        <f t="shared" si="29"/>
        <v>-1.2810472996660849</v>
      </c>
      <c r="AX52" s="156">
        <f t="shared" si="16"/>
        <v>19.154236078014911</v>
      </c>
      <c r="AY52" s="156">
        <f>'[2]A9. Nominal GDP (A)'!AT52/('[2]A9. Nominal GDP (A)'!BK52+'[2]A9. Nominal GDP (A)'!AT52)</f>
        <v>0.13021450314542832</v>
      </c>
      <c r="AZ52" s="156">
        <f t="shared" si="30"/>
        <v>120.63523972502016</v>
      </c>
      <c r="BA52" s="156">
        <f t="shared" si="17"/>
        <v>23.88684514067446</v>
      </c>
      <c r="BB52" s="156">
        <f t="shared" si="18"/>
        <v>5.4568798956715927</v>
      </c>
      <c r="BC52" s="157"/>
      <c r="BU52" s="143">
        <f t="shared" si="19"/>
        <v>5.6018334308958959</v>
      </c>
      <c r="BV52" s="143">
        <f t="shared" si="31"/>
        <v>120.63523972502017</v>
      </c>
      <c r="BW52" s="143">
        <f t="shared" si="32"/>
        <v>-0.61750981683331929</v>
      </c>
      <c r="BX52" s="143"/>
      <c r="BY52" s="144">
        <f t="shared" si="33"/>
        <v>119.24928638077986</v>
      </c>
      <c r="BZ52" s="144">
        <f t="shared" si="34"/>
        <v>120.6352397250201</v>
      </c>
      <c r="CA52" s="144"/>
      <c r="CB52" s="144"/>
      <c r="CC52" s="158">
        <f t="shared" si="20"/>
        <v>5.6134166204034166</v>
      </c>
      <c r="CD52" s="158"/>
      <c r="CE52" s="145"/>
      <c r="CF52" s="145"/>
      <c r="CG52" s="145"/>
      <c r="CH52" s="145"/>
      <c r="CI52" s="145"/>
      <c r="CJ52" s="145"/>
      <c r="CK52" s="145"/>
      <c r="CL52" s="145"/>
      <c r="CM52" s="146"/>
      <c r="CN52" s="146"/>
      <c r="CO52" s="146"/>
    </row>
    <row r="53" spans="1:93" x14ac:dyDescent="0.25">
      <c r="A53">
        <v>1735</v>
      </c>
      <c r="B53" s="147">
        <f t="shared" si="0"/>
        <v>10520.849637029609</v>
      </c>
      <c r="C53" s="147">
        <f t="shared" si="1"/>
        <v>10315.645074384804</v>
      </c>
      <c r="D53" s="147">
        <f t="shared" si="2"/>
        <v>12066.902069390089</v>
      </c>
      <c r="E53" s="148">
        <f t="shared" si="36"/>
        <v>-2.372418332493865</v>
      </c>
      <c r="F53" s="148">
        <f t="shared" si="36"/>
        <v>-2.3724183324938792</v>
      </c>
      <c r="G53" s="148">
        <f t="shared" si="36"/>
        <v>-2.372418332493865</v>
      </c>
      <c r="H53" s="10"/>
      <c r="I53" s="13">
        <f t="shared" si="3"/>
        <v>10140.000381935495</v>
      </c>
      <c r="J53" s="13">
        <f t="shared" si="4"/>
        <v>9942.0087030849536</v>
      </c>
      <c r="K53" s="13">
        <f t="shared" si="5"/>
        <v>11629.834540454554</v>
      </c>
      <c r="L53" s="10">
        <f t="shared" si="22"/>
        <v>-2.3724183324938792</v>
      </c>
      <c r="M53" s="10"/>
      <c r="N53" s="13">
        <f>('[2]A9. Nominal GDP (A)'!DH53/('[2]A9. Nominal GDP (A)'!F53/'BoE A8. UK Real GDP(A)'!I53))</f>
        <v>8726.6965249290424</v>
      </c>
      <c r="O53" s="13">
        <f t="shared" si="6"/>
        <v>8560.5676618110174</v>
      </c>
      <c r="P53" s="13">
        <f t="shared" si="7"/>
        <v>10013.870280392703</v>
      </c>
      <c r="Q53" s="10">
        <f t="shared" si="23"/>
        <v>-2.3940852815190539</v>
      </c>
      <c r="R53" s="10"/>
      <c r="S53" s="10">
        <f t="shared" si="8"/>
        <v>6.0377596532793785</v>
      </c>
      <c r="T53" s="10">
        <f t="shared" si="9"/>
        <v>6.0377596532793829</v>
      </c>
      <c r="U53" s="10">
        <f t="shared" si="10"/>
        <v>6.1320925843683147</v>
      </c>
      <c r="V53" s="10">
        <f t="shared" si="37"/>
        <v>-2.3724183324938792</v>
      </c>
      <c r="W53" s="10">
        <f t="shared" si="37"/>
        <v>-2.3724183324938792</v>
      </c>
      <c r="X53" s="10">
        <f t="shared" si="24"/>
        <v>-2.3724183324938792</v>
      </c>
      <c r="Y53" s="10"/>
      <c r="Z53" s="10">
        <f t="shared" si="11"/>
        <v>11.348868103902037</v>
      </c>
      <c r="AA53" s="10"/>
      <c r="AB53" s="10">
        <f t="shared" si="25"/>
        <v>-4.0010970717933816</v>
      </c>
      <c r="AC53" s="10"/>
      <c r="AD53" s="149">
        <f t="shared" si="12"/>
        <v>11871.306350072047</v>
      </c>
      <c r="AE53" s="149">
        <f t="shared" si="13"/>
        <v>11639.76172091821</v>
      </c>
      <c r="AF53" s="149">
        <f t="shared" si="13"/>
        <v>13615.810139312298</v>
      </c>
      <c r="AG53" s="149">
        <f t="shared" si="13"/>
        <v>14137.774383426129</v>
      </c>
      <c r="AH53" s="150">
        <f t="shared" si="26"/>
        <v>-2.3724183324938934</v>
      </c>
      <c r="AI53" s="150">
        <f t="shared" si="26"/>
        <v>-2.3724183324939077</v>
      </c>
      <c r="AJ53" s="150">
        <f t="shared" si="26"/>
        <v>-2.3724183324938934</v>
      </c>
      <c r="AK53" s="159"/>
      <c r="AL53" s="160"/>
      <c r="AM53" s="153">
        <f>'[2]A7. GB GDP(O) 1700-1870'!E44</f>
        <v>116.42019444931418</v>
      </c>
      <c r="AN53" s="154">
        <f>'[2]A18. Population 1680+'!J655</f>
        <v>6764.8588481828165</v>
      </c>
      <c r="AO53" s="154">
        <f t="shared" si="27"/>
        <v>1.7209552639902765</v>
      </c>
      <c r="AP53" s="154"/>
      <c r="AQ53" s="154">
        <f t="shared" si="28"/>
        <v>-3.2410916087955144</v>
      </c>
      <c r="AR53" s="155"/>
      <c r="AS53" s="155"/>
      <c r="AT53" s="155">
        <f t="shared" si="14"/>
        <v>9.5086085811895433</v>
      </c>
      <c r="AU53" s="154">
        <f>'[2]A18. Population 1680+'!S655</f>
        <v>2273.0014964814</v>
      </c>
      <c r="AV53" s="154">
        <f t="shared" si="15"/>
        <v>67.953318478740229</v>
      </c>
      <c r="AW53" s="154">
        <f t="shared" si="29"/>
        <v>-2.998009738135849</v>
      </c>
      <c r="AX53" s="156">
        <f t="shared" si="16"/>
        <v>18.387856499173065</v>
      </c>
      <c r="AY53" s="156">
        <f>'[2]A9. Nominal GDP (A)'!AT53/('[2]A9. Nominal GDP (A)'!BK53+'[2]A9. Nominal GDP (A)'!AT53)</f>
        <v>0.12878018947771824</v>
      </c>
      <c r="AZ53" s="156">
        <f t="shared" si="30"/>
        <v>117.51742686983269</v>
      </c>
      <c r="BA53" s="156">
        <f t="shared" si="17"/>
        <v>23.269490601327359</v>
      </c>
      <c r="BB53" s="156">
        <f t="shared" si="18"/>
        <v>5.3158470571186118</v>
      </c>
      <c r="BC53" s="157"/>
      <c r="BU53" s="143">
        <f t="shared" si="19"/>
        <v>5.4570542741314423</v>
      </c>
      <c r="BV53" s="143">
        <f t="shared" si="31"/>
        <v>117.5174268698327</v>
      </c>
      <c r="BW53" s="143">
        <f t="shared" si="32"/>
        <v>-2.5844959253152808</v>
      </c>
      <c r="BX53" s="143"/>
      <c r="BY53" s="144">
        <f t="shared" si="33"/>
        <v>116.42019444931414</v>
      </c>
      <c r="BZ53" s="144">
        <f t="shared" si="34"/>
        <v>117.51742686983265</v>
      </c>
      <c r="CA53" s="144"/>
      <c r="CB53" s="144"/>
      <c r="CC53" s="158">
        <f t="shared" si="20"/>
        <v>5.4802428954217079</v>
      </c>
      <c r="CD53" s="158"/>
      <c r="CE53" s="145"/>
      <c r="CF53" s="145"/>
      <c r="CG53" s="145"/>
      <c r="CH53" s="145"/>
      <c r="CI53" s="145"/>
      <c r="CJ53" s="145"/>
      <c r="CK53" s="145"/>
      <c r="CL53" s="145"/>
      <c r="CM53" s="146"/>
      <c r="CN53" s="146"/>
      <c r="CO53" s="146"/>
    </row>
    <row r="54" spans="1:93" x14ac:dyDescent="0.25">
      <c r="A54">
        <v>1736</v>
      </c>
      <c r="B54" s="147">
        <f t="shared" si="0"/>
        <v>11302.868307501984</v>
      </c>
      <c r="C54" s="147">
        <f t="shared" si="1"/>
        <v>11082.410813317358</v>
      </c>
      <c r="D54" s="147">
        <f t="shared" si="2"/>
        <v>12963.839392760965</v>
      </c>
      <c r="E54" s="148">
        <f t="shared" si="36"/>
        <v>7.4330372303768115</v>
      </c>
      <c r="F54" s="148">
        <f t="shared" si="36"/>
        <v>7.4330372303768115</v>
      </c>
      <c r="G54" s="148">
        <f t="shared" si="36"/>
        <v>7.4330372303768115</v>
      </c>
      <c r="H54" s="10"/>
      <c r="I54" s="13">
        <f t="shared" si="3"/>
        <v>10893.710385485112</v>
      </c>
      <c r="J54" s="13">
        <f t="shared" si="4"/>
        <v>10681.001911432562</v>
      </c>
      <c r="K54" s="13">
        <f t="shared" si="5"/>
        <v>12494.284471677764</v>
      </c>
      <c r="L54" s="10">
        <f t="shared" si="22"/>
        <v>7.4330372303768115</v>
      </c>
      <c r="M54" s="10"/>
      <c r="N54" s="13">
        <f>('[2]A9. Nominal GDP (A)'!DH54/('[2]A9. Nominal GDP (A)'!F54/'BoE A8. UK Real GDP(A)'!I54))</f>
        <v>9373.2739480020955</v>
      </c>
      <c r="O54" s="13">
        <f t="shared" si="6"/>
        <v>9194.8362837350833</v>
      </c>
      <c r="P54" s="13">
        <f t="shared" si="7"/>
        <v>10755.816837418964</v>
      </c>
      <c r="Q54" s="10">
        <f t="shared" si="23"/>
        <v>7.4091888176243259</v>
      </c>
      <c r="R54" s="10"/>
      <c r="S54" s="10">
        <f t="shared" si="8"/>
        <v>6.486548576188305</v>
      </c>
      <c r="T54" s="10">
        <f t="shared" si="9"/>
        <v>6.4865485761883095</v>
      </c>
      <c r="U54" s="10">
        <f t="shared" si="10"/>
        <v>6.5878933091655876</v>
      </c>
      <c r="V54" s="10">
        <f t="shared" si="37"/>
        <v>7.4330372303768257</v>
      </c>
      <c r="W54" s="10">
        <f t="shared" si="37"/>
        <v>7.4330372303768257</v>
      </c>
      <c r="X54" s="10">
        <f t="shared" si="24"/>
        <v>7.4330372303768257</v>
      </c>
      <c r="Y54" s="10"/>
      <c r="Z54" s="10">
        <f t="shared" si="11"/>
        <v>11.91537018306893</v>
      </c>
      <c r="AA54" s="10"/>
      <c r="AB54" s="10">
        <f t="shared" si="25"/>
        <v>4.9917055514295328</v>
      </c>
      <c r="AC54" s="10"/>
      <c r="AD54" s="149">
        <f t="shared" si="12"/>
        <v>12753.704970804985</v>
      </c>
      <c r="AE54" s="149">
        <f t="shared" si="13"/>
        <v>12504.949543161207</v>
      </c>
      <c r="AF54" s="149">
        <f t="shared" si="13"/>
        <v>14627.878376184799</v>
      </c>
      <c r="AG54" s="149">
        <f t="shared" si="13"/>
        <v>15188.640416892866</v>
      </c>
      <c r="AH54" s="150">
        <f t="shared" si="26"/>
        <v>7.4330372303767831</v>
      </c>
      <c r="AI54" s="150">
        <f t="shared" si="26"/>
        <v>7.4330372303767831</v>
      </c>
      <c r="AJ54" s="150">
        <f t="shared" si="26"/>
        <v>7.4330372303767973</v>
      </c>
      <c r="AK54" s="159"/>
      <c r="AL54" s="160"/>
      <c r="AM54" s="153">
        <f>'[2]A7. GB GDP(O) 1700-1870'!E45</f>
        <v>125.07375084640874</v>
      </c>
      <c r="AN54" s="154">
        <f>'[2]A18. Population 1680+'!J656</f>
        <v>6818.8467416000258</v>
      </c>
      <c r="AO54" s="154">
        <f t="shared" si="27"/>
        <v>1.8342361338518731</v>
      </c>
      <c r="AP54" s="154"/>
      <c r="AQ54" s="154">
        <f t="shared" si="28"/>
        <v>6.5824412889698749</v>
      </c>
      <c r="AR54" s="155"/>
      <c r="AS54" s="155"/>
      <c r="AT54" s="155">
        <f t="shared" si="14"/>
        <v>9.9832503236004868</v>
      </c>
      <c r="AU54" s="154">
        <f>'[2]A18. Population 1680+'!S656</f>
        <v>2249.49662813436</v>
      </c>
      <c r="AV54" s="154">
        <f t="shared" si="15"/>
        <v>72.090831724552288</v>
      </c>
      <c r="AW54" s="154">
        <f t="shared" si="29"/>
        <v>6.088758192297135</v>
      </c>
      <c r="AX54" s="156">
        <f t="shared" si="16"/>
        <v>19.305724152831182</v>
      </c>
      <c r="AY54" s="156">
        <f>'[2]A9. Nominal GDP (A)'!AT54/('[2]A9. Nominal GDP (A)'!BK54+'[2]A9. Nominal GDP (A)'!AT54)</f>
        <v>0.12417273512683033</v>
      </c>
      <c r="AZ54" s="156">
        <f t="shared" si="30"/>
        <v>125.88307186348702</v>
      </c>
      <c r="BA54" s="156">
        <f t="shared" si="17"/>
        <v>24.92596234972174</v>
      </c>
      <c r="BB54" s="156">
        <f t="shared" si="18"/>
        <v>5.6942631823259298</v>
      </c>
      <c r="BC54" s="157"/>
      <c r="BU54" s="143">
        <f t="shared" si="19"/>
        <v>5.8455224357008193</v>
      </c>
      <c r="BV54" s="143">
        <f t="shared" si="31"/>
        <v>125.88307186348703</v>
      </c>
      <c r="BW54" s="143">
        <f t="shared" si="32"/>
        <v>7.1186420741840095</v>
      </c>
      <c r="BX54" s="143"/>
      <c r="BY54" s="144">
        <f t="shared" si="33"/>
        <v>125.07375084640873</v>
      </c>
      <c r="BZ54" s="144">
        <f t="shared" si="34"/>
        <v>125.88307186348699</v>
      </c>
      <c r="CA54" s="144"/>
      <c r="CB54" s="144"/>
      <c r="CC54" s="158">
        <f t="shared" si="20"/>
        <v>5.8875913901534833</v>
      </c>
      <c r="CD54" s="158"/>
      <c r="CE54" s="145"/>
      <c r="CF54" s="145"/>
      <c r="CG54" s="145"/>
      <c r="CH54" s="145"/>
      <c r="CI54" s="145"/>
      <c r="CJ54" s="145"/>
      <c r="CK54" s="145"/>
      <c r="CL54" s="145"/>
      <c r="CM54" s="146"/>
      <c r="CN54" s="146"/>
      <c r="CO54" s="146"/>
    </row>
    <row r="55" spans="1:93" x14ac:dyDescent="0.25">
      <c r="A55">
        <v>1737</v>
      </c>
      <c r="B55" s="147">
        <f t="shared" si="0"/>
        <v>10697.506274040406</v>
      </c>
      <c r="C55" s="147">
        <f t="shared" si="1"/>
        <v>10488.856101089706</v>
      </c>
      <c r="D55" s="147">
        <f t="shared" si="2"/>
        <v>12269.518627202518</v>
      </c>
      <c r="E55" s="148">
        <f t="shared" si="36"/>
        <v>-5.3558266538395713</v>
      </c>
      <c r="F55" s="148">
        <f t="shared" si="36"/>
        <v>-5.3558266538395856</v>
      </c>
      <c r="G55" s="148">
        <f t="shared" si="36"/>
        <v>-5.3558266538395856</v>
      </c>
      <c r="H55" s="10"/>
      <c r="I55" s="13">
        <f t="shared" si="3"/>
        <v>10310.262141067211</v>
      </c>
      <c r="J55" s="13">
        <f t="shared" si="4"/>
        <v>10108.945964162944</v>
      </c>
      <c r="K55" s="13">
        <f t="shared" si="5"/>
        <v>11825.112253737108</v>
      </c>
      <c r="L55" s="10">
        <f t="shared" si="22"/>
        <v>-5.3558266538395713</v>
      </c>
      <c r="M55" s="10"/>
      <c r="N55" s="13">
        <f>('[2]A9. Nominal GDP (A)'!DH55/('[2]A9. Nominal GDP (A)'!F55/'BoE A8. UK Real GDP(A)'!I55))</f>
        <v>8869.2879292692196</v>
      </c>
      <c r="O55" s="13">
        <f t="shared" si="6"/>
        <v>8700.4445741523305</v>
      </c>
      <c r="P55" s="13">
        <f t="shared" si="7"/>
        <v>10177.493688412287</v>
      </c>
      <c r="Q55" s="10">
        <f t="shared" si="23"/>
        <v>-5.3768408085448129</v>
      </c>
      <c r="R55" s="10"/>
      <c r="S55" s="10">
        <f t="shared" si="8"/>
        <v>6.1391402786305607</v>
      </c>
      <c r="T55" s="10">
        <f t="shared" si="9"/>
        <v>6.1391402786305651</v>
      </c>
      <c r="U55" s="10">
        <f t="shared" si="10"/>
        <v>6.2350571633867835</v>
      </c>
      <c r="V55" s="10">
        <f t="shared" si="37"/>
        <v>-5.3558266538395713</v>
      </c>
      <c r="W55" s="10">
        <f t="shared" si="37"/>
        <v>-5.3558266538395713</v>
      </c>
      <c r="X55" s="10">
        <f t="shared" si="24"/>
        <v>-5.3558266538395713</v>
      </c>
      <c r="Y55" s="10"/>
      <c r="Z55" s="10">
        <f t="shared" si="11"/>
        <v>11.145478689278503</v>
      </c>
      <c r="AA55" s="10"/>
      <c r="AB55" s="10">
        <f t="shared" si="25"/>
        <v>-6.461330885752929</v>
      </c>
      <c r="AC55" s="10"/>
      <c r="AD55" s="149">
        <f t="shared" si="12"/>
        <v>12070.638640626552</v>
      </c>
      <c r="AE55" s="149">
        <f t="shared" si="13"/>
        <v>11835.206122479391</v>
      </c>
      <c r="AF55" s="149">
        <f t="shared" si="13"/>
        <v>13844.434567221859</v>
      </c>
      <c r="AG55" s="149">
        <f t="shared" si="13"/>
        <v>14375.163165089069</v>
      </c>
      <c r="AH55" s="150">
        <f t="shared" si="26"/>
        <v>-5.3558266538395429</v>
      </c>
      <c r="AI55" s="150">
        <f t="shared" si="26"/>
        <v>-5.3558266538395713</v>
      </c>
      <c r="AJ55" s="150">
        <f t="shared" si="26"/>
        <v>-5.3558266538395713</v>
      </c>
      <c r="AK55" s="159"/>
      <c r="AL55" s="160"/>
      <c r="AM55" s="153">
        <f>'[2]A7. GB GDP(O) 1700-1870'!E46</f>
        <v>118.3750175616199</v>
      </c>
      <c r="AN55" s="154">
        <f>'[2]A18. Population 1680+'!J657</f>
        <v>6860.3643501680408</v>
      </c>
      <c r="AO55" s="154">
        <f t="shared" si="27"/>
        <v>1.7254917015992071</v>
      </c>
      <c r="AP55" s="154"/>
      <c r="AQ55" s="154">
        <f t="shared" si="28"/>
        <v>-5.9285950290546197</v>
      </c>
      <c r="AR55" s="155"/>
      <c r="AS55" s="155"/>
      <c r="AT55" s="155">
        <f t="shared" si="14"/>
        <v>9.3381994870396596</v>
      </c>
      <c r="AU55" s="154">
        <f>'[2]A18. Population 1680+'!S657</f>
        <v>2226.2348211477702</v>
      </c>
      <c r="AV55" s="154">
        <f t="shared" si="15"/>
        <v>68.137406268478287</v>
      </c>
      <c r="AW55" s="154">
        <f t="shared" si="29"/>
        <v>-5.4839504018755321</v>
      </c>
      <c r="AX55" s="156">
        <f t="shared" si="16"/>
        <v>18.058317435426037</v>
      </c>
      <c r="AY55" s="156">
        <f>'[2]A9. Nominal GDP (A)'!AT55/('[2]A9. Nominal GDP (A)'!BK55+'[2]A9. Nominal GDP (A)'!AT55)</f>
        <v>0.12606979415672986</v>
      </c>
      <c r="AZ55" s="156">
        <f t="shared" si="30"/>
        <v>118.9681886692219</v>
      </c>
      <c r="BA55" s="156">
        <f t="shared" si="17"/>
        <v>23.556754277488718</v>
      </c>
      <c r="BB55" s="156">
        <f t="shared" si="18"/>
        <v>5.381471603598901</v>
      </c>
      <c r="BC55" s="157"/>
      <c r="BU55" s="143">
        <f t="shared" si="19"/>
        <v>5.5244220347179009</v>
      </c>
      <c r="BV55" s="143">
        <f t="shared" si="31"/>
        <v>118.96818866922192</v>
      </c>
      <c r="BW55" s="143">
        <f t="shared" si="32"/>
        <v>-5.4931001380105471</v>
      </c>
      <c r="BX55" s="143"/>
      <c r="BY55" s="144">
        <f t="shared" si="33"/>
        <v>118.37501756161987</v>
      </c>
      <c r="BZ55" s="144">
        <f t="shared" si="34"/>
        <v>118.96818866922187</v>
      </c>
      <c r="CA55" s="144"/>
      <c r="CB55" s="144"/>
      <c r="CC55" s="158">
        <f t="shared" si="20"/>
        <v>5.5722622012104788</v>
      </c>
      <c r="CD55" s="158"/>
      <c r="CE55" s="145"/>
      <c r="CF55" s="145"/>
      <c r="CG55" s="145"/>
      <c r="CH55" s="145"/>
      <c r="CI55" s="145"/>
      <c r="CJ55" s="145"/>
      <c r="CK55" s="145"/>
      <c r="CL55" s="145"/>
      <c r="CM55" s="146"/>
      <c r="CN55" s="146"/>
      <c r="CO55" s="146"/>
    </row>
    <row r="56" spans="1:93" x14ac:dyDescent="0.25">
      <c r="A56">
        <v>1738</v>
      </c>
      <c r="B56" s="147">
        <f t="shared" si="0"/>
        <v>10897.353996757427</v>
      </c>
      <c r="C56" s="147">
        <f t="shared" si="1"/>
        <v>10684.805881534901</v>
      </c>
      <c r="D56" s="147">
        <f t="shared" si="2"/>
        <v>12498.734230696095</v>
      </c>
      <c r="E56" s="148">
        <f t="shared" si="36"/>
        <v>1.8681711194878261</v>
      </c>
      <c r="F56" s="148">
        <f t="shared" si="36"/>
        <v>1.8681711194878261</v>
      </c>
      <c r="G56" s="148">
        <f t="shared" si="36"/>
        <v>1.8681711194878261</v>
      </c>
      <c r="H56" s="10"/>
      <c r="I56" s="13">
        <f t="shared" si="3"/>
        <v>10502.875480730114</v>
      </c>
      <c r="J56" s="13">
        <f t="shared" si="4"/>
        <v>10297.798373150063</v>
      </c>
      <c r="K56" s="13">
        <f t="shared" si="5"/>
        <v>12046.025585708439</v>
      </c>
      <c r="L56" s="10">
        <f t="shared" si="22"/>
        <v>1.8681711194878119</v>
      </c>
      <c r="M56" s="10"/>
      <c r="N56" s="13">
        <f>('[2]A9. Nominal GDP (A)'!DH56/('[2]A9. Nominal GDP (A)'!F56/'BoE A8. UK Real GDP(A)'!I56))</f>
        <v>9032.9748929461948</v>
      </c>
      <c r="O56" s="13">
        <f t="shared" si="6"/>
        <v>8861.0154527099003</v>
      </c>
      <c r="P56" s="13">
        <f t="shared" si="7"/>
        <v>10365.324216971421</v>
      </c>
      <c r="Q56" s="10">
        <f t="shared" si="23"/>
        <v>1.8455479738885998</v>
      </c>
      <c r="R56" s="10"/>
      <c r="S56" s="10">
        <f t="shared" si="8"/>
        <v>6.2538299243007804</v>
      </c>
      <c r="T56" s="10">
        <f t="shared" si="9"/>
        <v>6.2538299243007849</v>
      </c>
      <c r="U56" s="10">
        <f t="shared" si="10"/>
        <v>6.3515387005967314</v>
      </c>
      <c r="V56" s="10">
        <f t="shared" si="37"/>
        <v>1.8681711194878119</v>
      </c>
      <c r="W56" s="10">
        <f t="shared" si="37"/>
        <v>1.8681711194878119</v>
      </c>
      <c r="X56" s="10">
        <f t="shared" si="24"/>
        <v>1.8681711194878119</v>
      </c>
      <c r="Y56" s="10"/>
      <c r="Z56" s="10">
        <f t="shared" si="11"/>
        <v>11.173273028210314</v>
      </c>
      <c r="AA56" s="10"/>
      <c r="AB56" s="10">
        <f t="shared" si="25"/>
        <v>0.24937770468798703</v>
      </c>
      <c r="AC56" s="10"/>
      <c r="AD56" s="149">
        <f t="shared" si="12"/>
        <v>12296.138825648472</v>
      </c>
      <c r="AE56" s="149">
        <f t="shared" si="13"/>
        <v>12056.308025191402</v>
      </c>
      <c r="AF56" s="149">
        <f t="shared" si="13"/>
        <v>14103.072295463082</v>
      </c>
      <c r="AG56" s="149">
        <f t="shared" si="13"/>
        <v>14643.71581171851</v>
      </c>
      <c r="AH56" s="150">
        <f t="shared" si="26"/>
        <v>1.8681711194877977</v>
      </c>
      <c r="AI56" s="150">
        <f t="shared" si="26"/>
        <v>1.8681711194877835</v>
      </c>
      <c r="AJ56" s="150">
        <f t="shared" si="26"/>
        <v>1.8681711194877977</v>
      </c>
      <c r="AK56" s="159"/>
      <c r="AL56" s="160"/>
      <c r="AM56" s="153">
        <f>'[2]A7. GB GDP(O) 1700-1870'!E47</f>
        <v>120.58646545239469</v>
      </c>
      <c r="AN56" s="154">
        <f>'[2]A18. Population 1680+'!J658</f>
        <v>6891.9011538659934</v>
      </c>
      <c r="AO56" s="154">
        <f t="shared" si="27"/>
        <v>1.7496836179194482</v>
      </c>
      <c r="AP56" s="154"/>
      <c r="AQ56" s="154">
        <f t="shared" si="28"/>
        <v>1.4020302907176898</v>
      </c>
      <c r="AR56" s="155"/>
      <c r="AS56" s="155"/>
      <c r="AT56" s="155">
        <f t="shared" si="14"/>
        <v>9.361486874579624</v>
      </c>
      <c r="AU56" s="154">
        <f>'[2]A18. Population 1680+'!S658</f>
        <v>2203.2135620497602</v>
      </c>
      <c r="AV56" s="154">
        <f t="shared" si="15"/>
        <v>69.021065313032224</v>
      </c>
      <c r="AW56" s="154">
        <f t="shared" si="29"/>
        <v>1.2968780189138727</v>
      </c>
      <c r="AX56" s="156">
        <f t="shared" si="16"/>
        <v>18.103350852951774</v>
      </c>
      <c r="AY56" s="156">
        <f>'[2]A9. Nominal GDP (A)'!AT56/('[2]A9. Nominal GDP (A)'!BK56+'[2]A9. Nominal GDP (A)'!AT56)</f>
        <v>0.1243164446166618</v>
      </c>
      <c r="AZ56" s="156">
        <f t="shared" si="30"/>
        <v>120.94792659860748</v>
      </c>
      <c r="BA56" s="156">
        <f t="shared" si="17"/>
        <v>23.9487599090616</v>
      </c>
      <c r="BB56" s="156">
        <f t="shared" si="18"/>
        <v>5.4710241433889975</v>
      </c>
      <c r="BC56" s="157"/>
      <c r="BU56" s="143">
        <f t="shared" si="19"/>
        <v>5.6163533985757921</v>
      </c>
      <c r="BV56" s="143">
        <f t="shared" si="31"/>
        <v>120.94792659860751</v>
      </c>
      <c r="BW56" s="143">
        <f t="shared" si="32"/>
        <v>1.6640901669017012</v>
      </c>
      <c r="BX56" s="143"/>
      <c r="BY56" s="144">
        <f t="shared" si="33"/>
        <v>120.58646545239465</v>
      </c>
      <c r="BZ56" s="144">
        <f t="shared" si="34"/>
        <v>120.94792659860745</v>
      </c>
      <c r="CA56" s="144"/>
      <c r="CB56" s="144"/>
      <c r="CC56" s="158">
        <f t="shared" si="20"/>
        <v>5.6763615943556278</v>
      </c>
      <c r="CD56" s="158"/>
      <c r="CE56" s="145"/>
      <c r="CF56" s="145"/>
      <c r="CG56" s="145"/>
      <c r="CH56" s="145"/>
      <c r="CI56" s="145"/>
      <c r="CJ56" s="145"/>
      <c r="CK56" s="145"/>
      <c r="CL56" s="145"/>
      <c r="CM56" s="146"/>
      <c r="CN56" s="146"/>
      <c r="CO56" s="146"/>
    </row>
    <row r="57" spans="1:93" x14ac:dyDescent="0.25">
      <c r="A57">
        <v>1739</v>
      </c>
      <c r="B57" s="147">
        <f t="shared" si="0"/>
        <v>10824.540995051317</v>
      </c>
      <c r="C57" s="147">
        <f t="shared" si="1"/>
        <v>10613.413065525332</v>
      </c>
      <c r="D57" s="147">
        <f t="shared" si="2"/>
        <v>12415.221264416878</v>
      </c>
      <c r="E57" s="148">
        <f t="shared" si="36"/>
        <v>-0.6681713903005857</v>
      </c>
      <c r="F57" s="148">
        <f t="shared" si="36"/>
        <v>-0.66817139030057149</v>
      </c>
      <c r="G57" s="148">
        <f t="shared" si="36"/>
        <v>-0.66817139030057149</v>
      </c>
      <c r="H57" s="10"/>
      <c r="I57" s="13">
        <f t="shared" si="3"/>
        <v>10432.698271608981</v>
      </c>
      <c r="J57" s="13">
        <f t="shared" si="4"/>
        <v>10228.991430589835</v>
      </c>
      <c r="K57" s="13">
        <f t="shared" si="5"/>
        <v>11965.537489076447</v>
      </c>
      <c r="L57" s="10">
        <f t="shared" si="22"/>
        <v>-0.6681713903005857</v>
      </c>
      <c r="M57" s="10"/>
      <c r="N57" s="13">
        <f>('[2]A9. Nominal GDP (A)'!DH57/('[2]A9. Nominal GDP (A)'!F57/'BoE A8. UK Real GDP(A)'!I57))</f>
        <v>8970.6260340352455</v>
      </c>
      <c r="O57" s="13">
        <f t="shared" si="6"/>
        <v>8799.8535200336355</v>
      </c>
      <c r="P57" s="13">
        <f t="shared" si="7"/>
        <v>10293.779001266807</v>
      </c>
      <c r="Q57" s="10">
        <f t="shared" si="23"/>
        <v>-0.69023615862852239</v>
      </c>
      <c r="R57" s="10"/>
      <c r="S57" s="10">
        <f t="shared" si="8"/>
        <v>6.2120436219485464</v>
      </c>
      <c r="T57" s="10">
        <f t="shared" si="9"/>
        <v>6.2120436219485509</v>
      </c>
      <c r="U57" s="10">
        <f t="shared" si="10"/>
        <v>6.3090995361554745</v>
      </c>
      <c r="V57" s="10">
        <f t="shared" si="37"/>
        <v>-0.66817139030057149</v>
      </c>
      <c r="W57" s="10">
        <f t="shared" si="37"/>
        <v>-0.66817139030057149</v>
      </c>
      <c r="X57" s="10">
        <f t="shared" si="24"/>
        <v>-0.6681713903005857</v>
      </c>
      <c r="Y57" s="10"/>
      <c r="Z57" s="10">
        <f t="shared" si="11"/>
        <v>10.924800772996837</v>
      </c>
      <c r="AA57" s="10"/>
      <c r="AB57" s="10">
        <f t="shared" si="25"/>
        <v>-2.2238090359569043</v>
      </c>
      <c r="AC57" s="10"/>
      <c r="AD57" s="149">
        <f t="shared" si="12"/>
        <v>12213.979543903853</v>
      </c>
      <c r="AE57" s="149">
        <f t="shared" si="13"/>
        <v>11975.751224240565</v>
      </c>
      <c r="AF57" s="149">
        <f t="shared" si="13"/>
        <v>14008.839601231395</v>
      </c>
      <c r="AG57" s="149">
        <f t="shared" si="13"/>
        <v>14545.870692187689</v>
      </c>
      <c r="AH57" s="150">
        <f t="shared" si="26"/>
        <v>-0.66817139030051464</v>
      </c>
      <c r="AI57" s="150">
        <f t="shared" si="26"/>
        <v>-0.66817139030052886</v>
      </c>
      <c r="AJ57" s="150">
        <f t="shared" si="26"/>
        <v>-0.66817139030055728</v>
      </c>
      <c r="AK57" s="159"/>
      <c r="AL57" s="160"/>
      <c r="AM57" s="153">
        <f>'[2]A7. GB GDP(O) 1700-1870'!E48</f>
        <v>119.78074118966715</v>
      </c>
      <c r="AN57" s="154">
        <f>'[2]A18. Population 1680+'!J659</f>
        <v>6935.9931778015343</v>
      </c>
      <c r="AO57" s="154">
        <f t="shared" si="27"/>
        <v>1.7269443339855393</v>
      </c>
      <c r="AP57" s="154"/>
      <c r="AQ57" s="154">
        <f t="shared" si="28"/>
        <v>-1.299622611826706</v>
      </c>
      <c r="AR57" s="155"/>
      <c r="AS57" s="155"/>
      <c r="AT57" s="155">
        <f t="shared" si="14"/>
        <v>9.153305283562803</v>
      </c>
      <c r="AU57" s="154">
        <f>'[2]A18. Population 1680+'!S659</f>
        <v>2180.4303633600298</v>
      </c>
      <c r="AV57" s="154">
        <f t="shared" si="15"/>
        <v>68.191327944180259</v>
      </c>
      <c r="AW57" s="154">
        <f t="shared" si="29"/>
        <v>-1.2021509159397112</v>
      </c>
      <c r="AX57" s="156">
        <f t="shared" si="16"/>
        <v>17.700766900872853</v>
      </c>
      <c r="AY57" s="156">
        <f>'[2]A9. Nominal GDP (A)'!AT57/('[2]A9. Nominal GDP (A)'!BK57+'[2]A9. Nominal GDP (A)'!AT57)</f>
        <v>0.1228232750172802</v>
      </c>
      <c r="AZ57" s="156">
        <f t="shared" si="30"/>
        <v>119.90588433848728</v>
      </c>
      <c r="BA57" s="156">
        <f t="shared" si="17"/>
        <v>23.742426319023842</v>
      </c>
      <c r="BB57" s="156">
        <f t="shared" si="18"/>
        <v>5.4238878383370768</v>
      </c>
      <c r="BC57" s="157"/>
      <c r="BU57" s="143">
        <f t="shared" si="19"/>
        <v>5.5679649908231852</v>
      </c>
      <c r="BV57" s="143">
        <f t="shared" si="31"/>
        <v>119.90588433848728</v>
      </c>
      <c r="BW57" s="143">
        <f t="shared" si="32"/>
        <v>-0.86156273152037954</v>
      </c>
      <c r="BX57" s="143"/>
      <c r="BY57" s="144">
        <f t="shared" si="33"/>
        <v>119.78074118966708</v>
      </c>
      <c r="BZ57" s="144">
        <f t="shared" si="34"/>
        <v>119.90588433848723</v>
      </c>
      <c r="CA57" s="144"/>
      <c r="CB57" s="144"/>
      <c r="CC57" s="158">
        <f t="shared" si="20"/>
        <v>5.6384337701721341</v>
      </c>
      <c r="CD57" s="158"/>
      <c r="CE57" s="145"/>
      <c r="CF57" s="145"/>
      <c r="CG57" s="145"/>
      <c r="CH57" s="145"/>
      <c r="CI57" s="145"/>
      <c r="CJ57" s="145"/>
      <c r="CK57" s="145"/>
      <c r="CL57" s="145"/>
      <c r="CM57" s="146"/>
      <c r="CN57" s="146"/>
      <c r="CO57" s="146"/>
    </row>
    <row r="58" spans="1:93" x14ac:dyDescent="0.25">
      <c r="A58">
        <v>1740</v>
      </c>
      <c r="B58" s="147">
        <f t="shared" si="0"/>
        <v>10642.693481144366</v>
      </c>
      <c r="C58" s="147">
        <f t="shared" si="1"/>
        <v>10435.112407703842</v>
      </c>
      <c r="D58" s="147">
        <f t="shared" si="2"/>
        <v>12206.651023649065</v>
      </c>
      <c r="E58" s="148">
        <f t="shared" si="36"/>
        <v>-1.6799558890310919</v>
      </c>
      <c r="F58" s="148">
        <f t="shared" si="36"/>
        <v>-1.6799558890311062</v>
      </c>
      <c r="G58" s="148">
        <f t="shared" si="36"/>
        <v>-1.6799558890310919</v>
      </c>
      <c r="H58" s="10"/>
      <c r="I58" s="13">
        <f t="shared" si="3"/>
        <v>10257.433542610239</v>
      </c>
      <c r="J58" s="13">
        <f t="shared" si="4"/>
        <v>10057.148886663153</v>
      </c>
      <c r="K58" s="13">
        <f t="shared" si="5"/>
        <v>11764.521737374484</v>
      </c>
      <c r="L58" s="10">
        <f t="shared" si="22"/>
        <v>-1.6799558890310919</v>
      </c>
      <c r="M58" s="10"/>
      <c r="N58" s="13">
        <f>('[2]A9. Nominal GDP (A)'!DH58/('[2]A9. Nominal GDP (A)'!F58/'BoE A8. UK Real GDP(A)'!I58))</f>
        <v>8817.9638519948076</v>
      </c>
      <c r="O58" s="13">
        <f t="shared" si="6"/>
        <v>8650.097545934661</v>
      </c>
      <c r="P58" s="13">
        <f t="shared" si="7"/>
        <v>10118.599391971631</v>
      </c>
      <c r="Q58" s="10">
        <f t="shared" si="23"/>
        <v>-1.7018007601835734</v>
      </c>
      <c r="R58" s="10"/>
      <c r="S58" s="10">
        <f t="shared" si="8"/>
        <v>6.1076840292924404</v>
      </c>
      <c r="T58" s="10">
        <f t="shared" si="9"/>
        <v>6.1076840292924448</v>
      </c>
      <c r="U58" s="10">
        <f t="shared" si="10"/>
        <v>6.2031094469529968</v>
      </c>
      <c r="V58" s="10">
        <f t="shared" si="37"/>
        <v>-1.6799558890311062</v>
      </c>
      <c r="W58" s="10">
        <f t="shared" si="37"/>
        <v>-1.6799558890311062</v>
      </c>
      <c r="X58" s="10">
        <f t="shared" si="24"/>
        <v>-1.6799558890311062</v>
      </c>
      <c r="Y58" s="10"/>
      <c r="Z58" s="10">
        <f t="shared" si="11"/>
        <v>10.590428777678445</v>
      </c>
      <c r="AA58" s="10"/>
      <c r="AB58" s="10">
        <f t="shared" si="25"/>
        <v>-3.0606690434563291</v>
      </c>
      <c r="AC58" s="10"/>
      <c r="AD58" s="149">
        <f t="shared" si="12"/>
        <v>12008.790075270985</v>
      </c>
      <c r="AE58" s="149">
        <f t="shared" si="13"/>
        <v>11774.563886293219</v>
      </c>
      <c r="AF58" s="149">
        <f t="shared" si="13"/>
        <v>13773.497275365586</v>
      </c>
      <c r="AG58" s="149">
        <f t="shared" si="13"/>
        <v>14301.506480883432</v>
      </c>
      <c r="AH58" s="150">
        <f t="shared" si="26"/>
        <v>-1.6799558890311062</v>
      </c>
      <c r="AI58" s="150">
        <f t="shared" si="26"/>
        <v>-1.6799558890311204</v>
      </c>
      <c r="AJ58" s="150">
        <f t="shared" si="26"/>
        <v>-1.6799558890311062</v>
      </c>
      <c r="AK58" s="159"/>
      <c r="AL58" s="160"/>
      <c r="AM58" s="153">
        <f>'[2]A7. GB GDP(O) 1700-1870'!E49</f>
        <v>117.76847757412622</v>
      </c>
      <c r="AN58" s="154">
        <f>'[2]A18. Population 1680+'!J660</f>
        <v>6973.858085527374</v>
      </c>
      <c r="AO58" s="154">
        <f t="shared" si="27"/>
        <v>1.688713422754148</v>
      </c>
      <c r="AP58" s="154"/>
      <c r="AQ58" s="154">
        <f t="shared" si="28"/>
        <v>-2.2137894360010932</v>
      </c>
      <c r="AR58" s="155"/>
      <c r="AS58" s="155"/>
      <c r="AT58" s="155">
        <f t="shared" si="14"/>
        <v>8.8731529022957432</v>
      </c>
      <c r="AU58" s="154">
        <f>'[2]A18. Population 1680+'!S660</f>
        <v>2157.8827633210599</v>
      </c>
      <c r="AV58" s="154">
        <f t="shared" si="15"/>
        <v>66.794936460955441</v>
      </c>
      <c r="AW58" s="154">
        <f t="shared" si="29"/>
        <v>-2.0477552283009715</v>
      </c>
      <c r="AX58" s="156">
        <f t="shared" si="16"/>
        <v>17.159005007883472</v>
      </c>
      <c r="AY58" s="156">
        <f>'[2]A9. Nominal GDP (A)'!AT58/('[2]A9. Nominal GDP (A)'!BK58+'[2]A9. Nominal GDP (A)'!AT58)</f>
        <v>0.11870997532669435</v>
      </c>
      <c r="AZ58" s="156">
        <f t="shared" si="30"/>
        <v>117.68817752429678</v>
      </c>
      <c r="BA58" s="156">
        <f t="shared" si="17"/>
        <v>23.30330074212991</v>
      </c>
      <c r="BB58" s="156">
        <f t="shared" si="18"/>
        <v>5.3235708848794037</v>
      </c>
      <c r="BC58" s="157"/>
      <c r="BU58" s="143">
        <f t="shared" si="19"/>
        <v>5.4649832733749841</v>
      </c>
      <c r="BV58" s="143">
        <f t="shared" si="31"/>
        <v>117.68817752429676</v>
      </c>
      <c r="BW58" s="143">
        <f t="shared" si="32"/>
        <v>-1.8495396005170619</v>
      </c>
      <c r="BX58" s="143"/>
      <c r="BY58" s="144">
        <f t="shared" si="33"/>
        <v>117.76847757412615</v>
      </c>
      <c r="BZ58" s="144">
        <f t="shared" si="34"/>
        <v>117.68817752429672</v>
      </c>
      <c r="CA58" s="144"/>
      <c r="CB58" s="144"/>
      <c r="CC58" s="158">
        <f t="shared" si="20"/>
        <v>5.5437105700010081</v>
      </c>
      <c r="CD58" s="158"/>
      <c r="CE58" s="145"/>
      <c r="CF58" s="145"/>
      <c r="CG58" s="145"/>
      <c r="CH58" s="145"/>
      <c r="CI58" s="145"/>
      <c r="CJ58" s="145"/>
      <c r="CK58" s="145"/>
      <c r="CL58" s="145"/>
      <c r="CM58" s="146"/>
      <c r="CN58" s="146"/>
      <c r="CO58" s="146"/>
    </row>
    <row r="59" spans="1:93" x14ac:dyDescent="0.25">
      <c r="A59">
        <v>1741</v>
      </c>
      <c r="B59" s="147">
        <f t="shared" si="0"/>
        <v>10953.451651292331</v>
      </c>
      <c r="C59" s="147">
        <f t="shared" si="1"/>
        <v>10739.809375896304</v>
      </c>
      <c r="D59" s="147">
        <f t="shared" si="2"/>
        <v>12563.075507964486</v>
      </c>
      <c r="E59" s="148">
        <f t="shared" si="36"/>
        <v>2.9199203256068103</v>
      </c>
      <c r="F59" s="148">
        <f t="shared" si="36"/>
        <v>2.9199203256068103</v>
      </c>
      <c r="G59" s="148">
        <f t="shared" si="36"/>
        <v>2.9199203256068103</v>
      </c>
      <c r="H59" s="10"/>
      <c r="I59" s="13">
        <f t="shared" si="3"/>
        <v>10556.942429506526</v>
      </c>
      <c r="J59" s="13">
        <f t="shared" si="4"/>
        <v>10350.80962118137</v>
      </c>
      <c r="K59" s="13">
        <f t="shared" si="5"/>
        <v>12108.036398794513</v>
      </c>
      <c r="L59" s="10">
        <f t="shared" si="22"/>
        <v>2.9199203256068245</v>
      </c>
      <c r="M59" s="10"/>
      <c r="N59" s="13">
        <f>('[2]A9. Nominal GDP (A)'!DH59/('[2]A9. Nominal GDP (A)'!F59/'BoE A8. UK Real GDP(A)'!I59))</f>
        <v>9073.4245297228717</v>
      </c>
      <c r="O59" s="13">
        <f t="shared" si="6"/>
        <v>8900.6950555851945</v>
      </c>
      <c r="P59" s="13">
        <f t="shared" si="7"/>
        <v>10411.740110364017</v>
      </c>
      <c r="Q59" s="10">
        <f t="shared" si="23"/>
        <v>2.8970483664465689</v>
      </c>
      <c r="R59" s="10"/>
      <c r="S59" s="10">
        <f t="shared" si="8"/>
        <v>6.2860235366875914</v>
      </c>
      <c r="T59" s="10">
        <f t="shared" si="9"/>
        <v>6.2860235366875967</v>
      </c>
      <c r="U59" s="10">
        <f t="shared" si="10"/>
        <v>6.3842353005142138</v>
      </c>
      <c r="V59" s="10">
        <f t="shared" si="37"/>
        <v>2.9199203256068245</v>
      </c>
      <c r="W59" s="10">
        <f t="shared" si="37"/>
        <v>2.9199203256068103</v>
      </c>
      <c r="X59" s="10">
        <f t="shared" si="24"/>
        <v>2.9199203256068103</v>
      </c>
      <c r="Y59" s="10"/>
      <c r="Z59" s="10">
        <f t="shared" si="11"/>
        <v>10.740321210640067</v>
      </c>
      <c r="AA59" s="10"/>
      <c r="AB59" s="10">
        <f t="shared" si="25"/>
        <v>1.4153575469725297</v>
      </c>
      <c r="AC59" s="10"/>
      <c r="AD59" s="149">
        <f t="shared" si="12"/>
        <v>12359.437177538275</v>
      </c>
      <c r="AE59" s="149">
        <f t="shared" si="13"/>
        <v>12118.371770460653</v>
      </c>
      <c r="AF59" s="149">
        <f t="shared" si="13"/>
        <v>14175.672421855883</v>
      </c>
      <c r="AG59" s="149">
        <f t="shared" si="13"/>
        <v>14719.09907548672</v>
      </c>
      <c r="AH59" s="150">
        <f t="shared" si="26"/>
        <v>2.9199203256068103</v>
      </c>
      <c r="AI59" s="150">
        <f t="shared" si="26"/>
        <v>2.919920325606796</v>
      </c>
      <c r="AJ59" s="150">
        <f t="shared" si="26"/>
        <v>2.9199203256067818</v>
      </c>
      <c r="AK59" s="159"/>
      <c r="AL59" s="160"/>
      <c r="AM59" s="153">
        <f>'[2]A7. GB GDP(O) 1700-1870'!E50</f>
        <v>121.20722328797082</v>
      </c>
      <c r="AN59" s="154">
        <f>'[2]A18. Population 1680+'!J661</f>
        <v>6990.4444556834169</v>
      </c>
      <c r="AO59" s="154">
        <f t="shared" si="27"/>
        <v>1.7338986677653396</v>
      </c>
      <c r="AP59" s="154"/>
      <c r="AQ59" s="154">
        <f t="shared" si="28"/>
        <v>2.6757201312167069</v>
      </c>
      <c r="AR59" s="155"/>
      <c r="AS59" s="155"/>
      <c r="AT59" s="155">
        <f t="shared" si="14"/>
        <v>8.9987397415527965</v>
      </c>
      <c r="AU59" s="154">
        <f>'[2]A18. Population 1680+'!S661</f>
        <v>2135.5683256320799</v>
      </c>
      <c r="AV59" s="154">
        <f t="shared" si="15"/>
        <v>68.448138605360697</v>
      </c>
      <c r="AW59" s="154">
        <f t="shared" si="29"/>
        <v>2.4750411213754688</v>
      </c>
      <c r="AX59" s="156">
        <f t="shared" si="16"/>
        <v>17.40186628024794</v>
      </c>
      <c r="AY59" s="156">
        <f>'[2]A9. Nominal GDP (A)'!AT59/('[2]A9. Nominal GDP (A)'!BK59+'[2]A9. Nominal GDP (A)'!AT59)</f>
        <v>0.11587474879043867</v>
      </c>
      <c r="AZ59" s="156">
        <f t="shared" si="30"/>
        <v>120.91437967603065</v>
      </c>
      <c r="BA59" s="156">
        <f t="shared" si="17"/>
        <v>23.942117321486318</v>
      </c>
      <c r="BB59" s="156">
        <f t="shared" si="18"/>
        <v>5.4695066636891321</v>
      </c>
      <c r="BC59" s="157"/>
      <c r="BU59" s="143">
        <f t="shared" si="19"/>
        <v>5.6147956093856433</v>
      </c>
      <c r="BV59" s="143">
        <f t="shared" si="31"/>
        <v>120.91437967603065</v>
      </c>
      <c r="BW59" s="143">
        <f t="shared" si="32"/>
        <v>2.7413137152776841</v>
      </c>
      <c r="BX59" s="143"/>
      <c r="BY59" s="144">
        <f t="shared" si="33"/>
        <v>121.20722328797076</v>
      </c>
      <c r="BZ59" s="144">
        <f t="shared" si="34"/>
        <v>120.91437967603061</v>
      </c>
      <c r="CA59" s="144"/>
      <c r="CB59" s="144"/>
      <c r="CC59" s="158">
        <f t="shared" si="20"/>
        <v>5.7055825017272808</v>
      </c>
      <c r="CD59" s="158"/>
      <c r="CE59" s="145"/>
      <c r="CF59" s="145"/>
      <c r="CG59" s="145"/>
      <c r="CH59" s="145"/>
      <c r="CI59" s="145"/>
      <c r="CJ59" s="145"/>
      <c r="CK59" s="145"/>
      <c r="CL59" s="145"/>
      <c r="CM59" s="146"/>
      <c r="CN59" s="146"/>
      <c r="CO59" s="146"/>
    </row>
    <row r="60" spans="1:93" x14ac:dyDescent="0.25">
      <c r="A60">
        <v>1742</v>
      </c>
      <c r="B60" s="147">
        <f t="shared" si="0"/>
        <v>11205.63057980858</v>
      </c>
      <c r="C60" s="147">
        <f t="shared" si="1"/>
        <v>10987.069664899611</v>
      </c>
      <c r="D60" s="147">
        <f t="shared" si="2"/>
        <v>12852.312455488092</v>
      </c>
      <c r="E60" s="148">
        <f t="shared" si="36"/>
        <v>2.3022781908796475</v>
      </c>
      <c r="F60" s="148">
        <f t="shared" si="36"/>
        <v>2.3022781908796333</v>
      </c>
      <c r="G60" s="148">
        <f t="shared" si="36"/>
        <v>2.302278190879619</v>
      </c>
      <c r="H60" s="10"/>
      <c r="I60" s="13">
        <f t="shared" si="3"/>
        <v>10799.992612684773</v>
      </c>
      <c r="J60" s="13">
        <f t="shared" si="4"/>
        <v>10589.1140536693</v>
      </c>
      <c r="K60" s="13">
        <f t="shared" si="5"/>
        <v>12386.797080147728</v>
      </c>
      <c r="L60" s="10">
        <f t="shared" si="22"/>
        <v>2.3022781908796333</v>
      </c>
      <c r="M60" s="10"/>
      <c r="N60" s="13">
        <f>('[2]A9. Nominal GDP (A)'!DH60/('[2]A9. Nominal GDP (A)'!F60/'BoE A8. UK Real GDP(A)'!I60))</f>
        <v>9280.2567294530327</v>
      </c>
      <c r="O60" s="13">
        <f t="shared" si="6"/>
        <v>9103.5898205599224</v>
      </c>
      <c r="P60" s="13">
        <f t="shared" si="7"/>
        <v>10649.079728166636</v>
      </c>
      <c r="Q60" s="10">
        <f t="shared" si="23"/>
        <v>2.2795384372528389</v>
      </c>
      <c r="R60" s="10"/>
      <c r="S60" s="10">
        <f t="shared" si="8"/>
        <v>6.430745285646311</v>
      </c>
      <c r="T60" s="10">
        <f t="shared" si="9"/>
        <v>6.4307452856463163</v>
      </c>
      <c r="U60" s="10">
        <f t="shared" si="10"/>
        <v>6.5312181574923924</v>
      </c>
      <c r="V60" s="10">
        <f t="shared" si="37"/>
        <v>2.3022781908796475</v>
      </c>
      <c r="W60" s="10">
        <f t="shared" si="37"/>
        <v>2.3022781908796333</v>
      </c>
      <c r="X60" s="10">
        <f t="shared" si="24"/>
        <v>2.3022781908796475</v>
      </c>
      <c r="Y60" s="10"/>
      <c r="Z60" s="10">
        <f t="shared" si="11"/>
        <v>10.960946454829735</v>
      </c>
      <c r="AA60" s="10"/>
      <c r="AB60" s="10">
        <f t="shared" si="25"/>
        <v>2.0541773366247327</v>
      </c>
      <c r="AC60" s="10"/>
      <c r="AD60" s="149">
        <f t="shared" si="12"/>
        <v>12643.985804192209</v>
      </c>
      <c r="AE60" s="149">
        <f t="shared" si="13"/>
        <v>12397.370400821685</v>
      </c>
      <c r="AF60" s="149">
        <f t="shared" si="13"/>
        <v>14502.03583643481</v>
      </c>
      <c r="AG60" s="149">
        <f t="shared" si="13"/>
        <v>15057.973683395618</v>
      </c>
      <c r="AH60" s="150">
        <f t="shared" si="26"/>
        <v>2.3022781908796475</v>
      </c>
      <c r="AI60" s="150">
        <f t="shared" si="26"/>
        <v>2.3022781908796475</v>
      </c>
      <c r="AJ60" s="150">
        <f t="shared" si="26"/>
        <v>2.3022781908796475</v>
      </c>
      <c r="AK60" s="159"/>
      <c r="AL60" s="160"/>
      <c r="AM60" s="153">
        <f>'[2]A7. GB GDP(O) 1700-1870'!E51</f>
        <v>123.99775075550056</v>
      </c>
      <c r="AN60" s="154">
        <f>'[2]A18. Population 1680+'!J662</f>
        <v>6918.0015320237217</v>
      </c>
      <c r="AO60" s="154">
        <f t="shared" si="27"/>
        <v>1.7923926466553921</v>
      </c>
      <c r="AP60" s="154"/>
      <c r="AQ60" s="154">
        <f t="shared" si="28"/>
        <v>3.3735523290666123</v>
      </c>
      <c r="AR60" s="155"/>
      <c r="AS60" s="155"/>
      <c r="AT60" s="155">
        <f t="shared" si="14"/>
        <v>9.183589813905618</v>
      </c>
      <c r="AU60" s="154">
        <f>'[2]A18. Population 1680+'!S662</f>
        <v>2113.48463918586</v>
      </c>
      <c r="AV60" s="154">
        <f t="shared" si="15"/>
        <v>70.584087346425292</v>
      </c>
      <c r="AW60" s="154">
        <f t="shared" si="29"/>
        <v>3.1205359043866139</v>
      </c>
      <c r="AX60" s="156">
        <f t="shared" si="16"/>
        <v>17.759331473526537</v>
      </c>
      <c r="AY60" s="156">
        <f>'[2]A9. Nominal GDP (A)'!AT60/('[2]A9. Nominal GDP (A)'!BK60+'[2]A9. Nominal GDP (A)'!AT60)</f>
        <v>0.11556655885727693</v>
      </c>
      <c r="AZ60" s="156">
        <f t="shared" si="30"/>
        <v>123.66340384837906</v>
      </c>
      <c r="BA60" s="156">
        <f t="shared" si="17"/>
        <v>24.486448437688662</v>
      </c>
      <c r="BB60" s="156">
        <f t="shared" si="18"/>
        <v>5.5938575148417247</v>
      </c>
      <c r="BC60" s="157"/>
      <c r="BU60" s="143">
        <f t="shared" si="19"/>
        <v>5.7424496476758184</v>
      </c>
      <c r="BV60" s="143">
        <f t="shared" si="31"/>
        <v>123.66340384837906</v>
      </c>
      <c r="BW60" s="143">
        <f t="shared" si="32"/>
        <v>2.2735295667181532</v>
      </c>
      <c r="BX60" s="143"/>
      <c r="BY60" s="144">
        <f t="shared" si="33"/>
        <v>123.9977507555005</v>
      </c>
      <c r="BZ60" s="144">
        <f t="shared" si="34"/>
        <v>123.66340384837902</v>
      </c>
      <c r="CA60" s="144"/>
      <c r="CB60" s="144"/>
      <c r="CC60" s="158">
        <f t="shared" si="20"/>
        <v>5.836940883327193</v>
      </c>
      <c r="CD60" s="158"/>
      <c r="CE60" s="145"/>
      <c r="CF60" s="145"/>
      <c r="CG60" s="145"/>
      <c r="CH60" s="145"/>
      <c r="CI60" s="145"/>
      <c r="CJ60" s="145"/>
      <c r="CK60" s="145"/>
      <c r="CL60" s="145"/>
      <c r="CM60" s="146"/>
      <c r="CN60" s="146"/>
      <c r="CO60" s="146"/>
    </row>
    <row r="61" spans="1:93" x14ac:dyDescent="0.25">
      <c r="A61">
        <v>1743</v>
      </c>
      <c r="B61" s="147">
        <f t="shared" si="0"/>
        <v>10942.08589203144</v>
      </c>
      <c r="C61" s="147">
        <f t="shared" si="1"/>
        <v>10728.66530079009</v>
      </c>
      <c r="D61" s="147">
        <f t="shared" si="2"/>
        <v>12550.039535711569</v>
      </c>
      <c r="E61" s="148">
        <f t="shared" si="36"/>
        <v>-2.3518952003649076</v>
      </c>
      <c r="F61" s="148">
        <f t="shared" si="36"/>
        <v>-2.3518952003648934</v>
      </c>
      <c r="G61" s="148">
        <f t="shared" si="36"/>
        <v>-2.3518952003648934</v>
      </c>
      <c r="H61" s="10"/>
      <c r="I61" s="13">
        <f t="shared" si="3"/>
        <v>10545.988104787277</v>
      </c>
      <c r="J61" s="13">
        <f t="shared" si="4"/>
        <v>10340.069188479887</v>
      </c>
      <c r="K61" s="13">
        <f t="shared" si="5"/>
        <v>12095.472594140794</v>
      </c>
      <c r="L61" s="10">
        <f t="shared" si="22"/>
        <v>-2.3518952003648934</v>
      </c>
      <c r="M61" s="10"/>
      <c r="N61" s="13">
        <f>('[2]A9. Nominal GDP (A)'!DH61/('[2]A9. Nominal GDP (A)'!F61/'BoE A8. UK Real GDP(A)'!I61))</f>
        <v>9059.9800685191094</v>
      </c>
      <c r="O61" s="13">
        <f t="shared" si="6"/>
        <v>8887.5065346503106</v>
      </c>
      <c r="P61" s="13">
        <f t="shared" si="7"/>
        <v>10396.312612673493</v>
      </c>
      <c r="Q61" s="10">
        <f t="shared" si="23"/>
        <v>-2.3736052498938278</v>
      </c>
      <c r="R61" s="10"/>
      <c r="S61" s="10">
        <f t="shared" si="8"/>
        <v>6.2795008959255032</v>
      </c>
      <c r="T61" s="10">
        <f t="shared" si="9"/>
        <v>6.2795008959255085</v>
      </c>
      <c r="U61" s="10">
        <f t="shared" si="10"/>
        <v>6.3776107511209679</v>
      </c>
      <c r="V61" s="10">
        <f t="shared" si="37"/>
        <v>-2.3518952003649076</v>
      </c>
      <c r="W61" s="10">
        <f t="shared" si="37"/>
        <v>-2.3518952003648934</v>
      </c>
      <c r="X61" s="10">
        <f t="shared" si="24"/>
        <v>-2.3518952003648934</v>
      </c>
      <c r="Y61" s="10"/>
      <c r="Z61" s="10">
        <f t="shared" si="11"/>
        <v>10.614778439477716</v>
      </c>
      <c r="AA61" s="10"/>
      <c r="AB61" s="10">
        <f t="shared" si="25"/>
        <v>-3.1581945663048714</v>
      </c>
      <c r="AC61" s="10"/>
      <c r="AD61" s="149">
        <f t="shared" si="12"/>
        <v>12346.612508928594</v>
      </c>
      <c r="AE61" s="149">
        <f t="shared" si="13"/>
        <v>12105.797241393302</v>
      </c>
      <c r="AF61" s="149">
        <f t="shared" si="13"/>
        <v>14160.963151642505</v>
      </c>
      <c r="AG61" s="149">
        <f t="shared" si="13"/>
        <v>14703.82592306363</v>
      </c>
      <c r="AH61" s="150">
        <f t="shared" si="26"/>
        <v>-2.3518952003648934</v>
      </c>
      <c r="AI61" s="150">
        <f t="shared" si="26"/>
        <v>-2.3518952003648934</v>
      </c>
      <c r="AJ61" s="150">
        <f t="shared" si="26"/>
        <v>-2.3518952003648792</v>
      </c>
      <c r="AK61" s="159"/>
      <c r="AL61" s="160"/>
      <c r="AM61" s="153">
        <f>'[2]A7. GB GDP(O) 1700-1870'!E52</f>
        <v>121.08145360692153</v>
      </c>
      <c r="AN61" s="154">
        <f>'[2]A18. Population 1680+'!J663</f>
        <v>6915.7655608558753</v>
      </c>
      <c r="AO61" s="154">
        <f t="shared" si="27"/>
        <v>1.7508033281558613</v>
      </c>
      <c r="AP61" s="154"/>
      <c r="AQ61" s="154">
        <f t="shared" si="28"/>
        <v>-2.3203240973531365</v>
      </c>
      <c r="AR61" s="155"/>
      <c r="AS61" s="155"/>
      <c r="AT61" s="155">
        <f t="shared" si="14"/>
        <v>8.8935541794111241</v>
      </c>
      <c r="AU61" s="154">
        <f>'[2]A18. Population 1680+'!S663</f>
        <v>2091.6293178081801</v>
      </c>
      <c r="AV61" s="154">
        <f t="shared" si="15"/>
        <v>69.069141227899081</v>
      </c>
      <c r="AW61" s="154">
        <f t="shared" si="29"/>
        <v>-2.1462997900516712</v>
      </c>
      <c r="AX61" s="156">
        <f t="shared" si="16"/>
        <v>17.198457231917551</v>
      </c>
      <c r="AY61" s="156">
        <f>'[2]A9. Nominal GDP (A)'!AT61/('[2]A9. Nominal GDP (A)'!BK61+'[2]A9. Nominal GDP (A)'!AT61)</f>
        <v>0.11617486277703803</v>
      </c>
      <c r="AZ61" s="156">
        <f t="shared" si="30"/>
        <v>120.63973909165779</v>
      </c>
      <c r="BA61" s="156">
        <f t="shared" si="17"/>
        <v>23.887736055090091</v>
      </c>
      <c r="BB61" s="156">
        <f t="shared" si="18"/>
        <v>5.4570834224636338</v>
      </c>
      <c r="BC61" s="157"/>
      <c r="BU61" s="143">
        <f t="shared" si="19"/>
        <v>5.6020423640609138</v>
      </c>
      <c r="BV61" s="143">
        <f t="shared" si="31"/>
        <v>120.63973909165779</v>
      </c>
      <c r="BW61" s="143">
        <f t="shared" si="32"/>
        <v>-2.4450764434953811</v>
      </c>
      <c r="BX61" s="143"/>
      <c r="BY61" s="144">
        <f t="shared" si="33"/>
        <v>121.08145360692147</v>
      </c>
      <c r="BZ61" s="144">
        <f t="shared" si="34"/>
        <v>120.63973909165775</v>
      </c>
      <c r="CA61" s="144"/>
      <c r="CB61" s="144"/>
      <c r="CC61" s="158">
        <f t="shared" si="20"/>
        <v>5.6996621508440848</v>
      </c>
      <c r="CD61" s="158"/>
      <c r="CE61" s="145"/>
      <c r="CF61" s="145"/>
      <c r="CG61" s="145"/>
      <c r="CH61" s="145"/>
      <c r="CI61" s="145"/>
      <c r="CJ61" s="145"/>
      <c r="CK61" s="145"/>
      <c r="CL61" s="145"/>
      <c r="CM61" s="146"/>
      <c r="CN61" s="146"/>
      <c r="CO61" s="146"/>
    </row>
    <row r="62" spans="1:93" x14ac:dyDescent="0.25">
      <c r="A62">
        <v>1744</v>
      </c>
      <c r="B62" s="147">
        <f t="shared" si="0"/>
        <v>10789.138786295913</v>
      </c>
      <c r="C62" s="147">
        <f t="shared" si="1"/>
        <v>10578.701361340845</v>
      </c>
      <c r="D62" s="147">
        <f t="shared" si="2"/>
        <v>12374.61665539481</v>
      </c>
      <c r="E62" s="148">
        <f t="shared" si="36"/>
        <v>-1.3977874716456995</v>
      </c>
      <c r="F62" s="148">
        <f t="shared" si="36"/>
        <v>-1.3977874716457137</v>
      </c>
      <c r="G62" s="148">
        <f t="shared" si="36"/>
        <v>-1.3977874716456995</v>
      </c>
      <c r="H62" s="10"/>
      <c r="I62" s="13">
        <f t="shared" si="3"/>
        <v>10398.577604297314</v>
      </c>
      <c r="J62" s="13">
        <f t="shared" si="4"/>
        <v>10195.536996803818</v>
      </c>
      <c r="K62" s="13">
        <f t="shared" si="5"/>
        <v>11926.403593583555</v>
      </c>
      <c r="L62" s="10">
        <f t="shared" si="22"/>
        <v>-1.3977874716457137</v>
      </c>
      <c r="M62" s="10"/>
      <c r="N62" s="13">
        <f>('[2]A9. Nominal GDP (A)'!DH62/('[2]A9. Nominal GDP (A)'!F62/'BoE A8. UK Real GDP(A)'!I62))</f>
        <v>8931.3542157551528</v>
      </c>
      <c r="O62" s="13">
        <f t="shared" si="6"/>
        <v>8761.3293136940738</v>
      </c>
      <c r="P62" s="13">
        <f t="shared" si="7"/>
        <v>10248.714652711933</v>
      </c>
      <c r="Q62" s="10">
        <f t="shared" si="23"/>
        <v>-1.4197145224512866</v>
      </c>
      <c r="R62" s="10"/>
      <c r="S62" s="10">
        <f t="shared" si="8"/>
        <v>6.191726819120376</v>
      </c>
      <c r="T62" s="10">
        <f t="shared" si="9"/>
        <v>6.1917268191203814</v>
      </c>
      <c r="U62" s="10">
        <f t="shared" si="10"/>
        <v>6.28846530705147</v>
      </c>
      <c r="V62" s="10">
        <f t="shared" si="37"/>
        <v>-1.3977874716457137</v>
      </c>
      <c r="W62" s="10">
        <f t="shared" si="37"/>
        <v>-1.3977874716457137</v>
      </c>
      <c r="X62" s="10">
        <f t="shared" si="24"/>
        <v>-1.3977874716456995</v>
      </c>
      <c r="Y62" s="10"/>
      <c r="Z62" s="10">
        <f t="shared" si="11"/>
        <v>10.303182036857985</v>
      </c>
      <c r="AA62" s="10"/>
      <c r="AB62" s="10">
        <f t="shared" si="25"/>
        <v>-2.9354960576554845</v>
      </c>
      <c r="AC62" s="10"/>
      <c r="AD62" s="149">
        <f t="shared" si="12"/>
        <v>12174.033106106148</v>
      </c>
      <c r="AE62" s="149">
        <f t="shared" si="13"/>
        <v>11936.583924210274</v>
      </c>
      <c r="AF62" s="149">
        <f t="shared" si="13"/>
        <v>13963.022982844481</v>
      </c>
      <c r="AG62" s="149">
        <f t="shared" si="13"/>
        <v>14498.297686458453</v>
      </c>
      <c r="AH62" s="150">
        <f t="shared" si="26"/>
        <v>-1.3977874716457137</v>
      </c>
      <c r="AI62" s="150">
        <f t="shared" si="26"/>
        <v>-1.3977874716457137</v>
      </c>
      <c r="AJ62" s="150">
        <f t="shared" si="26"/>
        <v>-1.3977874716457137</v>
      </c>
      <c r="AK62" s="159"/>
      <c r="AL62" s="160"/>
      <c r="AM62" s="153">
        <f>'[2]A7. GB GDP(O) 1700-1870'!E53</f>
        <v>119.38899221791748</v>
      </c>
      <c r="AN62" s="154">
        <f>'[2]A18. Population 1680+'!J664</f>
        <v>6963.7384159223566</v>
      </c>
      <c r="AO62" s="154">
        <f t="shared" si="27"/>
        <v>1.7144382095820618</v>
      </c>
      <c r="AP62" s="154"/>
      <c r="AQ62" s="154">
        <f t="shared" si="28"/>
        <v>-2.077053315411689</v>
      </c>
      <c r="AR62" s="155"/>
      <c r="AS62" s="155"/>
      <c r="AT62" s="155">
        <f t="shared" si="14"/>
        <v>8.6324842470890566</v>
      </c>
      <c r="AU62" s="154">
        <f>'[2]A18. Population 1680+'!S664</f>
        <v>2070</v>
      </c>
      <c r="AV62" s="154">
        <f t="shared" si="15"/>
        <v>67.742133556683669</v>
      </c>
      <c r="AW62" s="154">
        <f t="shared" si="29"/>
        <v>-1.9212743167557988</v>
      </c>
      <c r="AX62" s="156">
        <f t="shared" si="16"/>
        <v>16.693597197897049</v>
      </c>
      <c r="AY62" s="156">
        <f>'[2]A9. Nominal GDP (A)'!AT62/('[2]A9. Nominal GDP (A)'!BK62+'[2]A9. Nominal GDP (A)'!AT62)</f>
        <v>0.11563420728953362</v>
      </c>
      <c r="AZ62" s="156">
        <f t="shared" si="30"/>
        <v>118.7379373824009</v>
      </c>
      <c r="BA62" s="156">
        <f t="shared" si="17"/>
        <v>23.511162484872639</v>
      </c>
      <c r="BB62" s="156">
        <f t="shared" si="18"/>
        <v>5.3710562919464362</v>
      </c>
      <c r="BC62" s="157"/>
      <c r="BU62" s="143">
        <f t="shared" si="19"/>
        <v>5.5137300564952785</v>
      </c>
      <c r="BV62" s="143">
        <f t="shared" si="31"/>
        <v>118.7379373824009</v>
      </c>
      <c r="BW62" s="143">
        <f t="shared" si="32"/>
        <v>-1.5764305556164686</v>
      </c>
      <c r="BX62" s="143"/>
      <c r="BY62" s="144">
        <f t="shared" si="33"/>
        <v>119.38899221791742</v>
      </c>
      <c r="BZ62" s="144">
        <f t="shared" si="34"/>
        <v>118.73793738240086</v>
      </c>
      <c r="CA62" s="144"/>
      <c r="CB62" s="144"/>
      <c r="CC62" s="158">
        <f t="shared" si="20"/>
        <v>5.619992987373454</v>
      </c>
      <c r="CD62" s="158"/>
      <c r="CE62" s="145"/>
      <c r="CF62" s="145"/>
      <c r="CG62" s="145"/>
      <c r="CH62" s="145"/>
      <c r="CI62" s="145"/>
      <c r="CJ62" s="145"/>
      <c r="CK62" s="145"/>
      <c r="CL62" s="145"/>
      <c r="CM62" s="146"/>
      <c r="CN62" s="146"/>
      <c r="CO62" s="146"/>
    </row>
    <row r="63" spans="1:93" x14ac:dyDescent="0.25">
      <c r="A63">
        <v>1745</v>
      </c>
      <c r="B63" s="147">
        <f t="shared" si="0"/>
        <v>10948.089012798078</v>
      </c>
      <c r="C63" s="147">
        <f t="shared" si="1"/>
        <v>10734.551333316334</v>
      </c>
      <c r="D63" s="147">
        <f t="shared" si="2"/>
        <v>12556.924822822486</v>
      </c>
      <c r="E63" s="148">
        <f t="shared" si="36"/>
        <v>1.4732429496973367</v>
      </c>
      <c r="F63" s="148">
        <f t="shared" si="36"/>
        <v>1.4732429496973225</v>
      </c>
      <c r="G63" s="148">
        <f t="shared" si="36"/>
        <v>1.4732429496973367</v>
      </c>
      <c r="H63" s="10"/>
      <c r="I63" s="13">
        <f t="shared" si="3"/>
        <v>10551.773915721431</v>
      </c>
      <c r="J63" s="13">
        <f t="shared" si="4"/>
        <v>10345.742026793014</v>
      </c>
      <c r="K63" s="13">
        <f t="shared" si="5"/>
        <v>12102.108493678474</v>
      </c>
      <c r="L63" s="10">
        <f t="shared" si="22"/>
        <v>1.4732429496973367</v>
      </c>
      <c r="M63" s="10"/>
      <c r="N63" s="13">
        <f>('[2]A9. Nominal GDP (A)'!DH63/('[2]A9. Nominal GDP (A)'!F63/'BoE A8. UK Real GDP(A)'!I63))</f>
        <v>9060.9189083741003</v>
      </c>
      <c r="O63" s="13">
        <f t="shared" si="6"/>
        <v>8888.4275019463876</v>
      </c>
      <c r="P63" s="13">
        <f t="shared" si="7"/>
        <v>10397.389929902878</v>
      </c>
      <c r="Q63" s="10">
        <f t="shared" si="23"/>
        <v>1.450672423117993</v>
      </c>
      <c r="R63" s="10"/>
      <c r="S63" s="10">
        <f t="shared" si="8"/>
        <v>6.2829459979475866</v>
      </c>
      <c r="T63" s="10">
        <f t="shared" si="9"/>
        <v>6.2829459979475919</v>
      </c>
      <c r="U63" s="10">
        <f t="shared" si="10"/>
        <v>6.3811096788317681</v>
      </c>
      <c r="V63" s="10">
        <f t="shared" si="37"/>
        <v>1.4732429496973509</v>
      </c>
      <c r="W63" s="10">
        <f t="shared" si="37"/>
        <v>1.4732429496973367</v>
      </c>
      <c r="X63" s="10">
        <f t="shared" si="24"/>
        <v>1.4732429496973367</v>
      </c>
      <c r="Y63" s="10"/>
      <c r="Z63" s="10">
        <f t="shared" si="11"/>
        <v>10.389386295680771</v>
      </c>
      <c r="AA63" s="10"/>
      <c r="AB63" s="10">
        <f t="shared" si="25"/>
        <v>0.83667607263855359</v>
      </c>
      <c r="AC63" s="10"/>
      <c r="AD63" s="149">
        <f t="shared" si="12"/>
        <v>12353.386190535677</v>
      </c>
      <c r="AE63" s="149">
        <f t="shared" si="13"/>
        <v>12112.438805308408</v>
      </c>
      <c r="AF63" s="149">
        <f t="shared" si="13"/>
        <v>14168.732234503857</v>
      </c>
      <c r="AG63" s="149">
        <f t="shared" si="13"/>
        <v>14711.892834950335</v>
      </c>
      <c r="AH63" s="150">
        <f t="shared" si="26"/>
        <v>1.4732429496973509</v>
      </c>
      <c r="AI63" s="150">
        <f t="shared" si="26"/>
        <v>1.4732429496973367</v>
      </c>
      <c r="AJ63" s="150">
        <f t="shared" si="26"/>
        <v>1.4732429496973509</v>
      </c>
      <c r="AK63" s="159"/>
      <c r="AL63" s="160"/>
      <c r="AM63" s="153">
        <f>'[2]A7. GB GDP(O) 1700-1870'!E54</f>
        <v>121.14788212848265</v>
      </c>
      <c r="AN63" s="154">
        <f>'[2]A18. Population 1680+'!J665</f>
        <v>7035.6114655453348</v>
      </c>
      <c r="AO63" s="154">
        <f t="shared" si="27"/>
        <v>1.7219239965391182</v>
      </c>
      <c r="AP63" s="154"/>
      <c r="AQ63" s="154">
        <f t="shared" si="28"/>
        <v>0.43663206496553642</v>
      </c>
      <c r="AR63" s="155"/>
      <c r="AS63" s="155"/>
      <c r="AT63" s="155">
        <f t="shared" si="14"/>
        <v>8.704710177258745</v>
      </c>
      <c r="AU63" s="154">
        <f>'[2]A18. Population 1680+'!S665</f>
        <v>2078.9227446428199</v>
      </c>
      <c r="AV63" s="154">
        <f t="shared" si="15"/>
        <v>68.015733642538891</v>
      </c>
      <c r="AW63" s="154">
        <f t="shared" si="29"/>
        <v>0.40388466009309809</v>
      </c>
      <c r="AX63" s="156">
        <f t="shared" si="16"/>
        <v>16.833268531314516</v>
      </c>
      <c r="AY63" s="156">
        <f>'[2]A9. Nominal GDP (A)'!AT63/('[2]A9. Nominal GDP (A)'!BK63+'[2]A9. Nominal GDP (A)'!AT63)</f>
        <v>0.11586763789593722</v>
      </c>
      <c r="AZ63" s="156">
        <f t="shared" si="30"/>
        <v>120.39983397653317</v>
      </c>
      <c r="BA63" s="156">
        <f t="shared" si="17"/>
        <v>23.840232719029252</v>
      </c>
      <c r="BB63" s="156">
        <f t="shared" si="18"/>
        <v>5.4462314243030931</v>
      </c>
      <c r="BC63" s="157"/>
      <c r="BU63" s="143">
        <f t="shared" si="19"/>
        <v>5.5909020994316787</v>
      </c>
      <c r="BV63" s="143">
        <f t="shared" si="31"/>
        <v>120.39983397653317</v>
      </c>
      <c r="BW63" s="143">
        <f t="shared" si="32"/>
        <v>1.3996340434818677</v>
      </c>
      <c r="BX63" s="143"/>
      <c r="BY63" s="144">
        <f t="shared" si="33"/>
        <v>121.14788212848261</v>
      </c>
      <c r="BZ63" s="144">
        <f t="shared" si="34"/>
        <v>120.39983397653315</v>
      </c>
      <c r="CA63" s="144"/>
      <c r="CB63" s="144"/>
      <c r="CC63" s="158">
        <f t="shared" si="20"/>
        <v>5.7027891378334186</v>
      </c>
      <c r="CD63" s="158"/>
      <c r="CE63" s="145"/>
      <c r="CF63" s="145"/>
      <c r="CG63" s="145"/>
      <c r="CH63" s="145"/>
      <c r="CI63" s="145"/>
      <c r="CJ63" s="145"/>
      <c r="CK63" s="145"/>
      <c r="CL63" s="145"/>
      <c r="CM63" s="146"/>
      <c r="CN63" s="146"/>
      <c r="CO63" s="146"/>
    </row>
    <row r="64" spans="1:93" x14ac:dyDescent="0.25">
      <c r="A64">
        <v>1746</v>
      </c>
      <c r="B64" s="147">
        <f t="shared" si="0"/>
        <v>11292.01569137405</v>
      </c>
      <c r="C64" s="147">
        <f t="shared" si="1"/>
        <v>11071.769872712115</v>
      </c>
      <c r="D64" s="147">
        <f t="shared" si="2"/>
        <v>12951.391970686656</v>
      </c>
      <c r="E64" s="148">
        <f t="shared" si="36"/>
        <v>3.1414311499836174</v>
      </c>
      <c r="F64" s="148">
        <f t="shared" si="36"/>
        <v>3.1414311499836174</v>
      </c>
      <c r="G64" s="148">
        <f t="shared" si="36"/>
        <v>3.1414311499836174</v>
      </c>
      <c r="H64" s="10"/>
      <c r="I64" s="13">
        <f t="shared" si="3"/>
        <v>10883.250628385749</v>
      </c>
      <c r="J64" s="13">
        <f t="shared" si="4"/>
        <v>10670.746389519636</v>
      </c>
      <c r="K64" s="13">
        <f t="shared" si="5"/>
        <v>12482.287899703702</v>
      </c>
      <c r="L64" s="10">
        <f t="shared" si="22"/>
        <v>3.1414311499836174</v>
      </c>
      <c r="M64" s="10"/>
      <c r="N64" s="13">
        <f>('[2]A9. Nominal GDP (A)'!DH64/('[2]A9. Nominal GDP (A)'!F64/'BoE A8. UK Real GDP(A)'!I64))</f>
        <v>9343.4822571040058</v>
      </c>
      <c r="O64" s="13">
        <f t="shared" si="6"/>
        <v>9165.6117329598437</v>
      </c>
      <c r="P64" s="13">
        <f t="shared" si="7"/>
        <v>10721.630919845822</v>
      </c>
      <c r="Q64" s="10">
        <f t="shared" si="23"/>
        <v>3.1184844670528946</v>
      </c>
      <c r="R64" s="10"/>
      <c r="S64" s="10">
        <f t="shared" si="8"/>
        <v>6.4803204206637606</v>
      </c>
      <c r="T64" s="10">
        <f t="shared" si="9"/>
        <v>6.4803204206637668</v>
      </c>
      <c r="U64" s="10">
        <f t="shared" si="10"/>
        <v>6.5815678459972089</v>
      </c>
      <c r="V64" s="10">
        <f t="shared" si="37"/>
        <v>3.1414311499836174</v>
      </c>
      <c r="W64" s="10">
        <f t="shared" si="37"/>
        <v>3.1414311499836174</v>
      </c>
      <c r="X64" s="10">
        <f t="shared" si="24"/>
        <v>3.1414311499836316</v>
      </c>
      <c r="Y64" s="10"/>
      <c r="Z64" s="10">
        <f t="shared" si="11"/>
        <v>10.67683763276318</v>
      </c>
      <c r="AA64" s="10"/>
      <c r="AB64" s="10">
        <f t="shared" si="25"/>
        <v>2.7667787961827202</v>
      </c>
      <c r="AC64" s="10"/>
      <c r="AD64" s="149">
        <f t="shared" si="12"/>
        <v>12741.459312402942</v>
      </c>
      <c r="AE64" s="149">
        <f t="shared" si="13"/>
        <v>12492.942730961073</v>
      </c>
      <c r="AF64" s="149">
        <f t="shared" si="13"/>
        <v>14613.833202476335</v>
      </c>
      <c r="AG64" s="149">
        <f t="shared" si="13"/>
        <v>15174.056819219677</v>
      </c>
      <c r="AH64" s="150">
        <f t="shared" si="26"/>
        <v>3.1414311499836316</v>
      </c>
      <c r="AI64" s="150">
        <f t="shared" si="26"/>
        <v>3.1414311499836316</v>
      </c>
      <c r="AJ64" s="150">
        <f t="shared" si="26"/>
        <v>3.1414311499836316</v>
      </c>
      <c r="AK64" s="159"/>
      <c r="AL64" s="160"/>
      <c r="AM64" s="153">
        <f>'[2]A7. GB GDP(O) 1700-1870'!E55</f>
        <v>124.95365943521226</v>
      </c>
      <c r="AN64" s="154">
        <f>'[2]A18. Population 1680+'!J666</f>
        <v>7078.6536140777425</v>
      </c>
      <c r="AO64" s="154">
        <f t="shared" si="27"/>
        <v>1.7652178824898204</v>
      </c>
      <c r="AP64" s="154"/>
      <c r="AQ64" s="154">
        <f t="shared" si="28"/>
        <v>2.5142739190416137</v>
      </c>
      <c r="AR64" s="155"/>
      <c r="AS64" s="155"/>
      <c r="AT64" s="155">
        <f t="shared" si="14"/>
        <v>8.9455502527122981</v>
      </c>
      <c r="AU64" s="154">
        <f>'[2]A18. Population 1680+'!S666</f>
        <v>2087.8839508179899</v>
      </c>
      <c r="AV64" s="154">
        <f t="shared" si="15"/>
        <v>69.597577855471627</v>
      </c>
      <c r="AW64" s="154">
        <f t="shared" si="29"/>
        <v>2.3257033751135054</v>
      </c>
      <c r="AX64" s="156">
        <f t="shared" si="16"/>
        <v>17.299007835743421</v>
      </c>
      <c r="AY64" s="156">
        <f>'[2]A9. Nominal GDP (A)'!AT64/('[2]A9. Nominal GDP (A)'!BK64+'[2]A9. Nominal GDP (A)'!AT64)</f>
        <v>0.11344665160284881</v>
      </c>
      <c r="AZ64" s="156">
        <f t="shared" si="30"/>
        <v>124.12984619741792</v>
      </c>
      <c r="BA64" s="156">
        <f t="shared" si="17"/>
        <v>24.578808151019032</v>
      </c>
      <c r="BB64" s="156">
        <f t="shared" si="18"/>
        <v>5.6149568211701393</v>
      </c>
      <c r="BC64" s="157"/>
      <c r="BU64" s="143">
        <f t="shared" si="19"/>
        <v>5.7641094242915694</v>
      </c>
      <c r="BV64" s="143">
        <f t="shared" si="31"/>
        <v>124.12984619741792</v>
      </c>
      <c r="BW64" s="143">
        <f t="shared" si="32"/>
        <v>3.0980210667165409</v>
      </c>
      <c r="BX64" s="143"/>
      <c r="BY64" s="144">
        <f t="shared" si="33"/>
        <v>124.9536594352122</v>
      </c>
      <c r="BZ64" s="144">
        <f t="shared" si="34"/>
        <v>124.12984619741789</v>
      </c>
      <c r="CA64" s="144"/>
      <c r="CB64" s="144"/>
      <c r="CC64" s="158">
        <f t="shared" si="20"/>
        <v>5.8819383322271994</v>
      </c>
      <c r="CD64" s="158"/>
      <c r="CE64" s="145"/>
      <c r="CF64" s="145"/>
      <c r="CG64" s="145"/>
      <c r="CH64" s="145"/>
      <c r="CI64" s="145"/>
      <c r="CJ64" s="145"/>
      <c r="CK64" s="145"/>
      <c r="CL64" s="145"/>
      <c r="CM64" s="146"/>
      <c r="CN64" s="146"/>
      <c r="CO64" s="146"/>
    </row>
    <row r="65" spans="1:93" x14ac:dyDescent="0.25">
      <c r="A65">
        <v>1747</v>
      </c>
      <c r="B65" s="147">
        <f t="shared" si="0"/>
        <v>11806.562778241643</v>
      </c>
      <c r="C65" s="147">
        <f t="shared" si="1"/>
        <v>11576.280944090122</v>
      </c>
      <c r="D65" s="147">
        <f t="shared" si="2"/>
        <v>13541.552416043447</v>
      </c>
      <c r="E65" s="148">
        <f t="shared" si="36"/>
        <v>4.5567337216919981</v>
      </c>
      <c r="F65" s="148">
        <f t="shared" si="36"/>
        <v>4.5567337216919839</v>
      </c>
      <c r="G65" s="148">
        <f t="shared" si="36"/>
        <v>4.5567337216920123</v>
      </c>
      <c r="H65" s="10"/>
      <c r="I65" s="13">
        <f t="shared" si="3"/>
        <v>11379.171379785659</v>
      </c>
      <c r="J65" s="13">
        <f t="shared" si="4"/>
        <v>11156.983888607108</v>
      </c>
      <c r="K65" s="13">
        <f t="shared" si="5"/>
        <v>13051.072521668182</v>
      </c>
      <c r="L65" s="10">
        <f t="shared" si="22"/>
        <v>4.5567337216919981</v>
      </c>
      <c r="M65" s="10"/>
      <c r="N65" s="13">
        <f>('[2]A9. Nominal GDP (A)'!DH65/('[2]A9. Nominal GDP (A)'!F65/'BoE A8. UK Real GDP(A)'!I65))</f>
        <v>9767.0659408499178</v>
      </c>
      <c r="O65" s="13">
        <f t="shared" si="6"/>
        <v>9581.1317152105748</v>
      </c>
      <c r="P65" s="13">
        <f t="shared" si="7"/>
        <v>11207.692518276042</v>
      </c>
      <c r="Q65" s="10">
        <f t="shared" si="23"/>
        <v>4.5334669889682147</v>
      </c>
      <c r="R65" s="10"/>
      <c r="S65" s="10">
        <f t="shared" si="8"/>
        <v>6.7756113665458395</v>
      </c>
      <c r="T65" s="10">
        <f t="shared" si="9"/>
        <v>6.7756113665458457</v>
      </c>
      <c r="U65" s="10">
        <f t="shared" si="10"/>
        <v>6.8814723674518019</v>
      </c>
      <c r="V65" s="10">
        <f t="shared" si="37"/>
        <v>4.5567337216920123</v>
      </c>
      <c r="W65" s="10">
        <f t="shared" si="37"/>
        <v>4.5567337216919981</v>
      </c>
      <c r="X65" s="10">
        <f t="shared" si="24"/>
        <v>4.5567337216919981</v>
      </c>
      <c r="Y65" s="10"/>
      <c r="Z65" s="10">
        <f t="shared" si="11"/>
        <v>11.128489401486142</v>
      </c>
      <c r="AA65" s="10"/>
      <c r="AB65" s="10">
        <f t="shared" si="25"/>
        <v>4.2302017156935534</v>
      </c>
      <c r="AC65" s="10"/>
      <c r="AD65" s="149">
        <f t="shared" si="12"/>
        <v>13322.053685526873</v>
      </c>
      <c r="AE65" s="149">
        <f t="shared" si="13"/>
        <v>13062.212865214447</v>
      </c>
      <c r="AF65" s="149">
        <f t="shared" si="13"/>
        <v>15279.7466680454</v>
      </c>
      <c r="AG65" s="149">
        <f t="shared" si="13"/>
        <v>15865.498183249769</v>
      </c>
      <c r="AH65" s="150">
        <f t="shared" si="26"/>
        <v>4.5567337216920123</v>
      </c>
      <c r="AI65" s="150">
        <f t="shared" si="26"/>
        <v>4.5567337216920265</v>
      </c>
      <c r="AJ65" s="150">
        <f t="shared" si="26"/>
        <v>4.5567337216920265</v>
      </c>
      <c r="AK65" s="159"/>
      <c r="AL65" s="160"/>
      <c r="AM65" s="153">
        <f>'[2]A7. GB GDP(O) 1700-1870'!E56</f>
        <v>130.64746497118477</v>
      </c>
      <c r="AN65" s="154">
        <f>'[2]A18. Population 1680+'!J667</f>
        <v>7110.4237881967556</v>
      </c>
      <c r="AO65" s="154">
        <f t="shared" si="27"/>
        <v>1.8374075703906492</v>
      </c>
      <c r="AP65" s="154"/>
      <c r="AQ65" s="154">
        <f t="shared" si="28"/>
        <v>4.0895624623406945</v>
      </c>
      <c r="AR65" s="155"/>
      <c r="AS65" s="155"/>
      <c r="AT65" s="155">
        <f t="shared" si="14"/>
        <v>9.3239650729807639</v>
      </c>
      <c r="AU65" s="154">
        <f>'[2]A18. Population 1680+'!S667</f>
        <v>2096.88378431413</v>
      </c>
      <c r="AV65" s="154">
        <f t="shared" si="15"/>
        <v>72.230346542746645</v>
      </c>
      <c r="AW65" s="154">
        <f t="shared" si="29"/>
        <v>3.7828452776651318</v>
      </c>
      <c r="AX65" s="156">
        <f t="shared" si="16"/>
        <v>18.030790762009005</v>
      </c>
      <c r="AY65" s="156">
        <f>'[2]A9. Nominal GDP (A)'!AT65/('[2]A9. Nominal GDP (A)'!BK65+'[2]A9. Nominal GDP (A)'!AT65)</f>
        <v>0.11261018274413226</v>
      </c>
      <c r="AZ65" s="156">
        <f t="shared" si="30"/>
        <v>129.74013014382822</v>
      </c>
      <c r="BA65" s="156">
        <f t="shared" si="17"/>
        <v>25.689694025897602</v>
      </c>
      <c r="BB65" s="156">
        <f t="shared" si="18"/>
        <v>5.868735449587172</v>
      </c>
      <c r="BC65" s="157"/>
      <c r="BU65" s="143">
        <f t="shared" si="19"/>
        <v>6.0246292876371195</v>
      </c>
      <c r="BV65" s="143">
        <f t="shared" si="31"/>
        <v>129.74013014382822</v>
      </c>
      <c r="BW65" s="143">
        <f t="shared" si="32"/>
        <v>4.5196897589703156</v>
      </c>
      <c r="BX65" s="143"/>
      <c r="BY65" s="144">
        <f t="shared" si="33"/>
        <v>130.64746497118472</v>
      </c>
      <c r="BZ65" s="144">
        <f t="shared" si="34"/>
        <v>129.7401301438282</v>
      </c>
      <c r="CA65" s="144"/>
      <c r="CB65" s="144"/>
      <c r="CC65" s="158">
        <f t="shared" si="20"/>
        <v>6.1499625997009248</v>
      </c>
      <c r="CD65" s="158"/>
      <c r="CE65" s="145"/>
      <c r="CF65" s="145"/>
      <c r="CG65" s="145"/>
      <c r="CH65" s="145"/>
      <c r="CI65" s="145"/>
      <c r="CJ65" s="145"/>
      <c r="CK65" s="145"/>
      <c r="CL65" s="145"/>
      <c r="CM65" s="146"/>
      <c r="CN65" s="146"/>
      <c r="CO65" s="146"/>
    </row>
    <row r="66" spans="1:93" x14ac:dyDescent="0.25">
      <c r="A66">
        <v>1748</v>
      </c>
      <c r="B66" s="147">
        <f t="shared" si="0"/>
        <v>11680.24273377934</v>
      </c>
      <c r="C66" s="147">
        <f t="shared" si="1"/>
        <v>11452.424716750149</v>
      </c>
      <c r="D66" s="147">
        <f t="shared" si="2"/>
        <v>13396.669478018874</v>
      </c>
      <c r="E66" s="148">
        <f t="shared" si="36"/>
        <v>-1.0699137999342128</v>
      </c>
      <c r="F66" s="148">
        <f t="shared" si="36"/>
        <v>-1.0699137999341986</v>
      </c>
      <c r="G66" s="148">
        <f t="shared" si="36"/>
        <v>-1.0699137999342128</v>
      </c>
      <c r="H66" s="10"/>
      <c r="I66" s="13">
        <f t="shared" si="3"/>
        <v>11257.424054875168</v>
      </c>
      <c r="J66" s="13">
        <f t="shared" si="4"/>
        <v>11037.613778326464</v>
      </c>
      <c r="K66" s="13">
        <f t="shared" si="5"/>
        <v>12911.437295719432</v>
      </c>
      <c r="L66" s="10">
        <f t="shared" si="22"/>
        <v>-1.0699137999342128</v>
      </c>
      <c r="M66" s="10"/>
      <c r="N66" s="13">
        <f>('[2]A9. Nominal GDP (A)'!DH66/('[2]A9. Nominal GDP (A)'!F66/'BoE A8. UK Real GDP(A)'!I66))</f>
        <v>9660.4160905588778</v>
      </c>
      <c r="O66" s="13">
        <f t="shared" si="6"/>
        <v>9476.5121427377162</v>
      </c>
      <c r="P66" s="13">
        <f t="shared" si="7"/>
        <v>11085.311985942079</v>
      </c>
      <c r="Q66" s="10">
        <f t="shared" si="23"/>
        <v>-1.0919333496560597</v>
      </c>
      <c r="R66" s="10"/>
      <c r="S66" s="10">
        <f t="shared" si="8"/>
        <v>6.7031181655052547</v>
      </c>
      <c r="T66" s="10">
        <f t="shared" si="9"/>
        <v>6.7031181655052601</v>
      </c>
      <c r="U66" s="10">
        <f t="shared" si="10"/>
        <v>6.8078465449537759</v>
      </c>
      <c r="V66" s="10">
        <f t="shared" si="37"/>
        <v>-1.0699137999342128</v>
      </c>
      <c r="W66" s="10">
        <f t="shared" si="37"/>
        <v>-1.0699137999342128</v>
      </c>
      <c r="X66" s="10">
        <f t="shared" si="24"/>
        <v>-1.0699137999342128</v>
      </c>
      <c r="Y66" s="10"/>
      <c r="Z66" s="10">
        <f t="shared" si="11"/>
        <v>11.041865279320243</v>
      </c>
      <c r="AA66" s="10"/>
      <c r="AB66" s="10">
        <f t="shared" si="25"/>
        <v>-0.77839964653541927</v>
      </c>
      <c r="AC66" s="10"/>
      <c r="AD66" s="149">
        <f t="shared" si="12"/>
        <v>13179.519194710772</v>
      </c>
      <c r="AE66" s="149">
        <f t="shared" si="13"/>
        <v>12922.458447192732</v>
      </c>
      <c r="AF66" s="149">
        <f t="shared" si="13"/>
        <v>15116.26654984899</v>
      </c>
      <c r="AG66" s="149">
        <f t="shared" si="13"/>
        <v>15695.751028758863</v>
      </c>
      <c r="AH66" s="150">
        <f t="shared" si="26"/>
        <v>-1.0699137999342554</v>
      </c>
      <c r="AI66" s="150">
        <f t="shared" si="26"/>
        <v>-1.0699137999342412</v>
      </c>
      <c r="AJ66" s="150">
        <f t="shared" si="26"/>
        <v>-1.0699137999342554</v>
      </c>
      <c r="AK66" s="159"/>
      <c r="AL66" s="160"/>
      <c r="AM66" s="153">
        <f>'[2]A7. GB GDP(O) 1700-1870'!E57</f>
        <v>129.24964971419382</v>
      </c>
      <c r="AN66" s="154">
        <f>'[2]A18. Population 1680+'!J668</f>
        <v>7127.1367025393874</v>
      </c>
      <c r="AO66" s="154">
        <f t="shared" si="27"/>
        <v>1.8134863285019127</v>
      </c>
      <c r="AP66" s="154"/>
      <c r="AQ66" s="154">
        <f t="shared" si="28"/>
        <v>-1.3019017813043234</v>
      </c>
      <c r="AR66" s="155"/>
      <c r="AS66" s="155"/>
      <c r="AT66" s="155">
        <f t="shared" si="14"/>
        <v>9.251387361809595</v>
      </c>
      <c r="AU66" s="154">
        <f>'[2]A18. Population 1680+'!S668</f>
        <v>2105.9224116344799</v>
      </c>
      <c r="AV66" s="154">
        <f t="shared" si="15"/>
        <v>71.360505987085517</v>
      </c>
      <c r="AW66" s="154">
        <f t="shared" si="29"/>
        <v>-1.2042591477064946</v>
      </c>
      <c r="AX66" s="156">
        <f t="shared" si="16"/>
        <v>17.890439150449986</v>
      </c>
      <c r="AY66" s="156">
        <f>'[2]A9. Nominal GDP (A)'!AT66/('[2]A9. Nominal GDP (A)'!BK66+'[2]A9. Nominal GDP (A)'!AT66)</f>
        <v>0.11265135257872086</v>
      </c>
      <c r="AZ66" s="156">
        <f t="shared" si="30"/>
        <v>128.39461297940102</v>
      </c>
      <c r="BA66" s="156">
        <f t="shared" si="17"/>
        <v>25.423269718920196</v>
      </c>
      <c r="BB66" s="156">
        <f t="shared" si="18"/>
        <v>5.8078715960350911</v>
      </c>
      <c r="BC66" s="157"/>
      <c r="BU66" s="143">
        <f t="shared" si="19"/>
        <v>5.9621486803890766</v>
      </c>
      <c r="BV66" s="143">
        <f t="shared" si="31"/>
        <v>128.39461297940105</v>
      </c>
      <c r="BW66" s="143">
        <f t="shared" si="32"/>
        <v>-1.0370863378474837</v>
      </c>
      <c r="BX66" s="143"/>
      <c r="BY66" s="144">
        <f t="shared" si="33"/>
        <v>129.24964971419379</v>
      </c>
      <c r="BZ66" s="144">
        <f t="shared" si="34"/>
        <v>128.39461297940102</v>
      </c>
      <c r="CA66" s="144"/>
      <c r="CB66" s="144"/>
      <c r="CC66" s="158">
        <f t="shared" si="20"/>
        <v>6.0841633011559315</v>
      </c>
      <c r="CD66" s="158"/>
      <c r="CE66" s="145"/>
      <c r="CF66" s="145"/>
      <c r="CG66" s="145"/>
      <c r="CH66" s="145"/>
      <c r="CI66" s="145"/>
      <c r="CJ66" s="145"/>
      <c r="CK66" s="145"/>
      <c r="CL66" s="145"/>
      <c r="CM66" s="146"/>
      <c r="CN66" s="146"/>
      <c r="CO66" s="146"/>
    </row>
    <row r="67" spans="1:93" x14ac:dyDescent="0.25">
      <c r="A67">
        <v>1749</v>
      </c>
      <c r="B67" s="147">
        <f t="shared" si="0"/>
        <v>11610.951927977203</v>
      </c>
      <c r="C67" s="147">
        <f t="shared" si="1"/>
        <v>11384.485397756634</v>
      </c>
      <c r="D67" s="147">
        <f t="shared" si="2"/>
        <v>13317.196298877461</v>
      </c>
      <c r="E67" s="148">
        <f t="shared" si="36"/>
        <v>-0.59323087183580014</v>
      </c>
      <c r="F67" s="148">
        <f t="shared" si="36"/>
        <v>-0.59323087183578593</v>
      </c>
      <c r="G67" s="148">
        <f t="shared" si="36"/>
        <v>-0.59323087183580014</v>
      </c>
      <c r="H67" s="10"/>
      <c r="I67" s="13">
        <f t="shared" si="3"/>
        <v>11190.641540008179</v>
      </c>
      <c r="J67" s="13">
        <f t="shared" si="4"/>
        <v>10972.13524587943</v>
      </c>
      <c r="K67" s="13">
        <f t="shared" si="5"/>
        <v>12834.842663683501</v>
      </c>
      <c r="L67" s="10">
        <f t="shared" si="22"/>
        <v>-0.59323087183581436</v>
      </c>
      <c r="M67" s="10"/>
      <c r="N67" s="13">
        <f>('[2]A9. Nominal GDP (A)'!DH67/('[2]A9. Nominal GDP (A)'!F67/'BoE A8. UK Real GDP(A)'!I67))</f>
        <v>9600.9696144231275</v>
      </c>
      <c r="O67" s="13">
        <f t="shared" si="6"/>
        <v>9418.1973405943627</v>
      </c>
      <c r="P67" s="13">
        <f t="shared" si="7"/>
        <v>11017.097249821791</v>
      </c>
      <c r="Q67" s="10">
        <f t="shared" si="23"/>
        <v>-0.6153614459096417</v>
      </c>
      <c r="R67" s="10"/>
      <c r="S67" s="10">
        <f t="shared" si="8"/>
        <v>6.6633531991718442</v>
      </c>
      <c r="T67" s="10">
        <f t="shared" si="9"/>
        <v>6.6633531991718495</v>
      </c>
      <c r="U67" s="10">
        <f t="shared" si="10"/>
        <v>6.7674602975419029</v>
      </c>
      <c r="V67" s="10">
        <f t="shared" si="37"/>
        <v>-0.59323087183580014</v>
      </c>
      <c r="W67" s="10">
        <f t="shared" si="37"/>
        <v>-0.59323087183580014</v>
      </c>
      <c r="X67" s="10">
        <f t="shared" si="24"/>
        <v>-0.59323087183580014</v>
      </c>
      <c r="Y67" s="10"/>
      <c r="Z67" s="10">
        <f t="shared" si="11"/>
        <v>10.963701861491275</v>
      </c>
      <c r="AA67" s="10"/>
      <c r="AB67" s="10">
        <f t="shared" si="25"/>
        <v>-0.70788237178872748</v>
      </c>
      <c r="AC67" s="10"/>
      <c r="AD67" s="149">
        <f t="shared" si="12"/>
        <v>13101.334218088223</v>
      </c>
      <c r="AE67" s="149">
        <f t="shared" si="13"/>
        <v>12845.798434283832</v>
      </c>
      <c r="AF67" s="149">
        <f t="shared" si="13"/>
        <v>15026.592190006297</v>
      </c>
      <c r="AG67" s="149">
        <f t="shared" si="13"/>
        <v>15602.638988089779</v>
      </c>
      <c r="AH67" s="150">
        <f t="shared" si="26"/>
        <v>-0.59323087183580014</v>
      </c>
      <c r="AI67" s="150">
        <f t="shared" si="26"/>
        <v>-0.59323087183580014</v>
      </c>
      <c r="AJ67" s="150">
        <f t="shared" si="26"/>
        <v>-0.59323087183580014</v>
      </c>
      <c r="AK67" s="159"/>
      <c r="AL67" s="160"/>
      <c r="AM67" s="153">
        <f>'[2]A7. GB GDP(O) 1700-1870'!E58</f>
        <v>128.48290089034958</v>
      </c>
      <c r="AN67" s="154">
        <f>'[2]A18. Population 1680+'!J669</f>
        <v>7172.7943623221399</v>
      </c>
      <c r="AO67" s="154">
        <f t="shared" si="27"/>
        <v>1.7912530932889339</v>
      </c>
      <c r="AP67" s="154"/>
      <c r="AQ67" s="154">
        <f t="shared" si="28"/>
        <v>-1.2259940901426774</v>
      </c>
      <c r="AR67" s="155"/>
      <c r="AS67" s="155"/>
      <c r="AT67" s="155">
        <f t="shared" si="14"/>
        <v>9.1858984215294548</v>
      </c>
      <c r="AU67" s="154">
        <f>'[2]A18. Population 1680+'!S669</f>
        <v>2115</v>
      </c>
      <c r="AV67" s="154">
        <f t="shared" si="15"/>
        <v>70.55124606994525</v>
      </c>
      <c r="AW67" s="154">
        <f t="shared" si="29"/>
        <v>-1.1340445333819957</v>
      </c>
      <c r="AX67" s="156">
        <f t="shared" si="16"/>
        <v>17.763795885468362</v>
      </c>
      <c r="AY67" s="156">
        <f>'[2]A9. Nominal GDP (A)'!AT67/('[2]A9. Nominal GDP (A)'!BK67+'[2]A9. Nominal GDP (A)'!AT67)</f>
        <v>0.11259891762032796</v>
      </c>
      <c r="AZ67" s="156">
        <f t="shared" si="30"/>
        <v>127.61635350303801</v>
      </c>
      <c r="BA67" s="156">
        <f t="shared" si="17"/>
        <v>25.269167454660423</v>
      </c>
      <c r="BB67" s="156">
        <f t="shared" si="18"/>
        <v>5.7726673845637029</v>
      </c>
      <c r="BC67" s="157"/>
      <c r="BU67" s="143">
        <f t="shared" si="19"/>
        <v>5.9260093237422167</v>
      </c>
      <c r="BV67" s="143">
        <f t="shared" si="31"/>
        <v>127.61635350303804</v>
      </c>
      <c r="BW67" s="143">
        <f t="shared" si="32"/>
        <v>-0.60614651838069733</v>
      </c>
      <c r="BX67" s="143"/>
      <c r="BY67" s="144">
        <f t="shared" si="33"/>
        <v>128.48290089034955</v>
      </c>
      <c r="BZ67" s="144">
        <f t="shared" si="34"/>
        <v>127.61635350303803</v>
      </c>
      <c r="CA67" s="144"/>
      <c r="CB67" s="144"/>
      <c r="CC67" s="158">
        <f t="shared" si="20"/>
        <v>6.0480701661605698</v>
      </c>
      <c r="CD67" s="158"/>
      <c r="CE67" s="145"/>
      <c r="CF67" s="145"/>
      <c r="CG67" s="145"/>
      <c r="CH67" s="145"/>
      <c r="CI67" s="145"/>
      <c r="CJ67" s="145"/>
      <c r="CK67" s="145"/>
      <c r="CL67" s="145"/>
      <c r="CM67" s="146"/>
      <c r="CN67" s="146"/>
      <c r="CO67" s="146"/>
    </row>
    <row r="68" spans="1:93" x14ac:dyDescent="0.25">
      <c r="A68">
        <v>1750</v>
      </c>
      <c r="B68" s="147">
        <f t="shared" si="0"/>
        <v>11779.250056700646</v>
      </c>
      <c r="C68" s="147">
        <f t="shared" si="1"/>
        <v>11549.500945216196</v>
      </c>
      <c r="D68" s="147">
        <f t="shared" si="2"/>
        <v>13510.226054822228</v>
      </c>
      <c r="E68" s="148">
        <f t="shared" si="36"/>
        <v>1.4494774396397219</v>
      </c>
      <c r="F68" s="148">
        <f t="shared" si="36"/>
        <v>1.4494774396397219</v>
      </c>
      <c r="G68" s="148">
        <f t="shared" si="36"/>
        <v>1.4494774396397361</v>
      </c>
      <c r="H68" s="10"/>
      <c r="I68" s="13">
        <f t="shared" si="3"/>
        <v>11352.847364481549</v>
      </c>
      <c r="J68" s="13">
        <f t="shared" si="4"/>
        <v>11131.173870915212</v>
      </c>
      <c r="K68" s="13">
        <f t="shared" si="5"/>
        <v>13020.880812506848</v>
      </c>
      <c r="L68" s="10">
        <f t="shared" si="22"/>
        <v>1.4494774396397219</v>
      </c>
      <c r="M68" s="10"/>
      <c r="N68" s="13">
        <f>('[2]A9. Nominal GDP (A)'!DH68/('[2]A9. Nominal GDP (A)'!F68/'BoE A8. UK Real GDP(A)'!I68))</f>
        <v>9737.9646089736289</v>
      </c>
      <c r="O68" s="13">
        <f t="shared" si="6"/>
        <v>9552.5843811920113</v>
      </c>
      <c r="P68" s="13">
        <f t="shared" si="7"/>
        <v>11174.298786574322</v>
      </c>
      <c r="Q68" s="10">
        <f t="shared" si="23"/>
        <v>1.4268870754959977</v>
      </c>
      <c r="R68" s="10"/>
      <c r="S68" s="10">
        <f t="shared" si="8"/>
        <v>6.7599370005173522</v>
      </c>
      <c r="T68" s="10">
        <f t="shared" si="9"/>
        <v>6.7599370005173585</v>
      </c>
      <c r="U68" s="10">
        <f t="shared" si="10"/>
        <v>6.8655531077913485</v>
      </c>
      <c r="V68" s="10">
        <f t="shared" si="37"/>
        <v>1.4494774396397361</v>
      </c>
      <c r="W68" s="10">
        <f t="shared" si="37"/>
        <v>1.4494774396397361</v>
      </c>
      <c r="X68" s="10">
        <f t="shared" si="24"/>
        <v>1.4494774396397361</v>
      </c>
      <c r="Y68" s="10"/>
      <c r="Z68" s="10">
        <f t="shared" si="11"/>
        <v>11.378693089435052</v>
      </c>
      <c r="AA68" s="10"/>
      <c r="AB68" s="10">
        <f t="shared" si="25"/>
        <v>3.7851378410916539</v>
      </c>
      <c r="AC68" s="10"/>
      <c r="AD68" s="149">
        <f t="shared" si="12"/>
        <v>13291.235101871211</v>
      </c>
      <c r="AE68" s="149">
        <f t="shared" si="13"/>
        <v>13031.995384530368</v>
      </c>
      <c r="AF68" s="149">
        <f t="shared" si="13"/>
        <v>15244.3992537471</v>
      </c>
      <c r="AG68" s="149">
        <f t="shared" si="13"/>
        <v>15828.79572021057</v>
      </c>
      <c r="AH68" s="150">
        <f t="shared" si="26"/>
        <v>1.4494774396397219</v>
      </c>
      <c r="AI68" s="150">
        <f t="shared" si="26"/>
        <v>1.4494774396397219</v>
      </c>
      <c r="AJ68" s="150">
        <f t="shared" si="26"/>
        <v>1.4494774396397077</v>
      </c>
      <c r="AK68" s="159"/>
      <c r="AL68" s="160"/>
      <c r="AM68" s="153">
        <f>'[2]A7. GB GDP(O) 1700-1870'!E59</f>
        <v>130.34523155254988</v>
      </c>
      <c r="AN68" s="154">
        <f>'[2]A18. Population 1680+'!J670</f>
        <v>7221.0091941779574</v>
      </c>
      <c r="AO68" s="154">
        <f t="shared" si="27"/>
        <v>1.8050833068824035</v>
      </c>
      <c r="AP68" s="154"/>
      <c r="AQ68" s="154">
        <f t="shared" si="28"/>
        <v>0.77209712269502973</v>
      </c>
      <c r="AR68" s="155"/>
      <c r="AS68" s="155"/>
      <c r="AT68" s="155">
        <f t="shared" si="14"/>
        <v>9.5335973387270077</v>
      </c>
      <c r="AU68" s="154">
        <f>'[2]A18. Population 1680+'!S670</f>
        <v>2179.4899694463302</v>
      </c>
      <c r="AV68" s="154">
        <f t="shared" si="15"/>
        <v>71.055115900306944</v>
      </c>
      <c r="AW68" s="154">
        <f t="shared" si="29"/>
        <v>0.71418983849294193</v>
      </c>
      <c r="AX68" s="156">
        <f t="shared" si="16"/>
        <v>18.436180045543509</v>
      </c>
      <c r="AY68" s="156">
        <f>'[2]A9. Nominal GDP (A)'!AT68/('[2]A9. Nominal GDP (A)'!BK68+'[2]A9. Nominal GDP (A)'!AT68)</f>
        <v>0.11470602990617051</v>
      </c>
      <c r="AZ68" s="156">
        <f t="shared" si="30"/>
        <v>129.80174561997302</v>
      </c>
      <c r="BA68" s="156">
        <f t="shared" si="17"/>
        <v>25.701894435498428</v>
      </c>
      <c r="BB68" s="156">
        <f t="shared" si="18"/>
        <v>5.8715225974703538</v>
      </c>
      <c r="BC68" s="157"/>
      <c r="BU68" s="143">
        <f t="shared" si="19"/>
        <v>6.0274904717729916</v>
      </c>
      <c r="BV68" s="143">
        <f t="shared" si="31"/>
        <v>129.80174561997302</v>
      </c>
      <c r="BW68" s="143">
        <f t="shared" si="32"/>
        <v>1.712470272771867</v>
      </c>
      <c r="BX68" s="143"/>
      <c r="BY68" s="144">
        <f t="shared" si="33"/>
        <v>130.34523155254985</v>
      </c>
      <c r="BZ68" s="144">
        <f t="shared" si="34"/>
        <v>129.80174561997302</v>
      </c>
      <c r="CA68" s="144"/>
      <c r="CB68" s="144"/>
      <c r="CC68" s="158">
        <f t="shared" si="20"/>
        <v>6.135735578752648</v>
      </c>
      <c r="CD68" s="158"/>
      <c r="CE68" s="145"/>
      <c r="CF68" s="145"/>
      <c r="CG68" s="145"/>
      <c r="CH68" s="145"/>
      <c r="CI68" s="145"/>
      <c r="CJ68" s="145"/>
      <c r="CK68" s="145"/>
      <c r="CL68" s="145"/>
      <c r="CM68" s="146"/>
      <c r="CN68" s="146"/>
      <c r="CO68" s="146"/>
    </row>
    <row r="69" spans="1:93" x14ac:dyDescent="0.25">
      <c r="A69">
        <v>1751</v>
      </c>
      <c r="B69" s="147">
        <f t="shared" si="0"/>
        <v>11524.395258898212</v>
      </c>
      <c r="C69" s="147">
        <f t="shared" si="1"/>
        <v>11299.616978584745</v>
      </c>
      <c r="D69" s="147">
        <f t="shared" si="2"/>
        <v>13217.920015567355</v>
      </c>
      <c r="E69" s="148">
        <f t="shared" si="36"/>
        <v>-2.1635910314804789</v>
      </c>
      <c r="F69" s="148">
        <f t="shared" si="36"/>
        <v>-2.1635910314804789</v>
      </c>
      <c r="G69" s="148">
        <f t="shared" si="36"/>
        <v>-2.1635910314804789</v>
      </c>
      <c r="H69" s="10"/>
      <c r="I69" s="13">
        <f t="shared" si="3"/>
        <v>11107.218177085959</v>
      </c>
      <c r="J69" s="13">
        <f t="shared" si="4"/>
        <v>10890.340791345592</v>
      </c>
      <c r="K69" s="13">
        <f t="shared" si="5"/>
        <v>12739.162203027687</v>
      </c>
      <c r="L69" s="10">
        <f t="shared" si="22"/>
        <v>-2.1635910314804789</v>
      </c>
      <c r="M69" s="10"/>
      <c r="N69" s="13">
        <f>('[2]A9. Nominal GDP (A)'!DH69/('[2]A9. Nominal GDP (A)'!F69/'BoE A8. UK Real GDP(A)'!I69))</f>
        <v>9525.1529120439081</v>
      </c>
      <c r="O69" s="13">
        <f t="shared" si="6"/>
        <v>9343.823949843505</v>
      </c>
      <c r="P69" s="13">
        <f t="shared" si="7"/>
        <v>10930.097705315593</v>
      </c>
      <c r="Q69" s="10">
        <f t="shared" si="23"/>
        <v>-2.1853817042383952</v>
      </c>
      <c r="R69" s="10"/>
      <c r="S69" s="10">
        <f t="shared" si="8"/>
        <v>6.6136796098404291</v>
      </c>
      <c r="T69" s="10">
        <f t="shared" si="9"/>
        <v>6.6136796098404353</v>
      </c>
      <c r="U69" s="10">
        <f t="shared" si="10"/>
        <v>6.7170106164896453</v>
      </c>
      <c r="V69" s="10">
        <f t="shared" si="37"/>
        <v>-2.1635910314804647</v>
      </c>
      <c r="W69" s="10">
        <f t="shared" si="37"/>
        <v>-2.1635910314804647</v>
      </c>
      <c r="X69" s="10">
        <f t="shared" si="24"/>
        <v>-2.1635910314804931</v>
      </c>
      <c r="Y69" s="10"/>
      <c r="Z69" s="10">
        <f t="shared" si="11"/>
        <v>11.426013895323061</v>
      </c>
      <c r="AA69" s="10"/>
      <c r="AB69" s="10">
        <f t="shared" si="25"/>
        <v>0.41587206470966009</v>
      </c>
      <c r="AC69" s="10"/>
      <c r="AD69" s="149">
        <f t="shared" si="12"/>
        <v>13003.66713123414</v>
      </c>
      <c r="AE69" s="149">
        <f t="shared" si="13"/>
        <v>12750.036301167718</v>
      </c>
      <c r="AF69" s="149">
        <f t="shared" si="13"/>
        <v>14914.572798689949</v>
      </c>
      <c r="AG69" s="149">
        <f t="shared" si="13"/>
        <v>15486.325315616727</v>
      </c>
      <c r="AH69" s="150">
        <f t="shared" si="26"/>
        <v>-2.1635910314804789</v>
      </c>
      <c r="AI69" s="150">
        <f t="shared" si="26"/>
        <v>-2.1635910314804789</v>
      </c>
      <c r="AJ69" s="150">
        <f t="shared" si="26"/>
        <v>-2.1635910314804931</v>
      </c>
      <c r="AK69" s="159"/>
      <c r="AL69" s="160"/>
      <c r="AM69" s="153">
        <f>'[2]A7. GB GDP(O) 1700-1870'!E60</f>
        <v>127.52509381271646</v>
      </c>
      <c r="AN69" s="154">
        <f>'[2]A18. Population 1680+'!J671</f>
        <v>7265.4906563793675</v>
      </c>
      <c r="AO69" s="154">
        <f t="shared" si="27"/>
        <v>1.7552165413734961</v>
      </c>
      <c r="AP69" s="154"/>
      <c r="AQ69" s="154">
        <f t="shared" si="28"/>
        <v>-2.7625741880596735</v>
      </c>
      <c r="AR69" s="155"/>
      <c r="AS69" s="155"/>
      <c r="AT69" s="155">
        <f t="shared" si="14"/>
        <v>9.573244906820678</v>
      </c>
      <c r="AU69" s="154">
        <f>'[2]A18. Population 1680+'!S671</f>
        <v>2245.9463484242001</v>
      </c>
      <c r="AV69" s="154">
        <f t="shared" si="15"/>
        <v>69.239386880986018</v>
      </c>
      <c r="AW69" s="154">
        <f t="shared" si="29"/>
        <v>-2.5553811239551862</v>
      </c>
      <c r="AX69" s="156">
        <f t="shared" si="16"/>
        <v>18.512850968152502</v>
      </c>
      <c r="AY69" s="156">
        <f>'[2]A9. Nominal GDP (A)'!AT69/('[2]A9. Nominal GDP (A)'!BK69+'[2]A9. Nominal GDP (A)'!AT69)</f>
        <v>0.11803079188433344</v>
      </c>
      <c r="AZ69" s="156">
        <f t="shared" si="30"/>
        <v>127.37742406040145</v>
      </c>
      <c r="BA69" s="156">
        <f t="shared" si="17"/>
        <v>25.221857310387353</v>
      </c>
      <c r="BB69" s="156">
        <f t="shared" si="18"/>
        <v>5.7618595205019281</v>
      </c>
      <c r="BC69" s="157"/>
      <c r="BU69" s="143">
        <f t="shared" si="19"/>
        <v>5.9149143655655028</v>
      </c>
      <c r="BV69" s="143">
        <f t="shared" si="31"/>
        <v>127.37742406040144</v>
      </c>
      <c r="BW69" s="143">
        <f t="shared" si="32"/>
        <v>-1.8677110604270126</v>
      </c>
      <c r="BX69" s="143"/>
      <c r="BY69" s="144">
        <f t="shared" si="33"/>
        <v>127.52509381271642</v>
      </c>
      <c r="BZ69" s="144">
        <f t="shared" si="34"/>
        <v>127.37742406040145</v>
      </c>
      <c r="CA69" s="144"/>
      <c r="CB69" s="144"/>
      <c r="CC69" s="158">
        <f t="shared" si="20"/>
        <v>6.0029833540553996</v>
      </c>
      <c r="CD69" s="158"/>
      <c r="CE69" s="145"/>
      <c r="CF69" s="145"/>
      <c r="CG69" s="145"/>
      <c r="CH69" s="145"/>
      <c r="CI69" s="145"/>
      <c r="CJ69" s="145"/>
      <c r="CK69" s="145"/>
      <c r="CL69" s="145"/>
      <c r="CM69" s="146"/>
      <c r="CN69" s="146"/>
      <c r="CO69" s="146"/>
    </row>
    <row r="70" spans="1:93" x14ac:dyDescent="0.25">
      <c r="A70">
        <v>1752</v>
      </c>
      <c r="B70" s="147">
        <f t="shared" si="0"/>
        <v>12091.998845947579</v>
      </c>
      <c r="C70" s="147">
        <f t="shared" si="1"/>
        <v>11856.149706354256</v>
      </c>
      <c r="D70" s="147">
        <f t="shared" si="2"/>
        <v>13868.933682282301</v>
      </c>
      <c r="E70" s="148">
        <f t="shared" si="36"/>
        <v>4.9252353316423125</v>
      </c>
      <c r="F70" s="148">
        <f t="shared" si="36"/>
        <v>4.9252353316423267</v>
      </c>
      <c r="G70" s="148">
        <f t="shared" si="36"/>
        <v>4.9252353316423267</v>
      </c>
      <c r="H70" s="10"/>
      <c r="I70" s="13">
        <f t="shared" si="3"/>
        <v>11654.274811106396</v>
      </c>
      <c r="J70" s="13">
        <f t="shared" si="4"/>
        <v>11426.715703737202</v>
      </c>
      <c r="K70" s="13">
        <f t="shared" si="5"/>
        <v>13366.595920806432</v>
      </c>
      <c r="L70" s="10">
        <f t="shared" si="22"/>
        <v>4.9252353316423267</v>
      </c>
      <c r="M70" s="10"/>
      <c r="N70" s="13">
        <f>('[2]A9. Nominal GDP (A)'!DH70/('[2]A9. Nominal GDP (A)'!F70/'BoE A8. UK Real GDP(A)'!I70))</f>
        <v>9992.0626287419091</v>
      </c>
      <c r="O70" s="13">
        <f t="shared" si="6"/>
        <v>9801.8451736058087</v>
      </c>
      <c r="P70" s="13">
        <f t="shared" si="7"/>
        <v>11465.875857141116</v>
      </c>
      <c r="Q70" s="10">
        <f t="shared" si="23"/>
        <v>4.9018605896355325</v>
      </c>
      <c r="R70" s="10"/>
      <c r="S70" s="10">
        <f t="shared" si="8"/>
        <v>6.9394188947059154</v>
      </c>
      <c r="T70" s="10">
        <f t="shared" si="9"/>
        <v>6.9394188947059217</v>
      </c>
      <c r="U70" s="10">
        <f t="shared" si="10"/>
        <v>7.0478391966031602</v>
      </c>
      <c r="V70" s="10">
        <f t="shared" si="37"/>
        <v>4.925235331642341</v>
      </c>
      <c r="W70" s="10">
        <f t="shared" si="37"/>
        <v>4.925235331642341</v>
      </c>
      <c r="X70" s="10">
        <f t="shared" si="24"/>
        <v>4.9252353316423267</v>
      </c>
      <c r="Y70" s="10"/>
      <c r="Z70" s="10">
        <f t="shared" si="11"/>
        <v>12.24010808008514</v>
      </c>
      <c r="AA70" s="10"/>
      <c r="AB70" s="10">
        <f t="shared" si="25"/>
        <v>7.1249185605778678</v>
      </c>
      <c r="AC70" s="10"/>
      <c r="AD70" s="149">
        <f t="shared" si="12"/>
        <v>13644.128339190846</v>
      </c>
      <c r="AE70" s="149">
        <f t="shared" si="13"/>
        <v>13378.005593870055</v>
      </c>
      <c r="AF70" s="149">
        <f t="shared" si="13"/>
        <v>15649.150607734544</v>
      </c>
      <c r="AG70" s="149">
        <f t="shared" si="13"/>
        <v>16249.063281634553</v>
      </c>
      <c r="AH70" s="150">
        <f t="shared" si="26"/>
        <v>4.925235331642341</v>
      </c>
      <c r="AI70" s="150">
        <f t="shared" si="26"/>
        <v>4.9252353316423552</v>
      </c>
      <c r="AJ70" s="150">
        <f t="shared" si="26"/>
        <v>4.925235331642341</v>
      </c>
      <c r="AK70" s="159"/>
      <c r="AL70" s="160"/>
      <c r="AM70" s="153">
        <f>'[2]A7. GB GDP(O) 1700-1870'!E61</f>
        <v>133.80600478989041</v>
      </c>
      <c r="AN70" s="154">
        <f>'[2]A18. Population 1680+'!J672</f>
        <v>7310.7380100812352</v>
      </c>
      <c r="AO70" s="154">
        <f t="shared" si="27"/>
        <v>1.8302667200681644</v>
      </c>
      <c r="AP70" s="154"/>
      <c r="AQ70" s="154">
        <f t="shared" si="28"/>
        <v>4.2758358826734622</v>
      </c>
      <c r="AR70" s="155"/>
      <c r="AS70" s="155"/>
      <c r="AT70" s="155">
        <f t="shared" si="14"/>
        <v>10.25533081003632</v>
      </c>
      <c r="AU70" s="154">
        <f>'[2]A18. Population 1680+'!S672</f>
        <v>2314.4290961253701</v>
      </c>
      <c r="AV70" s="154">
        <f t="shared" si="15"/>
        <v>71.977907238996295</v>
      </c>
      <c r="AW70" s="154">
        <f t="shared" si="29"/>
        <v>3.9551481914729436</v>
      </c>
      <c r="AX70" s="156">
        <f t="shared" si="16"/>
        <v>19.83187652287452</v>
      </c>
      <c r="AY70" s="156">
        <f>'[2]A9. Nominal GDP (A)'!AT70/('[2]A9. Nominal GDP (A)'!BK70+'[2]A9. Nominal GDP (A)'!AT70)</f>
        <v>0.11751251435752673</v>
      </c>
      <c r="AZ70" s="156">
        <f t="shared" si="30"/>
        <v>133.98177241100763</v>
      </c>
      <c r="BA70" s="156">
        <f t="shared" si="17"/>
        <v>26.529576735205463</v>
      </c>
      <c r="BB70" s="156">
        <f t="shared" si="18"/>
        <v>6.0606041976011191</v>
      </c>
      <c r="BC70" s="157"/>
      <c r="BU70" s="143">
        <f t="shared" si="19"/>
        <v>6.2215947308056991</v>
      </c>
      <c r="BV70" s="143">
        <f t="shared" si="31"/>
        <v>133.98177241100763</v>
      </c>
      <c r="BW70" s="143">
        <f t="shared" si="32"/>
        <v>5.1848656850482797</v>
      </c>
      <c r="BX70" s="143"/>
      <c r="BY70" s="144">
        <f t="shared" si="33"/>
        <v>133.80600478989035</v>
      </c>
      <c r="BZ70" s="144">
        <f t="shared" si="34"/>
        <v>133.98177241100763</v>
      </c>
      <c r="CA70" s="144"/>
      <c r="CB70" s="144"/>
      <c r="CC70" s="158">
        <f t="shared" si="20"/>
        <v>6.298644411161944</v>
      </c>
      <c r="CD70" s="158"/>
      <c r="CE70" s="145"/>
      <c r="CF70" s="145"/>
      <c r="CG70" s="145"/>
      <c r="CH70" s="145"/>
      <c r="CI70" s="145"/>
      <c r="CJ70" s="145"/>
      <c r="CK70" s="145"/>
      <c r="CL70" s="145"/>
      <c r="CM70" s="146"/>
      <c r="CN70" s="146"/>
      <c r="CO70" s="146"/>
    </row>
    <row r="71" spans="1:93" x14ac:dyDescent="0.25">
      <c r="A71">
        <v>1753</v>
      </c>
      <c r="B71" s="147">
        <f t="shared" si="0"/>
        <v>12199.312171391644</v>
      </c>
      <c r="C71" s="147">
        <f t="shared" si="1"/>
        <v>11961.369932402984</v>
      </c>
      <c r="D71" s="147">
        <f t="shared" si="2"/>
        <v>13992.016839398852</v>
      </c>
      <c r="E71" s="148">
        <f t="shared" si="36"/>
        <v>0.8874738313428594</v>
      </c>
      <c r="F71" s="148">
        <f t="shared" si="36"/>
        <v>0.88747383134287361</v>
      </c>
      <c r="G71" s="148">
        <f t="shared" si="36"/>
        <v>0.8874738313428594</v>
      </c>
      <c r="H71" s="10"/>
      <c r="I71" s="13">
        <f t="shared" si="3"/>
        <v>11757.703450287747</v>
      </c>
      <c r="J71" s="13">
        <f t="shared" si="4"/>
        <v>11528.124815389814</v>
      </c>
      <c r="K71" s="13">
        <f t="shared" si="5"/>
        <v>13485.22096174493</v>
      </c>
      <c r="L71" s="10">
        <f t="shared" si="22"/>
        <v>0.88747383134284519</v>
      </c>
      <c r="M71" s="10"/>
      <c r="N71" s="13">
        <f>('[2]A9. Nominal GDP (A)'!DH71/('[2]A9. Nominal GDP (A)'!F71/'BoE A8. UK Real GDP(A)'!I71))</f>
        <v>10078.493330437799</v>
      </c>
      <c r="O71" s="13">
        <f t="shared" si="6"/>
        <v>9886.630506499172</v>
      </c>
      <c r="P71" s="13">
        <f t="shared" si="7"/>
        <v>11565.054948857383</v>
      </c>
      <c r="Q71" s="10">
        <f t="shared" si="23"/>
        <v>0.86499359448842483</v>
      </c>
      <c r="R71" s="10"/>
      <c r="S71" s="10">
        <f t="shared" si="8"/>
        <v>7.0010044214436924</v>
      </c>
      <c r="T71" s="10">
        <f t="shared" si="9"/>
        <v>7.0010044214436986</v>
      </c>
      <c r="U71" s="10">
        <f t="shared" si="10"/>
        <v>7.1103869251481377</v>
      </c>
      <c r="V71" s="10">
        <f t="shared" si="37"/>
        <v>0.8874738313428594</v>
      </c>
      <c r="W71" s="10">
        <f t="shared" si="37"/>
        <v>0.8874738313428594</v>
      </c>
      <c r="X71" s="10">
        <f t="shared" si="24"/>
        <v>0.8874738313428594</v>
      </c>
      <c r="Y71" s="10"/>
      <c r="Z71" s="10">
        <f t="shared" si="11"/>
        <v>12.63255126875891</v>
      </c>
      <c r="AA71" s="10"/>
      <c r="AB71" s="10">
        <f t="shared" si="25"/>
        <v>3.2062068905443795</v>
      </c>
      <c r="AC71" s="10"/>
      <c r="AD71" s="149">
        <f t="shared" si="12"/>
        <v>13765.216407716003</v>
      </c>
      <c r="AE71" s="149">
        <f t="shared" si="13"/>
        <v>13496.73189267124</v>
      </c>
      <c r="AF71" s="149">
        <f t="shared" si="13"/>
        <v>15788.032724205625</v>
      </c>
      <c r="AG71" s="149">
        <f t="shared" si="13"/>
        <v>16393.269466097405</v>
      </c>
      <c r="AH71" s="150">
        <f t="shared" si="26"/>
        <v>0.88747383134288782</v>
      </c>
      <c r="AI71" s="150">
        <f t="shared" si="26"/>
        <v>0.88747383134288782</v>
      </c>
      <c r="AJ71" s="150">
        <f t="shared" si="26"/>
        <v>0.88747383134290203</v>
      </c>
      <c r="AK71" s="159"/>
      <c r="AL71" s="160"/>
      <c r="AM71" s="153">
        <f>'[2]A7. GB GDP(O) 1700-1870'!E62</f>
        <v>134.99349806716609</v>
      </c>
      <c r="AN71" s="154">
        <f>'[2]A18. Population 1680+'!J673</f>
        <v>7363.4879164583808</v>
      </c>
      <c r="AO71" s="154">
        <f t="shared" si="27"/>
        <v>1.8332819935161102</v>
      </c>
      <c r="AP71" s="154"/>
      <c r="AQ71" s="154">
        <f t="shared" si="28"/>
        <v>0.16474502950224235</v>
      </c>
      <c r="AR71" s="155"/>
      <c r="AS71" s="155"/>
      <c r="AT71" s="155">
        <f t="shared" si="14"/>
        <v>10.584137933115827</v>
      </c>
      <c r="AU71" s="154">
        <f>'[2]A18. Population 1680+'!S673</f>
        <v>2385</v>
      </c>
      <c r="AV71" s="154">
        <f t="shared" si="15"/>
        <v>72.087593761673574</v>
      </c>
      <c r="AW71" s="154">
        <f t="shared" si="29"/>
        <v>0.15238915228955818</v>
      </c>
      <c r="AX71" s="156">
        <f t="shared" si="16"/>
        <v>20.467727514475179</v>
      </c>
      <c r="AY71" s="156">
        <f>'[2]A9. Nominal GDP (A)'!AT71/('[2]A9. Nominal GDP (A)'!BK71+'[2]A9. Nominal GDP (A)'!AT71)</f>
        <v>0.12066120321841749</v>
      </c>
      <c r="AZ71" s="156">
        <f t="shared" si="30"/>
        <v>135.53589931692284</v>
      </c>
      <c r="BA71" s="156">
        <f t="shared" si="17"/>
        <v>26.837307617285795</v>
      </c>
      <c r="BB71" s="156">
        <f t="shared" si="18"/>
        <v>6.1309044174004264</v>
      </c>
      <c r="BC71" s="157"/>
      <c r="BU71" s="143">
        <f t="shared" si="19"/>
        <v>6.2937623667075737</v>
      </c>
      <c r="BV71" s="143">
        <f t="shared" si="31"/>
        <v>135.53589931692284</v>
      </c>
      <c r="BW71" s="143">
        <f t="shared" si="32"/>
        <v>1.1599539832535726</v>
      </c>
      <c r="BX71" s="143"/>
      <c r="BY71" s="144">
        <f t="shared" si="33"/>
        <v>134.993498067166</v>
      </c>
      <c r="BZ71" s="144">
        <f t="shared" si="34"/>
        <v>135.53589931692281</v>
      </c>
      <c r="CA71" s="144"/>
      <c r="CB71" s="144"/>
      <c r="CC71" s="158">
        <f t="shared" si="20"/>
        <v>6.3545432320403457</v>
      </c>
      <c r="CD71" s="158"/>
      <c r="CE71" s="145"/>
      <c r="CF71" s="145"/>
      <c r="CG71" s="145"/>
      <c r="CH71" s="145"/>
      <c r="CI71" s="145"/>
      <c r="CJ71" s="145"/>
      <c r="CK71" s="145"/>
      <c r="CL71" s="145"/>
      <c r="CM71" s="146"/>
      <c r="CN71" s="146"/>
      <c r="CO71" s="146"/>
    </row>
    <row r="72" spans="1:93" x14ac:dyDescent="0.25">
      <c r="A72">
        <v>1754</v>
      </c>
      <c r="B72" s="147">
        <f t="shared" si="0"/>
        <v>11857.512478248947</v>
      </c>
      <c r="C72" s="147">
        <f t="shared" si="1"/>
        <v>11626.236892521503</v>
      </c>
      <c r="D72" s="147">
        <f t="shared" si="2"/>
        <v>13599.989240222461</v>
      </c>
      <c r="E72" s="148">
        <f t="shared" si="36"/>
        <v>-2.8017947925313678</v>
      </c>
      <c r="F72" s="148">
        <f t="shared" si="36"/>
        <v>-2.801794792531382</v>
      </c>
      <c r="G72" s="148">
        <f t="shared" si="36"/>
        <v>-2.8017947925313678</v>
      </c>
      <c r="H72" s="10"/>
      <c r="I72" s="13">
        <f t="shared" si="3"/>
        <v>11428.276727296303</v>
      </c>
      <c r="J72" s="13">
        <f t="shared" si="4"/>
        <v>11205.130414635705</v>
      </c>
      <c r="K72" s="13">
        <f t="shared" si="5"/>
        <v>13107.392743077411</v>
      </c>
      <c r="L72" s="10">
        <f t="shared" si="22"/>
        <v>-2.801794792531382</v>
      </c>
      <c r="M72" s="10"/>
      <c r="N72" s="13">
        <f>('[2]A9. Nominal GDP (A)'!DH72/('[2]A9. Nominal GDP (A)'!F72/'BoE A8. UK Real GDP(A)'!I72))</f>
        <v>9793.9313248113976</v>
      </c>
      <c r="O72" s="13">
        <f t="shared" si="6"/>
        <v>9607.4856667322983</v>
      </c>
      <c r="P72" s="13">
        <f t="shared" si="7"/>
        <v>11238.520503327971</v>
      </c>
      <c r="Q72" s="10">
        <f t="shared" si="23"/>
        <v>-2.8234577956905866</v>
      </c>
      <c r="R72" s="10"/>
      <c r="S72" s="10">
        <f t="shared" si="8"/>
        <v>6.8048506441387921</v>
      </c>
      <c r="T72" s="10">
        <f t="shared" si="9"/>
        <v>6.8048506441387984</v>
      </c>
      <c r="U72" s="10">
        <f t="shared" si="10"/>
        <v>6.9111684745505055</v>
      </c>
      <c r="V72" s="10">
        <f t="shared" si="37"/>
        <v>-2.8017947925313678</v>
      </c>
      <c r="W72" s="10">
        <f t="shared" si="37"/>
        <v>-2.8017947925313678</v>
      </c>
      <c r="X72" s="10">
        <f t="shared" si="24"/>
        <v>-2.8017947925313678</v>
      </c>
      <c r="Y72" s="10"/>
      <c r="Z72" s="10">
        <f t="shared" si="11"/>
        <v>12.426479220045671</v>
      </c>
      <c r="AA72" s="10"/>
      <c r="AB72" s="10">
        <f t="shared" si="25"/>
        <v>-1.6312781506208296</v>
      </c>
      <c r="AC72" s="10"/>
      <c r="AD72" s="149">
        <f t="shared" si="12"/>
        <v>13379.543291223941</v>
      </c>
      <c r="AE72" s="149">
        <f t="shared" si="13"/>
        <v>13118.581161340455</v>
      </c>
      <c r="AF72" s="149">
        <f t="shared" si="13"/>
        <v>15345.684445495681</v>
      </c>
      <c r="AG72" s="149">
        <f t="shared" si="13"/>
        <v>15933.963695870651</v>
      </c>
      <c r="AH72" s="150">
        <f t="shared" si="26"/>
        <v>-2.801794792531382</v>
      </c>
      <c r="AI72" s="150">
        <f t="shared" si="26"/>
        <v>-2.801794792531382</v>
      </c>
      <c r="AJ72" s="150">
        <f t="shared" si="26"/>
        <v>-2.801794792531382</v>
      </c>
      <c r="AK72" s="159"/>
      <c r="AL72" s="160"/>
      <c r="AM72" s="153">
        <f>'[2]A7. GB GDP(O) 1700-1870'!E63</f>
        <v>131.21125726806429</v>
      </c>
      <c r="AN72" s="154">
        <f>'[2]A18. Population 1680+'!J674</f>
        <v>7414.931318126537</v>
      </c>
      <c r="AO72" s="154">
        <f t="shared" si="27"/>
        <v>1.7695545870708917</v>
      </c>
      <c r="AP72" s="154"/>
      <c r="AQ72" s="154">
        <f t="shared" si="28"/>
        <v>-3.4761376957067966</v>
      </c>
      <c r="AR72" s="155"/>
      <c r="AS72" s="155"/>
      <c r="AT72" s="155">
        <f t="shared" si="14"/>
        <v>10.411481203581337</v>
      </c>
      <c r="AU72" s="154">
        <f>'[2]A18. Population 1680+'!S674</f>
        <v>2424.0371707182799</v>
      </c>
      <c r="AV72" s="154">
        <f t="shared" si="15"/>
        <v>69.769669542546865</v>
      </c>
      <c r="AW72" s="154">
        <f t="shared" si="29"/>
        <v>-3.2154273685287933</v>
      </c>
      <c r="AX72" s="156">
        <f t="shared" si="16"/>
        <v>20.133841947602939</v>
      </c>
      <c r="AY72" s="156">
        <f>'[2]A9. Nominal GDP (A)'!AT72/('[2]A9. Nominal GDP (A)'!BK72+'[2]A9. Nominal GDP (A)'!AT72)</f>
        <v>0.12349733194284415</v>
      </c>
      <c r="AZ72" s="156">
        <f t="shared" si="30"/>
        <v>131.92988695796291</v>
      </c>
      <c r="BA72" s="156">
        <f t="shared" si="17"/>
        <v>26.123285255410639</v>
      </c>
      <c r="BB72" s="156">
        <f t="shared" si="18"/>
        <v>5.9677880975754274</v>
      </c>
      <c r="BC72" s="157"/>
      <c r="BU72" s="143">
        <f t="shared" si="19"/>
        <v>6.1263131153056554</v>
      </c>
      <c r="BV72" s="143">
        <f t="shared" si="31"/>
        <v>131.92988695796288</v>
      </c>
      <c r="BW72" s="143">
        <f t="shared" si="32"/>
        <v>-2.6605588461312664</v>
      </c>
      <c r="BX72" s="143"/>
      <c r="BY72" s="144">
        <f t="shared" si="33"/>
        <v>131.2112572680642</v>
      </c>
      <c r="BZ72" s="144">
        <f t="shared" si="34"/>
        <v>131.92988695796288</v>
      </c>
      <c r="CA72" s="144"/>
      <c r="CB72" s="144"/>
      <c r="CC72" s="158">
        <f t="shared" si="20"/>
        <v>6.1765019706758846</v>
      </c>
      <c r="CD72" s="158"/>
      <c r="CE72" s="145"/>
      <c r="CF72" s="145"/>
      <c r="CG72" s="145"/>
      <c r="CH72" s="145"/>
      <c r="CI72" s="145"/>
      <c r="CJ72" s="145"/>
      <c r="CK72" s="145"/>
      <c r="CL72" s="145"/>
      <c r="CM72" s="146"/>
      <c r="CN72" s="146"/>
      <c r="CO72" s="146"/>
    </row>
    <row r="73" spans="1:93" x14ac:dyDescent="0.25">
      <c r="A73">
        <v>1755</v>
      </c>
      <c r="B73" s="147">
        <f t="shared" si="0"/>
        <v>12216.907244212234</v>
      </c>
      <c r="C73" s="147">
        <f t="shared" si="1"/>
        <v>11978.621821037179</v>
      </c>
      <c r="D73" s="147">
        <f t="shared" si="2"/>
        <v>14012.197530878611</v>
      </c>
      <c r="E73" s="148">
        <f t="shared" si="36"/>
        <v>3.0309457116115084</v>
      </c>
      <c r="F73" s="148">
        <f t="shared" si="36"/>
        <v>3.0309457116115084</v>
      </c>
      <c r="G73" s="148">
        <f t="shared" si="36"/>
        <v>3.0309457116115226</v>
      </c>
      <c r="H73" s="10"/>
      <c r="I73" s="13">
        <f t="shared" si="3"/>
        <v>11774.661590673386</v>
      </c>
      <c r="J73" s="13">
        <f t="shared" si="4"/>
        <v>11544.751834418583</v>
      </c>
      <c r="K73" s="13">
        <f t="shared" si="5"/>
        <v>13504.670701327792</v>
      </c>
      <c r="L73" s="10">
        <f t="shared" si="22"/>
        <v>3.0309457116114942</v>
      </c>
      <c r="M73" s="10"/>
      <c r="N73" s="13">
        <f>('[2]A9. Nominal GDP (A)'!DH73/('[2]A9. Nominal GDP (A)'!F73/'BoE A8. UK Real GDP(A)'!I73))</f>
        <v>10088.530587201454</v>
      </c>
      <c r="O73" s="13">
        <f t="shared" si="6"/>
        <v>9896.4766854534628</v>
      </c>
      <c r="P73" s="13">
        <f t="shared" si="7"/>
        <v>11576.572684911927</v>
      </c>
      <c r="Q73" s="10">
        <f t="shared" si="23"/>
        <v>3.0079776202201316</v>
      </c>
      <c r="R73" s="10"/>
      <c r="S73" s="10">
        <f t="shared" si="8"/>
        <v>7.011101972918885</v>
      </c>
      <c r="T73" s="10">
        <f t="shared" si="9"/>
        <v>7.0111019729188913</v>
      </c>
      <c r="U73" s="10">
        <f t="shared" si="10"/>
        <v>7.12064223905214</v>
      </c>
      <c r="V73" s="10">
        <f t="shared" si="37"/>
        <v>3.0309457116115084</v>
      </c>
      <c r="W73" s="10">
        <f t="shared" si="37"/>
        <v>3.0309457116115084</v>
      </c>
      <c r="X73" s="10">
        <f t="shared" si="24"/>
        <v>3.0309457116115084</v>
      </c>
      <c r="Y73" s="10"/>
      <c r="Z73" s="10">
        <f t="shared" si="11"/>
        <v>12.903122891119279</v>
      </c>
      <c r="AA73" s="10"/>
      <c r="AB73" s="10">
        <f t="shared" si="25"/>
        <v>3.8357097182016986</v>
      </c>
      <c r="AC73" s="10"/>
      <c r="AD73" s="149">
        <f t="shared" si="12"/>
        <v>13785.069984842499</v>
      </c>
      <c r="AE73" s="149">
        <f t="shared" si="13"/>
        <v>13516.198234474381</v>
      </c>
      <c r="AF73" s="149">
        <f t="shared" si="13"/>
        <v>15810.803810113868</v>
      </c>
      <c r="AG73" s="149">
        <f t="shared" si="13"/>
        <v>16416.913485200377</v>
      </c>
      <c r="AH73" s="150">
        <f t="shared" si="26"/>
        <v>3.0309457116115084</v>
      </c>
      <c r="AI73" s="150">
        <f t="shared" si="26"/>
        <v>3.0309457116115368</v>
      </c>
      <c r="AJ73" s="150">
        <f t="shared" si="26"/>
        <v>3.0309457116115226</v>
      </c>
      <c r="AK73" s="159"/>
      <c r="AL73" s="160"/>
      <c r="AM73" s="153">
        <f>'[2]A7. GB GDP(O) 1700-1870'!E64</f>
        <v>135.18819924338223</v>
      </c>
      <c r="AN73" s="154">
        <f>'[2]A18. Population 1680+'!J675</f>
        <v>7465.0703797970691</v>
      </c>
      <c r="AO73" s="154">
        <f t="shared" si="27"/>
        <v>1.8109433985946852</v>
      </c>
      <c r="AP73" s="154"/>
      <c r="AQ73" s="154">
        <f t="shared" si="28"/>
        <v>2.3389395176728414</v>
      </c>
      <c r="AR73" s="155"/>
      <c r="AS73" s="155"/>
      <c r="AT73" s="155">
        <f t="shared" si="14"/>
        <v>10.810835399915849</v>
      </c>
      <c r="AU73" s="154">
        <f>'[2]A18. Population 1680+'!S675</f>
        <v>2463.7132935110599</v>
      </c>
      <c r="AV73" s="154">
        <f t="shared" si="15"/>
        <v>71.279149636906212</v>
      </c>
      <c r="AW73" s="154">
        <f t="shared" si="29"/>
        <v>2.1635190538473665</v>
      </c>
      <c r="AX73" s="156">
        <f t="shared" si="16"/>
        <v>20.906117679834512</v>
      </c>
      <c r="AY73" s="156">
        <f>'[2]A9. Nominal GDP (A)'!AT73/('[2]A9. Nominal GDP (A)'!BK73+'[2]A9. Nominal GDP (A)'!AT73)</f>
        <v>0.12431614995844849</v>
      </c>
      <c r="AZ73" s="156">
        <f t="shared" si="30"/>
        <v>136.05973032046359</v>
      </c>
      <c r="BA73" s="156">
        <f t="shared" si="17"/>
        <v>26.941030792122461</v>
      </c>
      <c r="BB73" s="156">
        <f t="shared" si="18"/>
        <v>6.1545996732681694</v>
      </c>
      <c r="BC73" s="157"/>
      <c r="BU73" s="143">
        <f t="shared" si="19"/>
        <v>6.3180870502284332</v>
      </c>
      <c r="BV73" s="143">
        <f t="shared" si="31"/>
        <v>136.05973032046356</v>
      </c>
      <c r="BW73" s="143">
        <f t="shared" si="32"/>
        <v>3.1303319192690395</v>
      </c>
      <c r="BX73" s="143"/>
      <c r="BY73" s="144">
        <f t="shared" si="33"/>
        <v>135.18819924338214</v>
      </c>
      <c r="BZ73" s="144">
        <f t="shared" si="34"/>
        <v>136.05973032046356</v>
      </c>
      <c r="CA73" s="144"/>
      <c r="CB73" s="158"/>
      <c r="CC73" s="158">
        <f t="shared" si="20"/>
        <v>6.3637083922836863</v>
      </c>
      <c r="CD73" s="158"/>
      <c r="CE73" s="145"/>
      <c r="CF73" s="145"/>
      <c r="CG73" s="145"/>
      <c r="CH73" s="145"/>
      <c r="CI73" s="145"/>
      <c r="CJ73" s="145"/>
      <c r="CK73" s="145"/>
      <c r="CL73" s="145"/>
      <c r="CM73" s="146"/>
      <c r="CN73" s="146"/>
      <c r="CO73" s="146"/>
    </row>
    <row r="74" spans="1:93" x14ac:dyDescent="0.25">
      <c r="A74">
        <v>1756</v>
      </c>
      <c r="B74" s="147">
        <f t="shared" si="0"/>
        <v>12009.932892725086</v>
      </c>
      <c r="C74" s="147">
        <f t="shared" si="1"/>
        <v>11775.684413593612</v>
      </c>
      <c r="D74" s="147">
        <f t="shared" si="2"/>
        <v>13774.808031319517</v>
      </c>
      <c r="E74" s="148">
        <f t="shared" si="36"/>
        <v>-1.6941632391062171</v>
      </c>
      <c r="F74" s="148">
        <f t="shared" si="36"/>
        <v>-1.6941632391062171</v>
      </c>
      <c r="G74" s="148">
        <f t="shared" si="36"/>
        <v>-1.6941632391062171</v>
      </c>
      <c r="H74" s="10"/>
      <c r="I74" s="13">
        <f t="shared" si="3"/>
        <v>11575.179602475037</v>
      </c>
      <c r="J74" s="13">
        <f t="shared" si="4"/>
        <v>11349.16489279382</v>
      </c>
      <c r="K74" s="13">
        <f t="shared" si="5"/>
        <v>13275.879534743546</v>
      </c>
      <c r="L74" s="10">
        <f t="shared" si="22"/>
        <v>-1.6941632391062313</v>
      </c>
      <c r="M74" s="10"/>
      <c r="N74" s="13">
        <f>('[2]A9. Nominal GDP (A)'!DH74/('[2]A9. Nominal GDP (A)'!F74/'BoE A8. UK Real GDP(A)'!I74))</f>
        <v>9915.4030413775508</v>
      </c>
      <c r="O74" s="13">
        <f t="shared" si="6"/>
        <v>9726.6449437497067</v>
      </c>
      <c r="P74" s="13">
        <f t="shared" si="7"/>
        <v>11377.909103464948</v>
      </c>
      <c r="Q74" s="10">
        <f t="shared" si="23"/>
        <v>-1.7160828757712068</v>
      </c>
      <c r="R74" s="10"/>
      <c r="S74" s="10">
        <f t="shared" si="8"/>
        <v>6.8923224606374411</v>
      </c>
      <c r="T74" s="10">
        <f t="shared" si="9"/>
        <v>6.8923224606374474</v>
      </c>
      <c r="U74" s="10">
        <f t="shared" si="10"/>
        <v>7.0000069358498473</v>
      </c>
      <c r="V74" s="10">
        <f t="shared" si="37"/>
        <v>-1.6941632391062313</v>
      </c>
      <c r="W74" s="10">
        <f t="shared" si="37"/>
        <v>-1.6941632391062456</v>
      </c>
      <c r="X74" s="10">
        <f t="shared" si="24"/>
        <v>-1.6941632391062313</v>
      </c>
      <c r="Y74" s="10"/>
      <c r="Z74" s="10">
        <f t="shared" si="11"/>
        <v>12.81548001668782</v>
      </c>
      <c r="AA74" s="10"/>
      <c r="AB74" s="10">
        <f t="shared" si="25"/>
        <v>-0.67923769440172066</v>
      </c>
      <c r="AC74" s="10"/>
      <c r="AD74" s="149">
        <f t="shared" si="12"/>
        <v>13551.528396674239</v>
      </c>
      <c r="AE74" s="149">
        <f t="shared" si="13"/>
        <v>13287.2117726612</v>
      </c>
      <c r="AF74" s="149">
        <f t="shared" si="13"/>
        <v>15542.942984155723</v>
      </c>
      <c r="AG74" s="149">
        <f t="shared" si="13"/>
        <v>16138.784171938249</v>
      </c>
      <c r="AH74" s="150">
        <f t="shared" si="26"/>
        <v>-1.6941632391061745</v>
      </c>
      <c r="AI74" s="150">
        <f t="shared" si="26"/>
        <v>-1.6941632391061603</v>
      </c>
      <c r="AJ74" s="150">
        <f t="shared" si="26"/>
        <v>-1.6941632391061603</v>
      </c>
      <c r="AK74" s="159"/>
      <c r="AL74" s="160"/>
      <c r="AM74" s="153">
        <f>'[2]A7. GB GDP(O) 1700-1870'!E65</f>
        <v>132.89789046819124</v>
      </c>
      <c r="AN74" s="154">
        <f>'[2]A18. Population 1680+'!J676</f>
        <v>7523.9509078558794</v>
      </c>
      <c r="AO74" s="154">
        <f t="shared" si="27"/>
        <v>1.7663311748808779</v>
      </c>
      <c r="AP74" s="154"/>
      <c r="AQ74" s="154">
        <f t="shared" si="28"/>
        <v>-2.4634797392578491</v>
      </c>
      <c r="AR74" s="155"/>
      <c r="AS74" s="155"/>
      <c r="AT74" s="155">
        <f t="shared" si="14"/>
        <v>10.737404130799895</v>
      </c>
      <c r="AU74" s="154">
        <f>'[2]A18. Population 1680+'!S676</f>
        <v>2504.0388266094701</v>
      </c>
      <c r="AV74" s="154">
        <f t="shared" si="15"/>
        <v>69.654898283007284</v>
      </c>
      <c r="AW74" s="154">
        <f t="shared" si="29"/>
        <v>-2.2787187588134969</v>
      </c>
      <c r="AX74" s="156">
        <f t="shared" si="16"/>
        <v>20.764115448117092</v>
      </c>
      <c r="AY74" s="156">
        <f>'[2]A9. Nominal GDP (A)'!AT74/('[2]A9. Nominal GDP (A)'!BK74+'[2]A9. Nominal GDP (A)'!AT74)</f>
        <v>0.1243190032076755</v>
      </c>
      <c r="AZ74" s="156">
        <f t="shared" si="30"/>
        <v>133.92632517411843</v>
      </c>
      <c r="BA74" s="156">
        <f t="shared" si="17"/>
        <v>26.518597691568885</v>
      </c>
      <c r="BB74" s="156">
        <f t="shared" si="18"/>
        <v>6.05809606719958</v>
      </c>
      <c r="BC74" s="157"/>
      <c r="BU74" s="143">
        <f t="shared" si="19"/>
        <v>6.2190199758173152</v>
      </c>
      <c r="BV74" s="143">
        <f t="shared" si="31"/>
        <v>133.92632517411838</v>
      </c>
      <c r="BW74" s="143">
        <f t="shared" si="32"/>
        <v>-1.5679916028940681</v>
      </c>
      <c r="BX74" s="143"/>
      <c r="BY74" s="144">
        <f t="shared" si="33"/>
        <v>132.89789046819109</v>
      </c>
      <c r="BZ74" s="144">
        <f t="shared" si="34"/>
        <v>133.92632517411838</v>
      </c>
      <c r="CA74" s="144"/>
      <c r="CB74" s="158"/>
      <c r="CC74" s="158">
        <f t="shared" si="20"/>
        <v>6.2558967840576987</v>
      </c>
      <c r="CD74" s="158"/>
      <c r="CE74" s="145"/>
      <c r="CF74" s="145"/>
      <c r="CG74" s="145"/>
      <c r="CH74" s="145"/>
      <c r="CI74" s="145"/>
      <c r="CJ74" s="145"/>
      <c r="CK74" s="145"/>
      <c r="CL74" s="145"/>
      <c r="CM74" s="146"/>
      <c r="CN74" s="146"/>
      <c r="CO74" s="146"/>
    </row>
    <row r="75" spans="1:93" x14ac:dyDescent="0.25">
      <c r="A75">
        <v>1757</v>
      </c>
      <c r="B75" s="147">
        <f t="shared" si="0"/>
        <v>12701.688683072685</v>
      </c>
      <c r="C75" s="147">
        <f t="shared" si="1"/>
        <v>12453.947810331128</v>
      </c>
      <c r="D75" s="147">
        <f t="shared" si="2"/>
        <v>14568.21822783809</v>
      </c>
      <c r="E75" s="148">
        <f t="shared" si="36"/>
        <v>5.7598639103689209</v>
      </c>
      <c r="F75" s="148">
        <f t="shared" si="36"/>
        <v>5.7598639103689209</v>
      </c>
      <c r="G75" s="148">
        <f t="shared" si="36"/>
        <v>5.7598639103689209</v>
      </c>
      <c r="H75" s="10"/>
      <c r="I75" s="13">
        <f t="shared" si="3"/>
        <v>12241.894194958382</v>
      </c>
      <c r="J75" s="13">
        <f t="shared" si="4"/>
        <v>12002.861345582112</v>
      </c>
      <c r="K75" s="13">
        <f t="shared" si="5"/>
        <v>14040.552128849293</v>
      </c>
      <c r="L75" s="10">
        <f t="shared" si="22"/>
        <v>5.7598639103689209</v>
      </c>
      <c r="M75" s="10"/>
      <c r="N75" s="13">
        <f>('[2]A9. Nominal GDP (A)'!DH75/('[2]A9. Nominal GDP (A)'!F75/'BoE A8. UK Real GDP(A)'!I75))</f>
        <v>10484.178021616601</v>
      </c>
      <c r="O75" s="13">
        <f t="shared" si="6"/>
        <v>10284.59223672277</v>
      </c>
      <c r="P75" s="13">
        <f t="shared" si="7"/>
        <v>12030.577481994713</v>
      </c>
      <c r="Q75" s="10">
        <f t="shared" si="23"/>
        <v>5.7362769608609909</v>
      </c>
      <c r="R75" s="10"/>
      <c r="S75" s="10">
        <f t="shared" si="8"/>
        <v>7.2893108546339489</v>
      </c>
      <c r="T75" s="10">
        <f t="shared" si="9"/>
        <v>7.2893108546339551</v>
      </c>
      <c r="U75" s="10">
        <f t="shared" si="10"/>
        <v>7.4031978090711839</v>
      </c>
      <c r="V75" s="10">
        <f t="shared" si="37"/>
        <v>5.7598639103689351</v>
      </c>
      <c r="W75" s="10">
        <f t="shared" si="37"/>
        <v>5.7598639103689351</v>
      </c>
      <c r="X75" s="10">
        <f t="shared" si="24"/>
        <v>5.7598639103689067</v>
      </c>
      <c r="Y75" s="10"/>
      <c r="Z75" s="10">
        <f t="shared" si="11"/>
        <v>13.666556223409874</v>
      </c>
      <c r="AA75" s="10"/>
      <c r="AB75" s="10">
        <f t="shared" si="25"/>
        <v>6.6410013952954898</v>
      </c>
      <c r="AC75" s="10"/>
      <c r="AD75" s="149">
        <f t="shared" si="12"/>
        <v>14332.077990097674</v>
      </c>
      <c r="AE75" s="149">
        <f t="shared" si="13"/>
        <v>14052.537088249002</v>
      </c>
      <c r="AF75" s="149">
        <f t="shared" si="13"/>
        <v>16438.195347709327</v>
      </c>
      <c r="AG75" s="149">
        <f t="shared" si="13"/>
        <v>17068.356177030051</v>
      </c>
      <c r="AH75" s="150">
        <f t="shared" si="26"/>
        <v>5.7598639103689067</v>
      </c>
      <c r="AI75" s="150">
        <f t="shared" si="26"/>
        <v>5.7598639103689209</v>
      </c>
      <c r="AJ75" s="150">
        <f t="shared" si="26"/>
        <v>5.7598639103689209</v>
      </c>
      <c r="AK75" s="159"/>
      <c r="AL75" s="160"/>
      <c r="AM75" s="153">
        <f>'[2]A7. GB GDP(O) 1700-1870'!E66</f>
        <v>140.55262809891019</v>
      </c>
      <c r="AN75" s="154">
        <f>'[2]A18. Population 1680+'!J677</f>
        <v>7555.1700737136471</v>
      </c>
      <c r="AO75" s="154">
        <f t="shared" si="27"/>
        <v>1.8603502863281454</v>
      </c>
      <c r="AP75" s="154"/>
      <c r="AQ75" s="154">
        <f t="shared" si="28"/>
        <v>5.3228473110999772</v>
      </c>
      <c r="AR75" s="155"/>
      <c r="AS75" s="155"/>
      <c r="AT75" s="155">
        <f t="shared" si="14"/>
        <v>11.450475288944833</v>
      </c>
      <c r="AU75" s="154">
        <f>'[2]A18. Population 1680+'!S677</f>
        <v>2545.0243994226998</v>
      </c>
      <c r="AV75" s="154">
        <f t="shared" si="15"/>
        <v>73.084450372290789</v>
      </c>
      <c r="AW75" s="154">
        <f t="shared" si="29"/>
        <v>4.9236337627674942</v>
      </c>
      <c r="AX75" s="156">
        <f t="shared" si="16"/>
        <v>22.143060644747319</v>
      </c>
      <c r="AY75" s="156">
        <f>'[2]A9. Nominal GDP (A)'!AT75/('[2]A9. Nominal GDP (A)'!BK75+'[2]A9. Nominal GDP (A)'!AT75)</f>
        <v>0.12066324192450663</v>
      </c>
      <c r="AZ75" s="156">
        <f t="shared" si="30"/>
        <v>141.78700499864155</v>
      </c>
      <c r="BA75" s="156">
        <f t="shared" si="17"/>
        <v>28.075081867310647</v>
      </c>
      <c r="BB75" s="156">
        <f t="shared" si="18"/>
        <v>6.4136703239302602</v>
      </c>
      <c r="BC75" s="157"/>
      <c r="BU75" s="143">
        <f t="shared" si="19"/>
        <v>6.5840395101669422</v>
      </c>
      <c r="BV75" s="143">
        <f t="shared" si="31"/>
        <v>141.78700499864149</v>
      </c>
      <c r="BW75" s="143">
        <f t="shared" si="32"/>
        <v>5.8694060441839184</v>
      </c>
      <c r="BX75" s="143"/>
      <c r="BY75" s="144">
        <f t="shared" si="33"/>
        <v>140.55262809891005</v>
      </c>
      <c r="BZ75" s="144">
        <f t="shared" si="34"/>
        <v>141.78700499864146</v>
      </c>
      <c r="CA75" s="144"/>
      <c r="CB75" s="158"/>
      <c r="CC75" s="158">
        <f t="shared" si="20"/>
        <v>6.6162279251925682</v>
      </c>
      <c r="CD75" s="158"/>
      <c r="CE75" s="145"/>
      <c r="CF75" s="145"/>
      <c r="CG75" s="145"/>
      <c r="CH75" s="145"/>
      <c r="CI75" s="145"/>
      <c r="CJ75" s="145"/>
      <c r="CK75" s="145"/>
      <c r="CL75" s="145"/>
      <c r="CM75" s="146"/>
      <c r="CN75" s="146"/>
      <c r="CO75" s="146"/>
    </row>
    <row r="76" spans="1:93" x14ac:dyDescent="0.25">
      <c r="A76">
        <v>1758</v>
      </c>
      <c r="B76" s="147">
        <f t="shared" si="0"/>
        <v>12878.370518767999</v>
      </c>
      <c r="C76" s="147">
        <f t="shared" si="1"/>
        <v>12627.183544231248</v>
      </c>
      <c r="D76" s="147">
        <f t="shared" si="2"/>
        <v>14770.863687314246</v>
      </c>
      <c r="E76" s="148">
        <f t="shared" si="36"/>
        <v>1.3910105979118725</v>
      </c>
      <c r="F76" s="148">
        <f t="shared" si="36"/>
        <v>1.3910105979118725</v>
      </c>
      <c r="G76" s="148">
        <f t="shared" si="36"/>
        <v>1.3910105979118725</v>
      </c>
      <c r="H76" s="10"/>
      <c r="I76" s="13">
        <f t="shared" si="3"/>
        <v>12412.180240595413</v>
      </c>
      <c r="J76" s="13">
        <f t="shared" si="4"/>
        <v>12169.822418951828</v>
      </c>
      <c r="K76" s="13">
        <f t="shared" si="5"/>
        <v>14235.85769696693</v>
      </c>
      <c r="L76" s="10">
        <f t="shared" si="22"/>
        <v>1.3910105979118867</v>
      </c>
      <c r="M76" s="10"/>
      <c r="N76" s="13">
        <f>('[2]A9. Nominal GDP (A)'!DH76/('[2]A9. Nominal GDP (A)'!F76/'BoE A8. UK Real GDP(A)'!I76))</f>
        <v>10627.642775755674</v>
      </c>
      <c r="O76" s="13">
        <f t="shared" si="6"/>
        <v>10425.325873028818</v>
      </c>
      <c r="P76" s="13">
        <f t="shared" si="7"/>
        <v>12195.203057509245</v>
      </c>
      <c r="Q76" s="10">
        <f t="shared" si="23"/>
        <v>1.3683929616921091</v>
      </c>
      <c r="R76" s="10"/>
      <c r="S76" s="10">
        <f t="shared" si="8"/>
        <v>7.3907059411366482</v>
      </c>
      <c r="T76" s="10">
        <f t="shared" si="9"/>
        <v>7.3907059411366545</v>
      </c>
      <c r="U76" s="10">
        <f t="shared" si="10"/>
        <v>7.5061770751797452</v>
      </c>
      <c r="V76" s="10">
        <f t="shared" si="37"/>
        <v>1.3910105979118725</v>
      </c>
      <c r="W76" s="10">
        <f t="shared" si="37"/>
        <v>1.3910105979118867</v>
      </c>
      <c r="X76" s="10">
        <f t="shared" si="24"/>
        <v>1.3910105979118867</v>
      </c>
      <c r="Y76" s="10"/>
      <c r="Z76" s="10">
        <f t="shared" si="11"/>
        <v>14.036891169387106</v>
      </c>
      <c r="AA76" s="10"/>
      <c r="AB76" s="10">
        <f t="shared" si="25"/>
        <v>2.7097897957853831</v>
      </c>
      <c r="AC76" s="10"/>
      <c r="AD76" s="149">
        <f t="shared" si="12"/>
        <v>14531.438713840924</v>
      </c>
      <c r="AE76" s="149">
        <f t="shared" si="13"/>
        <v>14248.009368422039</v>
      </c>
      <c r="AF76" s="149">
        <f t="shared" si="13"/>
        <v>16666.852387101415</v>
      </c>
      <c r="AG76" s="149">
        <f t="shared" si="13"/>
        <v>17305.778820341879</v>
      </c>
      <c r="AH76" s="150">
        <f t="shared" si="26"/>
        <v>1.3910105979118441</v>
      </c>
      <c r="AI76" s="150">
        <f t="shared" si="26"/>
        <v>1.3910105979118441</v>
      </c>
      <c r="AJ76" s="150">
        <f t="shared" si="26"/>
        <v>1.3910105979118441</v>
      </c>
      <c r="AK76" s="159"/>
      <c r="AL76" s="160"/>
      <c r="AM76" s="153">
        <f>'[2]A7. GB GDP(O) 1700-1870'!E67</f>
        <v>142.50773005140965</v>
      </c>
      <c r="AN76" s="154">
        <f>'[2]A18. Population 1680+'!J678</f>
        <v>7573.8209246855213</v>
      </c>
      <c r="AO76" s="154">
        <f t="shared" si="27"/>
        <v>1.8815830406939127</v>
      </c>
      <c r="AP76" s="154"/>
      <c r="AQ76" s="154">
        <f t="shared" si="28"/>
        <v>1.141330991362679</v>
      </c>
      <c r="AR76" s="155"/>
      <c r="AS76" s="155"/>
      <c r="AT76" s="155">
        <f t="shared" si="14"/>
        <v>11.760759099893587</v>
      </c>
      <c r="AU76" s="154">
        <f>'[2]A18. Population 1680+'!S678</f>
        <v>2586.6808153398802</v>
      </c>
      <c r="AV76" s="154">
        <f t="shared" si="15"/>
        <v>73.856025693109359</v>
      </c>
      <c r="AW76" s="154">
        <f t="shared" si="29"/>
        <v>1.0557311670104639</v>
      </c>
      <c r="AX76" s="156">
        <f t="shared" si="16"/>
        <v>22.743091042573251</v>
      </c>
      <c r="AY76" s="156">
        <f>'[2]A9. Nominal GDP (A)'!AT76/('[2]A9. Nominal GDP (A)'!BK76+'[2]A9. Nominal GDP (A)'!AT76)</f>
        <v>0.12198456836735935</v>
      </c>
      <c r="AZ76" s="156">
        <f t="shared" si="30"/>
        <v>143.98490033580455</v>
      </c>
      <c r="BA76" s="156">
        <f t="shared" si="17"/>
        <v>28.510284596412816</v>
      </c>
      <c r="BB76" s="156">
        <f t="shared" si="18"/>
        <v>6.5130911142854986</v>
      </c>
      <c r="BC76" s="157"/>
      <c r="BU76" s="143">
        <f t="shared" si="19"/>
        <v>6.6861012593324007</v>
      </c>
      <c r="BV76" s="143">
        <f t="shared" si="31"/>
        <v>143.98490033580453</v>
      </c>
      <c r="BW76" s="143">
        <f t="shared" si="32"/>
        <v>1.5501387713098893</v>
      </c>
      <c r="BX76" s="143"/>
      <c r="BY76" s="144">
        <f t="shared" si="33"/>
        <v>142.50773005140957</v>
      </c>
      <c r="BZ76" s="144">
        <f t="shared" si="34"/>
        <v>143.9849003358045</v>
      </c>
      <c r="CA76" s="144"/>
      <c r="CB76" s="158"/>
      <c r="CC76" s="158">
        <f t="shared" si="20"/>
        <v>6.7082603568140025</v>
      </c>
      <c r="CD76" s="158"/>
      <c r="CE76" s="145"/>
      <c r="CF76" s="145"/>
      <c r="CG76" s="145"/>
      <c r="CH76" s="145"/>
      <c r="CI76" s="145"/>
      <c r="CJ76" s="145"/>
      <c r="CK76" s="145"/>
      <c r="CL76" s="145"/>
      <c r="CM76" s="146"/>
      <c r="CN76" s="146"/>
      <c r="CO76" s="146"/>
    </row>
    <row r="77" spans="1:93" x14ac:dyDescent="0.25">
      <c r="A77">
        <v>1759</v>
      </c>
      <c r="B77" s="147">
        <f t="shared" si="0"/>
        <v>13082.094472224149</v>
      </c>
      <c r="C77" s="147">
        <f t="shared" si="1"/>
        <v>12826.933951233306</v>
      </c>
      <c r="D77" s="147">
        <f t="shared" si="2"/>
        <v>15004.525138656727</v>
      </c>
      <c r="E77" s="148">
        <f t="shared" si="36"/>
        <v>1.5819078443135197</v>
      </c>
      <c r="F77" s="148">
        <f t="shared" si="36"/>
        <v>1.5819078443135055</v>
      </c>
      <c r="G77" s="148">
        <f t="shared" si="36"/>
        <v>1.5819078443135197</v>
      </c>
      <c r="H77" s="10"/>
      <c r="I77" s="13">
        <f t="shared" si="3"/>
        <v>12608.529493471726</v>
      </c>
      <c r="J77" s="13">
        <f t="shared" si="4"/>
        <v>12362.337794436253</v>
      </c>
      <c r="K77" s="13">
        <f t="shared" si="5"/>
        <v>14461.055846580563</v>
      </c>
      <c r="L77" s="10">
        <f t="shared" si="22"/>
        <v>1.5819078443135339</v>
      </c>
      <c r="M77" s="10"/>
      <c r="N77" s="13">
        <f>('[2]A9. Nominal GDP (A)'!DH77/('[2]A9. Nominal GDP (A)'!F77/'BoE A8. UK Real GDP(A)'!I77))</f>
        <v>10793.353505887928</v>
      </c>
      <c r="O77" s="13">
        <f t="shared" si="6"/>
        <v>10587.88199189154</v>
      </c>
      <c r="P77" s="13">
        <f t="shared" si="7"/>
        <v>12385.355854833322</v>
      </c>
      <c r="Q77" s="10">
        <f t="shared" si="23"/>
        <v>1.5592425679783162</v>
      </c>
      <c r="R77" s="10"/>
      <c r="S77" s="10">
        <f t="shared" si="8"/>
        <v>7.5076200981696353</v>
      </c>
      <c r="T77" s="10">
        <f t="shared" si="9"/>
        <v>7.5076200981696415</v>
      </c>
      <c r="U77" s="10">
        <f t="shared" si="10"/>
        <v>7.624917879140078</v>
      </c>
      <c r="V77" s="10">
        <f t="shared" si="37"/>
        <v>1.5819078443135339</v>
      </c>
      <c r="W77" s="10">
        <f t="shared" si="37"/>
        <v>1.5819078443135339</v>
      </c>
      <c r="X77" s="10">
        <f t="shared" si="24"/>
        <v>1.5819078443135339</v>
      </c>
      <c r="Y77" s="10"/>
      <c r="Z77" s="10">
        <f t="shared" si="11"/>
        <v>14.429263065770483</v>
      </c>
      <c r="AA77" s="10"/>
      <c r="AB77" s="10">
        <f t="shared" si="25"/>
        <v>2.7952905785797952</v>
      </c>
      <c r="AC77" s="10"/>
      <c r="AD77" s="149">
        <f t="shared" si="12"/>
        <v>14761.312682746788</v>
      </c>
      <c r="AE77" s="149">
        <f t="shared" si="13"/>
        <v>14473.399746279636</v>
      </c>
      <c r="AF77" s="149">
        <f t="shared" si="13"/>
        <v>16930.506632413129</v>
      </c>
      <c r="AG77" s="149">
        <f t="shared" si="13"/>
        <v>17579.540293020418</v>
      </c>
      <c r="AH77" s="150">
        <f t="shared" si="26"/>
        <v>1.5819078443135481</v>
      </c>
      <c r="AI77" s="150">
        <f t="shared" si="26"/>
        <v>1.5819078443135339</v>
      </c>
      <c r="AJ77" s="150">
        <f t="shared" si="26"/>
        <v>1.5819078443135197</v>
      </c>
      <c r="AK77" s="159"/>
      <c r="AL77" s="160"/>
      <c r="AM77" s="153">
        <f>'[2]A7. GB GDP(O) 1700-1870'!E68</f>
        <v>144.76207101184605</v>
      </c>
      <c r="AN77" s="154">
        <f>'[2]A18. Population 1680+'!J679</f>
        <v>7599.9790959180809</v>
      </c>
      <c r="AO77" s="154">
        <f t="shared" si="27"/>
        <v>1.9047693313998348</v>
      </c>
      <c r="AP77" s="154"/>
      <c r="AQ77" s="154">
        <f t="shared" si="28"/>
        <v>1.2322757063845131</v>
      </c>
      <c r="AR77" s="155"/>
      <c r="AS77" s="155"/>
      <c r="AT77" s="155">
        <f t="shared" si="14"/>
        <v>12.089506490982378</v>
      </c>
      <c r="AU77" s="154">
        <f>'[2]A18. Population 1680+'!S679</f>
        <v>2629.01905457766</v>
      </c>
      <c r="AV77" s="154">
        <f t="shared" si="15"/>
        <v>74.697877315752848</v>
      </c>
      <c r="AW77" s="154">
        <f t="shared" si="29"/>
        <v>1.1398550284056626</v>
      </c>
      <c r="AX77" s="156">
        <f t="shared" si="16"/>
        <v>23.378826523764129</v>
      </c>
      <c r="AY77" s="156">
        <f>'[2]A9. Nominal GDP (A)'!AT77/('[2]A9. Nominal GDP (A)'!BK77+'[2]A9. Nominal GDP (A)'!AT77)</f>
        <v>0.12624446805109804</v>
      </c>
      <c r="AZ77" s="156">
        <f t="shared" si="30"/>
        <v>146.47572653474094</v>
      </c>
      <c r="BA77" s="156">
        <f t="shared" si="17"/>
        <v>29.003490228713542</v>
      </c>
      <c r="BB77" s="156">
        <f t="shared" si="18"/>
        <v>6.6257624981992738</v>
      </c>
      <c r="BC77" s="157"/>
      <c r="BU77" s="143">
        <f t="shared" si="19"/>
        <v>6.8017655834847677</v>
      </c>
      <c r="BV77" s="143">
        <f t="shared" si="31"/>
        <v>146.47572653474091</v>
      </c>
      <c r="BW77" s="143">
        <f t="shared" si="32"/>
        <v>1.7299218134174055</v>
      </c>
      <c r="BX77" s="143"/>
      <c r="BY77" s="144">
        <f t="shared" si="33"/>
        <v>144.76207101184596</v>
      </c>
      <c r="BZ77" s="144">
        <f t="shared" si="34"/>
        <v>146.47572653474089</v>
      </c>
      <c r="CA77" s="144"/>
      <c r="CB77" s="158"/>
      <c r="CC77" s="158">
        <f t="shared" si="20"/>
        <v>6.814378853615418</v>
      </c>
      <c r="CD77" s="158"/>
      <c r="CE77" s="145"/>
      <c r="CF77" s="145"/>
      <c r="CG77" s="145"/>
      <c r="CH77" s="145"/>
      <c r="CI77" s="145"/>
      <c r="CJ77" s="145"/>
      <c r="CK77" s="145"/>
      <c r="CL77" s="145"/>
      <c r="CM77" s="146"/>
      <c r="CN77" s="146"/>
      <c r="CO77" s="146"/>
    </row>
    <row r="78" spans="1:93" x14ac:dyDescent="0.25">
      <c r="A78">
        <v>1760</v>
      </c>
      <c r="B78" s="147">
        <f t="shared" si="0"/>
        <v>13462.264488137853</v>
      </c>
      <c r="C78" s="147">
        <f t="shared" si="1"/>
        <v>13199.688917551428</v>
      </c>
      <c r="D78" s="147">
        <f t="shared" si="2"/>
        <v>15440.561629056027</v>
      </c>
      <c r="E78" s="148">
        <f t="shared" si="36"/>
        <v>2.9060332557670989</v>
      </c>
      <c r="F78" s="148">
        <f t="shared" si="36"/>
        <v>2.9060332557670989</v>
      </c>
      <c r="G78" s="148">
        <f t="shared" si="36"/>
        <v>2.9060332557671131</v>
      </c>
      <c r="H78" s="10"/>
      <c r="I78" s="13">
        <f t="shared" si="3"/>
        <v>12974.937553615218</v>
      </c>
      <c r="J78" s="13">
        <f t="shared" si="4"/>
        <v>12721.591441932836</v>
      </c>
      <c r="K78" s="13">
        <f t="shared" si="5"/>
        <v>14881.298938617247</v>
      </c>
      <c r="L78" s="10">
        <f t="shared" si="22"/>
        <v>2.9060332557671131</v>
      </c>
      <c r="M78" s="10"/>
      <c r="N78" s="13">
        <f>('[2]A9. Nominal GDP (A)'!DH78/('[2]A9. Nominal GDP (A)'!F78/'BoE A8. UK Real GDP(A)'!I78))</f>
        <v>11104.533163496872</v>
      </c>
      <c r="O78" s="13">
        <f t="shared" si="6"/>
        <v>10893.137767239154</v>
      </c>
      <c r="P78" s="13">
        <f t="shared" si="7"/>
        <v>12742.434013365746</v>
      </c>
      <c r="Q78" s="10">
        <f t="shared" si="23"/>
        <v>2.8830674121735171</v>
      </c>
      <c r="R78" s="10"/>
      <c r="S78" s="10">
        <f t="shared" si="8"/>
        <v>7.7257940349391001</v>
      </c>
      <c r="T78" s="10">
        <f t="shared" si="9"/>
        <v>7.7257940349391063</v>
      </c>
      <c r="U78" s="10">
        <f t="shared" si="10"/>
        <v>7.84650052843282</v>
      </c>
      <c r="V78" s="10">
        <f t="shared" si="37"/>
        <v>2.9060332557671131</v>
      </c>
      <c r="W78" s="10">
        <f t="shared" si="37"/>
        <v>2.9060332557670989</v>
      </c>
      <c r="X78" s="10">
        <f t="shared" si="24"/>
        <v>2.9060332557670989</v>
      </c>
      <c r="Y78" s="10"/>
      <c r="Z78" s="10">
        <f t="shared" si="11"/>
        <v>14.977614756297598</v>
      </c>
      <c r="AA78" s="10"/>
      <c r="AB78" s="10">
        <f t="shared" si="25"/>
        <v>3.8002750939369321</v>
      </c>
      <c r="AC78" s="10"/>
      <c r="AD78" s="149">
        <f t="shared" si="12"/>
        <v>15190.281338295177</v>
      </c>
      <c r="AE78" s="149">
        <f t="shared" si="13"/>
        <v>14894.001556146635</v>
      </c>
      <c r="AF78" s="149">
        <f t="shared" si="13"/>
        <v>17422.512785520914</v>
      </c>
      <c r="AG78" s="149">
        <f t="shared" si="13"/>
        <v>18090.407580146573</v>
      </c>
      <c r="AH78" s="150">
        <f t="shared" si="26"/>
        <v>2.9060332557671131</v>
      </c>
      <c r="AI78" s="150">
        <f t="shared" si="26"/>
        <v>2.9060332557671131</v>
      </c>
      <c r="AJ78" s="150">
        <f t="shared" si="26"/>
        <v>2.9060332557671273</v>
      </c>
      <c r="AK78" s="159"/>
      <c r="AL78" s="160"/>
      <c r="AM78" s="153">
        <f>'[2]A7. GB GDP(O) 1700-1870'!E69</f>
        <v>148.96890493718749</v>
      </c>
      <c r="AN78" s="154">
        <f>'[2]A18. Population 1680+'!J680</f>
        <v>7644.9086525603279</v>
      </c>
      <c r="AO78" s="154">
        <f t="shared" si="27"/>
        <v>1.9486028114580136</v>
      </c>
      <c r="AP78" s="154"/>
      <c r="AQ78" s="154">
        <f t="shared" si="28"/>
        <v>2.3012487305202995</v>
      </c>
      <c r="AR78" s="155"/>
      <c r="AS78" s="155"/>
      <c r="AT78" s="155">
        <f t="shared" si="14"/>
        <v>12.548940995139068</v>
      </c>
      <c r="AU78" s="154">
        <f>'[2]A18. Population 1680+'!S680</f>
        <v>2672.0502770745902</v>
      </c>
      <c r="AV78" s="154">
        <f t="shared" si="15"/>
        <v>76.287937472698161</v>
      </c>
      <c r="AW78" s="154">
        <f t="shared" si="29"/>
        <v>2.1286550757313023</v>
      </c>
      <c r="AX78" s="156">
        <f t="shared" si="16"/>
        <v>24.267286245401454</v>
      </c>
      <c r="AY78" s="156">
        <f>'[2]A9. Nominal GDP (A)'!AT78/('[2]A9. Nominal GDP (A)'!BK78+'[2]A9. Nominal GDP (A)'!AT78)</f>
        <v>0.1263925669853404</v>
      </c>
      <c r="AZ78" s="156">
        <f t="shared" si="30"/>
        <v>150.89772082617549</v>
      </c>
      <c r="BA78" s="156">
        <f t="shared" si="17"/>
        <v>29.879084235018951</v>
      </c>
      <c r="BB78" s="156">
        <f t="shared" si="18"/>
        <v>6.8257893875452647</v>
      </c>
      <c r="BC78" s="157"/>
      <c r="BU78" s="143">
        <f t="shared" si="19"/>
        <v>7.0071058763333021</v>
      </c>
      <c r="BV78" s="143">
        <f t="shared" si="31"/>
        <v>150.89772082617546</v>
      </c>
      <c r="BW78" s="143">
        <f t="shared" si="32"/>
        <v>3.0189263409359199</v>
      </c>
      <c r="BX78" s="143"/>
      <c r="BY78" s="144">
        <f t="shared" si="33"/>
        <v>148.9689049371874</v>
      </c>
      <c r="BZ78" s="144">
        <f t="shared" si="34"/>
        <v>150.89772082617543</v>
      </c>
      <c r="CA78" s="144"/>
      <c r="CB78" s="158"/>
      <c r="CC78" s="158">
        <f t="shared" si="20"/>
        <v>7.0124069692754434</v>
      </c>
      <c r="CD78" s="158"/>
      <c r="CE78" s="145"/>
      <c r="CF78" s="145"/>
      <c r="CG78" s="145"/>
      <c r="CH78" s="145"/>
      <c r="CI78" s="145"/>
      <c r="CJ78" s="145"/>
      <c r="CK78" s="145"/>
      <c r="CL78" s="145"/>
      <c r="CM78" s="146"/>
      <c r="CN78" s="146"/>
      <c r="CO78" s="146"/>
    </row>
    <row r="79" spans="1:93" x14ac:dyDescent="0.25">
      <c r="A79">
        <v>1761</v>
      </c>
      <c r="B79" s="147">
        <f t="shared" si="0"/>
        <v>13998.151217110939</v>
      </c>
      <c r="C79" s="147">
        <f t="shared" si="1"/>
        <v>13725.12341066525</v>
      </c>
      <c r="D79" s="147">
        <f t="shared" si="2"/>
        <v>16055.197604466633</v>
      </c>
      <c r="E79" s="148">
        <f t="shared" si="36"/>
        <v>3.9806581533536018</v>
      </c>
      <c r="F79" s="148">
        <f t="shared" si="36"/>
        <v>3.9806581533536018</v>
      </c>
      <c r="G79" s="148">
        <f t="shared" si="36"/>
        <v>3.9806581533536018</v>
      </c>
      <c r="H79" s="10"/>
      <c r="I79" s="13">
        <f t="shared" si="3"/>
        <v>13491.425463235741</v>
      </c>
      <c r="J79" s="13">
        <f t="shared" si="4"/>
        <v>13227.99450890247</v>
      </c>
      <c r="K79" s="13">
        <f t="shared" si="5"/>
        <v>15473.672578142236</v>
      </c>
      <c r="L79" s="10">
        <f t="shared" si="22"/>
        <v>3.9806581533536018</v>
      </c>
      <c r="M79" s="10"/>
      <c r="N79" s="13">
        <f>('[2]A9. Nominal GDP (A)'!DH79/('[2]A9. Nominal GDP (A)'!F79/'BoE A8. UK Real GDP(A)'!I79))</f>
        <v>11543.989211632141</v>
      </c>
      <c r="O79" s="13">
        <f t="shared" si="6"/>
        <v>11324.227953967589</v>
      </c>
      <c r="P79" s="13">
        <f t="shared" si="7"/>
        <v>13246.709124501958</v>
      </c>
      <c r="Q79" s="10">
        <f t="shared" si="23"/>
        <v>3.9574473025111985</v>
      </c>
      <c r="R79" s="10"/>
      <c r="S79" s="10">
        <f t="shared" si="8"/>
        <v>8.0333314851022095</v>
      </c>
      <c r="T79" s="10">
        <f t="shared" si="9"/>
        <v>8.0333314851022166</v>
      </c>
      <c r="U79" s="10">
        <f t="shared" si="10"/>
        <v>8.1588428914708135</v>
      </c>
      <c r="V79" s="10">
        <f t="shared" si="37"/>
        <v>3.9806581533536018</v>
      </c>
      <c r="W79" s="10">
        <f t="shared" si="37"/>
        <v>3.9806581533536161</v>
      </c>
      <c r="X79" s="10">
        <f t="shared" si="24"/>
        <v>3.9806581533536018</v>
      </c>
      <c r="Y79" s="10"/>
      <c r="Z79" s="10">
        <f t="shared" si="11"/>
        <v>15.683606404320525</v>
      </c>
      <c r="AA79" s="10"/>
      <c r="AB79" s="10">
        <f t="shared" si="25"/>
        <v>4.7136453935435867</v>
      </c>
      <c r="AC79" s="10"/>
      <c r="AD79" s="149">
        <f t="shared" si="12"/>
        <v>15794.95451090538</v>
      </c>
      <c r="AE79" s="149">
        <f t="shared" si="13"/>
        <v>15486.880843452003</v>
      </c>
      <c r="AF79" s="149">
        <f t="shared" si="13"/>
        <v>18116.043461236834</v>
      </c>
      <c r="AG79" s="149">
        <f t="shared" si="13"/>
        <v>18810.524864460582</v>
      </c>
      <c r="AH79" s="150">
        <f t="shared" si="26"/>
        <v>3.9806581533536303</v>
      </c>
      <c r="AI79" s="150">
        <f t="shared" si="26"/>
        <v>3.9806581533536303</v>
      </c>
      <c r="AJ79" s="150">
        <f t="shared" si="26"/>
        <v>3.9806581533536445</v>
      </c>
      <c r="AK79" s="159"/>
      <c r="AL79" s="160"/>
      <c r="AM79" s="153">
        <f>'[2]A7. GB GDP(O) 1700-1870'!E70</f>
        <v>154.89884779753126</v>
      </c>
      <c r="AN79" s="154">
        <f>'[2]A18. Population 1680+'!J681</f>
        <v>7697.3107206761179</v>
      </c>
      <c r="AO79" s="154">
        <f t="shared" si="27"/>
        <v>2.0123761845997716</v>
      </c>
      <c r="AP79" s="154"/>
      <c r="AQ79" s="154">
        <f t="shared" si="28"/>
        <v>3.2727743574402695</v>
      </c>
      <c r="AR79" s="155"/>
      <c r="AS79" s="155"/>
      <c r="AT79" s="155">
        <f t="shared" si="14"/>
        <v>13.140453574294945</v>
      </c>
      <c r="AU79" s="154">
        <f>'[2]A18. Population 1680+'!S681</f>
        <v>2715.7858254326602</v>
      </c>
      <c r="AV79" s="154">
        <f t="shared" si="15"/>
        <v>78.597414623967694</v>
      </c>
      <c r="AW79" s="154">
        <f t="shared" si="29"/>
        <v>3.0273162806322489</v>
      </c>
      <c r="AX79" s="156">
        <f t="shared" si="16"/>
        <v>25.411160065645859</v>
      </c>
      <c r="AY79" s="156">
        <f>'[2]A9. Nominal GDP (A)'!AT79/('[2]A9. Nominal GDP (A)'!BK79+'[2]A9. Nominal GDP (A)'!AT79)</f>
        <v>0.12698776194339678</v>
      </c>
      <c r="AZ79" s="156">
        <f t="shared" si="30"/>
        <v>157.04424114747886</v>
      </c>
      <c r="BA79" s="156">
        <f t="shared" si="17"/>
        <v>31.096149658054955</v>
      </c>
      <c r="BB79" s="156">
        <f t="shared" si="18"/>
        <v>7.1038244231294874</v>
      </c>
      <c r="BC79" s="157"/>
      <c r="BU79" s="143">
        <f t="shared" si="19"/>
        <v>7.2925264806114809</v>
      </c>
      <c r="BV79" s="143">
        <f t="shared" si="31"/>
        <v>157.0442411474788</v>
      </c>
      <c r="BW79" s="143">
        <f t="shared" si="32"/>
        <v>4.0733022922087372</v>
      </c>
      <c r="BX79" s="143"/>
      <c r="BY79" s="144">
        <f t="shared" si="33"/>
        <v>154.89884779753115</v>
      </c>
      <c r="BZ79" s="144">
        <f t="shared" si="34"/>
        <v>157.04424114747874</v>
      </c>
      <c r="CA79" s="144"/>
      <c r="CB79" s="158"/>
      <c r="CC79" s="158">
        <f t="shared" si="20"/>
        <v>7.2915469190442428</v>
      </c>
      <c r="CD79" s="158"/>
      <c r="CE79" s="145"/>
      <c r="CF79" s="145"/>
      <c r="CG79" s="145"/>
      <c r="CH79" s="145"/>
      <c r="CI79" s="145"/>
      <c r="CJ79" s="145"/>
      <c r="CK79" s="145"/>
      <c r="CL79" s="145"/>
      <c r="CM79" s="146"/>
      <c r="CN79" s="146"/>
      <c r="CO79" s="146"/>
    </row>
    <row r="80" spans="1:93" x14ac:dyDescent="0.25">
      <c r="A80">
        <v>1762</v>
      </c>
      <c r="B80" s="147">
        <f t="shared" si="0"/>
        <v>13608.771249616326</v>
      </c>
      <c r="C80" s="147">
        <f t="shared" si="1"/>
        <v>13343.338128836627</v>
      </c>
      <c r="D80" s="147">
        <f t="shared" si="2"/>
        <v>15608.597748215254</v>
      </c>
      <c r="E80" s="148">
        <f t="shared" si="36"/>
        <v>-2.781652815827897</v>
      </c>
      <c r="F80" s="148">
        <f t="shared" si="36"/>
        <v>-2.7816528158278828</v>
      </c>
      <c r="G80" s="148">
        <f t="shared" si="36"/>
        <v>-2.781652815827897</v>
      </c>
      <c r="H80" s="10"/>
      <c r="I80" s="13">
        <f t="shared" si="3"/>
        <v>13116.14084694232</v>
      </c>
      <c r="J80" s="13">
        <f t="shared" si="4"/>
        <v>12860.037627168023</v>
      </c>
      <c r="K80" s="13">
        <f t="shared" si="5"/>
        <v>15043.24872916035</v>
      </c>
      <c r="L80" s="10">
        <f t="shared" si="22"/>
        <v>-2.7816528158279112</v>
      </c>
      <c r="M80" s="10"/>
      <c r="N80" s="13">
        <f>('[2]A9. Nominal GDP (A)'!DH80/('[2]A9. Nominal GDP (A)'!F80/'BoE A8. UK Real GDP(A)'!I80))</f>
        <v>11220.369749933488</v>
      </c>
      <c r="O80" s="13">
        <f t="shared" si="6"/>
        <v>11006.769189286564</v>
      </c>
      <c r="P80" s="13">
        <f t="shared" si="7"/>
        <v>12875.356310707719</v>
      </c>
      <c r="Q80" s="10">
        <f t="shared" si="23"/>
        <v>-2.8033590101813388</v>
      </c>
      <c r="R80" s="10"/>
      <c r="S80" s="10">
        <f t="shared" si="8"/>
        <v>7.809872093642074</v>
      </c>
      <c r="T80" s="10">
        <f t="shared" si="9"/>
        <v>7.8098720936420811</v>
      </c>
      <c r="U80" s="10">
        <f t="shared" si="10"/>
        <v>7.9318922084412398</v>
      </c>
      <c r="V80" s="10">
        <f t="shared" si="37"/>
        <v>-2.7816528158279112</v>
      </c>
      <c r="W80" s="10">
        <f t="shared" si="37"/>
        <v>-2.7816528158279112</v>
      </c>
      <c r="X80" s="10">
        <f t="shared" si="24"/>
        <v>-2.7816528158279255</v>
      </c>
      <c r="Y80" s="10"/>
      <c r="Z80" s="10">
        <f t="shared" si="11"/>
        <v>15.477146969136644</v>
      </c>
      <c r="AA80" s="10"/>
      <c r="AB80" s="10">
        <f t="shared" si="25"/>
        <v>-1.3164028085211612</v>
      </c>
      <c r="AC80" s="10"/>
      <c r="AD80" s="149">
        <f t="shared" si="12"/>
        <v>15355.593713994047</v>
      </c>
      <c r="AE80" s="149">
        <f t="shared" si="13"/>
        <v>15056.089586386212</v>
      </c>
      <c r="AF80" s="149">
        <f t="shared" si="13"/>
        <v>17612.118028180736</v>
      </c>
      <c r="AG80" s="149">
        <f t="shared" si="13"/>
        <v>18287.281369896307</v>
      </c>
      <c r="AH80" s="150">
        <f t="shared" si="26"/>
        <v>-2.7816528158278828</v>
      </c>
      <c r="AI80" s="150">
        <f t="shared" si="26"/>
        <v>-2.7816528158278828</v>
      </c>
      <c r="AJ80" s="150">
        <f t="shared" si="26"/>
        <v>-2.7816528158278828</v>
      </c>
      <c r="AK80" s="159"/>
      <c r="AL80" s="160"/>
      <c r="AM80" s="153">
        <f>'[2]A7. GB GDP(O) 1700-1870'!E71</f>
        <v>150.59009963608628</v>
      </c>
      <c r="AN80" s="154">
        <f>'[2]A18. Population 1680+'!J682</f>
        <v>7725.8848269577184</v>
      </c>
      <c r="AO80" s="154">
        <f t="shared" si="27"/>
        <v>1.9491631445324731</v>
      </c>
      <c r="AP80" s="154"/>
      <c r="AQ80" s="154">
        <f t="shared" si="28"/>
        <v>-3.1412138819298576</v>
      </c>
      <c r="AR80" s="155"/>
      <c r="AS80" s="155"/>
      <c r="AT80" s="155">
        <f t="shared" si="14"/>
        <v>12.967472274390508</v>
      </c>
      <c r="AU80" s="154">
        <f>'[2]A18. Population 1680+'!S682</f>
        <v>2760.2372279071701</v>
      </c>
      <c r="AV80" s="154">
        <f t="shared" si="15"/>
        <v>76.313670192387093</v>
      </c>
      <c r="AW80" s="154">
        <f t="shared" si="29"/>
        <v>-2.9056228407851421</v>
      </c>
      <c r="AX80" s="156">
        <f t="shared" si="16"/>
        <v>25.076646840863891</v>
      </c>
      <c r="AY80" s="156">
        <f>'[2]A9. Nominal GDP (A)'!AT80/('[2]A9. Nominal GDP (A)'!BK80+'[2]A9. Nominal GDP (A)'!AT80)</f>
        <v>0.12895794564541438</v>
      </c>
      <c r="AZ80" s="156">
        <f t="shared" si="30"/>
        <v>152.96802595649635</v>
      </c>
      <c r="BA80" s="156">
        <f t="shared" si="17"/>
        <v>30.289022973936724</v>
      </c>
      <c r="BB80" s="156">
        <f t="shared" si="18"/>
        <v>6.9194386932481855</v>
      </c>
      <c r="BC80" s="157"/>
      <c r="BU80" s="143">
        <f t="shared" si="19"/>
        <v>7.1032428303247084</v>
      </c>
      <c r="BV80" s="143">
        <f t="shared" si="31"/>
        <v>152.96802595649629</v>
      </c>
      <c r="BW80" s="143">
        <f t="shared" si="32"/>
        <v>-2.5955839967124774</v>
      </c>
      <c r="BX80" s="143"/>
      <c r="BY80" s="144">
        <f t="shared" si="33"/>
        <v>150.59009963608614</v>
      </c>
      <c r="BZ80" s="144">
        <f t="shared" si="34"/>
        <v>152.96802595649623</v>
      </c>
      <c r="CA80" s="144"/>
      <c r="CB80" s="158"/>
      <c r="CC80" s="158">
        <f t="shared" si="20"/>
        <v>7.0887213988532354</v>
      </c>
      <c r="CD80" s="158"/>
      <c r="CE80" s="145"/>
      <c r="CF80" s="145"/>
      <c r="CG80" s="145"/>
      <c r="CH80" s="145"/>
      <c r="CI80" s="145"/>
      <c r="CJ80" s="145"/>
      <c r="CK80" s="145"/>
      <c r="CL80" s="145"/>
      <c r="CM80" s="146"/>
      <c r="CN80" s="146"/>
      <c r="CO80" s="146"/>
    </row>
    <row r="81" spans="1:93" x14ac:dyDescent="0.25">
      <c r="A81">
        <v>1763</v>
      </c>
      <c r="B81" s="147">
        <f t="shared" si="0"/>
        <v>13564.088672887447</v>
      </c>
      <c r="C81" s="147">
        <f t="shared" si="1"/>
        <v>13299.527066189959</v>
      </c>
      <c r="D81" s="147">
        <f t="shared" si="2"/>
        <v>15557.349009168773</v>
      </c>
      <c r="E81" s="148">
        <f t="shared" si="36"/>
        <v>-0.32833659931009151</v>
      </c>
      <c r="F81" s="148">
        <f t="shared" si="36"/>
        <v>-0.32833659931009151</v>
      </c>
      <c r="G81" s="148">
        <f t="shared" si="36"/>
        <v>-0.32833659931009151</v>
      </c>
      <c r="H81" s="10"/>
      <c r="I81" s="13">
        <f t="shared" si="3"/>
        <v>13073.075756124748</v>
      </c>
      <c r="J81" s="13">
        <f t="shared" si="4"/>
        <v>12817.813416952982</v>
      </c>
      <c r="K81" s="13">
        <f t="shared" si="5"/>
        <v>14993.856237857266</v>
      </c>
      <c r="L81" s="10">
        <f t="shared" si="22"/>
        <v>-0.32833659931010573</v>
      </c>
      <c r="M81" s="10"/>
      <c r="N81" s="13">
        <f>('[2]A9. Nominal GDP (A)'!DH81/('[2]A9. Nominal GDP (A)'!F81/'BoE A8. UK Real GDP(A)'!I81))</f>
        <v>11181.031636061709</v>
      </c>
      <c r="O81" s="13">
        <f t="shared" si="6"/>
        <v>10968.179949414935</v>
      </c>
      <c r="P81" s="13">
        <f t="shared" si="7"/>
        <v>12830.215888067603</v>
      </c>
      <c r="Q81" s="10">
        <f t="shared" si="23"/>
        <v>-0.35059552179208708</v>
      </c>
      <c r="R81" s="10"/>
      <c r="S81" s="10">
        <f t="shared" si="8"/>
        <v>7.7842294251993422</v>
      </c>
      <c r="T81" s="10">
        <f t="shared" si="9"/>
        <v>7.7842294251993494</v>
      </c>
      <c r="U81" s="10">
        <f t="shared" si="10"/>
        <v>7.9058489033031014</v>
      </c>
      <c r="V81" s="10">
        <f t="shared" si="37"/>
        <v>-0.32833659931009151</v>
      </c>
      <c r="W81" s="10">
        <f t="shared" si="37"/>
        <v>-0.3283365993100773</v>
      </c>
      <c r="X81" s="10">
        <f t="shared" si="24"/>
        <v>-0.32833659931009151</v>
      </c>
      <c r="Y81" s="10"/>
      <c r="Z81" s="10">
        <f t="shared" si="11"/>
        <v>15.716063982942885</v>
      </c>
      <c r="AA81" s="10"/>
      <c r="AB81" s="10">
        <f t="shared" si="25"/>
        <v>1.543676068222851</v>
      </c>
      <c r="AC81" s="10"/>
      <c r="AD81" s="149">
        <f t="shared" si="12"/>
        <v>15305.175679789647</v>
      </c>
      <c r="AE81" s="149">
        <f t="shared" si="13"/>
        <v>15006.654933849193</v>
      </c>
      <c r="AF81" s="149">
        <f t="shared" si="13"/>
        <v>17554.290998780529</v>
      </c>
      <c r="AG81" s="149">
        <f t="shared" si="13"/>
        <v>18227.237532140123</v>
      </c>
      <c r="AH81" s="150">
        <f t="shared" si="26"/>
        <v>-0.3283365993100773</v>
      </c>
      <c r="AI81" s="150">
        <f t="shared" si="26"/>
        <v>-0.32833659931006309</v>
      </c>
      <c r="AJ81" s="150">
        <f t="shared" si="26"/>
        <v>-0.3283365993100773</v>
      </c>
      <c r="AK81" s="159"/>
      <c r="AL81" s="160"/>
      <c r="AM81" s="153">
        <f>'[2]A7. GB GDP(O) 1700-1870'!E72</f>
        <v>150.09565722404349</v>
      </c>
      <c r="AN81" s="154">
        <f>'[2]A18. Population 1680+'!J683</f>
        <v>7708.1513422267817</v>
      </c>
      <c r="AO81" s="154">
        <f t="shared" si="27"/>
        <v>1.9472328780286101</v>
      </c>
      <c r="AP81" s="154"/>
      <c r="AQ81" s="154">
        <f t="shared" si="28"/>
        <v>-9.9030525447673767E-2</v>
      </c>
      <c r="AR81" s="155"/>
      <c r="AS81" s="155"/>
      <c r="AT81" s="155">
        <f t="shared" si="14"/>
        <v>13.167648040543707</v>
      </c>
      <c r="AU81" s="154">
        <f>'[2]A18. Population 1680+'!S683</f>
        <v>2805.41620144544</v>
      </c>
      <c r="AV81" s="154">
        <f t="shared" si="15"/>
        <v>76.243764400950667</v>
      </c>
      <c r="AW81" s="154">
        <f t="shared" si="29"/>
        <v>-9.1603236039091485E-2</v>
      </c>
      <c r="AX81" s="156">
        <f t="shared" si="16"/>
        <v>25.463749036859067</v>
      </c>
      <c r="AY81" s="156">
        <f>'[2]A9. Nominal GDP (A)'!AT81/('[2]A9. Nominal GDP (A)'!BK81+'[2]A9. Nominal GDP (A)'!AT81)</f>
        <v>0.12870267248840889</v>
      </c>
      <c r="AZ81" s="156">
        <f t="shared" si="30"/>
        <v>152.83505744218601</v>
      </c>
      <c r="BA81" s="156">
        <f t="shared" si="17"/>
        <v>30.262694031273231</v>
      </c>
      <c r="BB81" s="156">
        <f t="shared" si="18"/>
        <v>6.9134239233173487</v>
      </c>
      <c r="BC81" s="157"/>
      <c r="BU81" s="143">
        <f t="shared" si="19"/>
        <v>7.0970682873767439</v>
      </c>
      <c r="BV81" s="143">
        <f t="shared" si="31"/>
        <v>152.83505744218596</v>
      </c>
      <c r="BW81" s="143">
        <f t="shared" si="32"/>
        <v>-8.6925691482846901E-2</v>
      </c>
      <c r="BX81" s="143"/>
      <c r="BY81" s="144">
        <f t="shared" si="33"/>
        <v>150.09565722404335</v>
      </c>
      <c r="BZ81" s="144">
        <f t="shared" si="34"/>
        <v>152.8350574421859</v>
      </c>
      <c r="CA81" s="144"/>
      <c r="CB81" s="158"/>
      <c r="CC81" s="158">
        <f t="shared" si="20"/>
        <v>7.065446532077674</v>
      </c>
      <c r="CD81" s="158"/>
      <c r="CE81" s="145"/>
      <c r="CF81" s="145"/>
      <c r="CG81" s="145"/>
      <c r="CH81" s="145"/>
      <c r="CI81" s="145"/>
      <c r="CJ81" s="145"/>
      <c r="CK81" s="145"/>
      <c r="CL81" s="145"/>
      <c r="CM81" s="146"/>
      <c r="CN81" s="146"/>
      <c r="CO81" s="146"/>
    </row>
    <row r="82" spans="1:93" x14ac:dyDescent="0.25">
      <c r="A82">
        <v>1764</v>
      </c>
      <c r="B82" s="147">
        <f t="shared" ref="B82:B118" si="38">B83*I82/I83</f>
        <v>13558.321081367092</v>
      </c>
      <c r="C82" s="147">
        <f t="shared" ref="C82:C145" si="39">C83*B82/B83</f>
        <v>13293.871969015241</v>
      </c>
      <c r="D82" s="147">
        <f t="shared" ref="D82:D118" si="40">D83*B82/B83</f>
        <v>15550.733862630852</v>
      </c>
      <c r="E82" s="148">
        <f t="shared" si="36"/>
        <v>-4.2521039632262614E-2</v>
      </c>
      <c r="F82" s="148">
        <f t="shared" si="36"/>
        <v>-4.2521039632262614E-2</v>
      </c>
      <c r="G82" s="148">
        <f t="shared" si="36"/>
        <v>-4.2521039632276825E-2</v>
      </c>
      <c r="H82" s="10"/>
      <c r="I82" s="13">
        <f t="shared" ref="I82:I145" si="41">I83*CC82/CC83</f>
        <v>13067.516948401331</v>
      </c>
      <c r="J82" s="13">
        <f t="shared" ref="J82:J145" si="42">J83*I82/I83</f>
        <v>12812.363149429972</v>
      </c>
      <c r="K82" s="13">
        <f t="shared" ref="K82:K117" si="43">K83*I82/I83</f>
        <v>14987.480694303964</v>
      </c>
      <c r="L82" s="10">
        <f t="shared" si="22"/>
        <v>-4.2521039632248403E-2</v>
      </c>
      <c r="M82" s="10"/>
      <c r="N82" s="13">
        <f>('[2]A9. Nominal GDP (A)'!DH82/('[2]A9. Nominal GDP (A)'!F82/'BoE A8. UK Real GDP(A)'!I82))</f>
        <v>11173.780873740778</v>
      </c>
      <c r="O82" s="13">
        <f t="shared" ref="O82:O145" si="44">O83*N82/N83</f>
        <v>10961.067218810549</v>
      </c>
      <c r="P82" s="13">
        <f t="shared" si="7"/>
        <v>12821.895649921547</v>
      </c>
      <c r="Q82" s="10">
        <f t="shared" si="23"/>
        <v>-6.4848777437902072E-2</v>
      </c>
      <c r="R82" s="10"/>
      <c r="S82" s="10">
        <f t="shared" ref="S82:S117" si="45">S83*I82/I83</f>
        <v>7.7809194899203877</v>
      </c>
      <c r="T82" s="10">
        <f t="shared" ref="T82:T145" si="46">T83*S82/S83</f>
        <v>7.7809194899203948</v>
      </c>
      <c r="U82" s="10">
        <f t="shared" ref="U82:U116" si="47">U83*K82/K83</f>
        <v>7.9024872541576627</v>
      </c>
      <c r="V82" s="10">
        <f t="shared" si="37"/>
        <v>-4.2521039632262614E-2</v>
      </c>
      <c r="W82" s="10">
        <f t="shared" si="37"/>
        <v>-4.2521039632248403E-2</v>
      </c>
      <c r="X82" s="10">
        <f t="shared" si="24"/>
        <v>-4.2521039632234192E-2</v>
      </c>
      <c r="Y82" s="10"/>
      <c r="Z82" s="10">
        <f t="shared" ref="Z82:Z145" si="48">100*AT82/$AT$238</f>
        <v>15.895890055516128</v>
      </c>
      <c r="AA82" s="10"/>
      <c r="AB82" s="10">
        <f t="shared" si="25"/>
        <v>1.1442182519008242</v>
      </c>
      <c r="AC82" s="10"/>
      <c r="AD82" s="149">
        <f t="shared" ref="AD82:AD145" si="49">AD83*AM82/AM83</f>
        <v>15298.667759973056</v>
      </c>
      <c r="AE82" s="149">
        <f t="shared" ref="AE82:AG145" si="50">AE83*AD82/AD83</f>
        <v>15000.273948157293</v>
      </c>
      <c r="AF82" s="149">
        <f t="shared" si="50"/>
        <v>17546.826731747773</v>
      </c>
      <c r="AG82" s="149">
        <f t="shared" si="50"/>
        <v>18219.487121245213</v>
      </c>
      <c r="AH82" s="150">
        <f t="shared" si="26"/>
        <v>-4.2521039632262614E-2</v>
      </c>
      <c r="AI82" s="150">
        <f t="shared" si="26"/>
        <v>-4.2521039632262614E-2</v>
      </c>
      <c r="AJ82" s="150">
        <f t="shared" si="26"/>
        <v>-4.2521039632276825E-2</v>
      </c>
      <c r="AK82" s="159"/>
      <c r="AL82" s="160"/>
      <c r="AM82" s="153">
        <f>'[2]A7. GB GDP(O) 1700-1870'!E73</f>
        <v>150.03183499014895</v>
      </c>
      <c r="AN82" s="154">
        <f>'[2]A18. Population 1680+'!J684</f>
        <v>7745.4539145692388</v>
      </c>
      <c r="AO82" s="154">
        <f t="shared" si="27"/>
        <v>1.9370308912165661</v>
      </c>
      <c r="AP82" s="154"/>
      <c r="AQ82" s="154">
        <f t="shared" si="28"/>
        <v>-0.52392227592072516</v>
      </c>
      <c r="AR82" s="155"/>
      <c r="AS82" s="155"/>
      <c r="AT82" s="155">
        <f t="shared" ref="AT82:AT145" si="51">(AT83/(1+0.925*(AO83/AO82-1)))*AU82/AU83</f>
        <v>13.318314672769668</v>
      </c>
      <c r="AU82" s="154">
        <f>'[2]A18. Population 1680+'!S684</f>
        <v>2851.3346547752699</v>
      </c>
      <c r="AV82" s="154">
        <f t="shared" ref="AV82:AV145" si="52">100*(AT82/AU82)/($AT$159/$AU$159)</f>
        <v>75.874265690180863</v>
      </c>
      <c r="AW82" s="154">
        <f t="shared" si="29"/>
        <v>-0.48462810522666189</v>
      </c>
      <c r="AX82" s="156">
        <f t="shared" ref="AX82:AX145" si="53">AX83*AT82/AT83</f>
        <v>25.755109900957027</v>
      </c>
      <c r="AY82" s="156">
        <f>'[2]A9. Nominal GDP (A)'!AT82/('[2]A9. Nominal GDP (A)'!BK82+'[2]A9. Nominal GDP (A)'!AT82)</f>
        <v>0.12994134088843967</v>
      </c>
      <c r="AZ82" s="156">
        <f t="shared" si="30"/>
        <v>153.0035053324209</v>
      </c>
      <c r="BA82" s="156">
        <f t="shared" ref="BA82:BA145" si="54">AZ82/$AZ$159*100</f>
        <v>30.296048204377925</v>
      </c>
      <c r="BB82" s="156">
        <f t="shared" ref="BB82:BB145" si="55">BB83*AZ82/AZ83</f>
        <v>6.9210435865914164</v>
      </c>
      <c r="BC82" s="157"/>
      <c r="BU82" s="143">
        <f t="shared" ref="BU82:BU145" si="56">BU83*BB82/BB83</f>
        <v>7.1048903551658302</v>
      </c>
      <c r="BV82" s="143">
        <f t="shared" si="31"/>
        <v>153.00350533242087</v>
      </c>
      <c r="BW82" s="143">
        <f t="shared" si="32"/>
        <v>0.1102154787350571</v>
      </c>
      <c r="BX82" s="143"/>
      <c r="BY82" s="144">
        <f t="shared" si="33"/>
        <v>150.03183499014884</v>
      </c>
      <c r="BZ82" s="144">
        <f t="shared" si="34"/>
        <v>153.00350533242081</v>
      </c>
      <c r="CA82" s="144"/>
      <c r="CB82" s="158"/>
      <c r="CC82" s="158">
        <f t="shared" ref="CC82:CC145" si="57">CC83*BY82/BY83</f>
        <v>7.0624422307575738</v>
      </c>
      <c r="CD82" s="158"/>
      <c r="CE82" s="145"/>
      <c r="CF82" s="145"/>
      <c r="CG82" s="145"/>
      <c r="CH82" s="145"/>
      <c r="CI82" s="145"/>
      <c r="CJ82" s="145"/>
      <c r="CK82" s="145"/>
      <c r="CL82" s="145"/>
      <c r="CM82" s="146"/>
      <c r="CN82" s="146"/>
      <c r="CO82" s="146"/>
    </row>
    <row r="83" spans="1:93" x14ac:dyDescent="0.25">
      <c r="A83">
        <v>1765</v>
      </c>
      <c r="B83" s="147">
        <f t="shared" si="38"/>
        <v>13448.387466333068</v>
      </c>
      <c r="C83" s="147">
        <f t="shared" si="39"/>
        <v>13186.082560976974</v>
      </c>
      <c r="D83" s="147">
        <f t="shared" si="40"/>
        <v>15424.645360987353</v>
      </c>
      <c r="E83" s="148">
        <f t="shared" si="36"/>
        <v>-0.81082026582998878</v>
      </c>
      <c r="F83" s="148">
        <f t="shared" si="36"/>
        <v>-0.81082026582998878</v>
      </c>
      <c r="G83" s="148">
        <f t="shared" si="36"/>
        <v>-0.81082026582998878</v>
      </c>
      <c r="H83" s="10"/>
      <c r="I83" s="13">
        <f t="shared" si="41"/>
        <v>12961.562872742925</v>
      </c>
      <c r="J83" s="13">
        <f t="shared" si="42"/>
        <v>12708.47791248266</v>
      </c>
      <c r="K83" s="13">
        <f t="shared" si="43"/>
        <v>14865.959163497191</v>
      </c>
      <c r="L83" s="10">
        <f t="shared" ref="L83:L146" si="58">100*K83/K82-100</f>
        <v>-0.81082026582998878</v>
      </c>
      <c r="M83" s="10"/>
      <c r="N83" s="13">
        <f>('[2]A9. Nominal GDP (A)'!DH83/('[2]A9. Nominal GDP (A)'!F83/'BoE A8. UK Real GDP(A)'!I83))</f>
        <v>11080.705364425652</v>
      </c>
      <c r="O83" s="13">
        <f t="shared" si="44"/>
        <v>10869.763574542234</v>
      </c>
      <c r="P83" s="13">
        <f t="shared" ref="P83:P117" si="59">P84*N83/N84</f>
        <v>12715.091652108556</v>
      </c>
      <c r="Q83" s="10">
        <f t="shared" ref="Q83:Q146" si="60">100*P83/P82-100</f>
        <v>-0.83298133699632615</v>
      </c>
      <c r="R83" s="10"/>
      <c r="S83" s="10">
        <f t="shared" si="45"/>
        <v>7.7178302178281974</v>
      </c>
      <c r="T83" s="10">
        <f t="shared" si="46"/>
        <v>7.7178302178282046</v>
      </c>
      <c r="U83" s="10">
        <f t="shared" si="47"/>
        <v>7.8384122859963217</v>
      </c>
      <c r="V83" s="10">
        <f t="shared" si="37"/>
        <v>-0.81082026582998878</v>
      </c>
      <c r="W83" s="10">
        <f t="shared" si="37"/>
        <v>-0.81082026582998878</v>
      </c>
      <c r="X83" s="10">
        <f t="shared" si="37"/>
        <v>-0.81082026582997457</v>
      </c>
      <c r="Y83" s="10"/>
      <c r="Z83" s="10">
        <f t="shared" si="48"/>
        <v>15.921399435015008</v>
      </c>
      <c r="AA83" s="10"/>
      <c r="AB83" s="10">
        <f t="shared" ref="AB83:AB146" si="61">100*Z83/Z82-100</f>
        <v>0.16047783049447162</v>
      </c>
      <c r="AC83" s="10"/>
      <c r="AD83" s="149">
        <f t="shared" si="49"/>
        <v>15174.623061373199</v>
      </c>
      <c r="AE83" s="149">
        <f t="shared" si="50"/>
        <v>14878.648687055622</v>
      </c>
      <c r="AF83" s="149">
        <f t="shared" si="50"/>
        <v>17404.553504596694</v>
      </c>
      <c r="AG83" s="149">
        <f t="shared" si="50"/>
        <v>18071.759827335878</v>
      </c>
      <c r="AH83" s="150">
        <f t="shared" ref="AH83:AJ146" si="62">100*AD83/AD82-100</f>
        <v>-0.81082026582996036</v>
      </c>
      <c r="AI83" s="150">
        <f t="shared" si="62"/>
        <v>-0.81082026582997457</v>
      </c>
      <c r="AJ83" s="150">
        <f t="shared" si="62"/>
        <v>-0.81082026582996036</v>
      </c>
      <c r="AK83" s="159"/>
      <c r="AL83" s="160"/>
      <c r="AM83" s="153">
        <f>'[2]A7. GB GDP(O) 1700-1870'!E74</f>
        <v>148.81534646685225</v>
      </c>
      <c r="AN83" s="154">
        <f>'[2]A18. Population 1680+'!J685</f>
        <v>7805.2174221497371</v>
      </c>
      <c r="AO83" s="154">
        <f t="shared" ref="AO83:AO146" si="63">100*(AM83/AN83)/($AM$159/$AM$159)</f>
        <v>1.9066137228226636</v>
      </c>
      <c r="AP83" s="154"/>
      <c r="AQ83" s="154">
        <f t="shared" ref="AQ83:AQ146" si="64">100*AO83/AO82-100</f>
        <v>-1.5702985704476191</v>
      </c>
      <c r="AR83" s="155"/>
      <c r="AS83" s="155"/>
      <c r="AT83" s="155">
        <f t="shared" si="51"/>
        <v>13.339687615214958</v>
      </c>
      <c r="AU83" s="154">
        <f>'[2]A18. Population 1680+'!S685</f>
        <v>2898.0046915439998</v>
      </c>
      <c r="AV83" s="154">
        <f t="shared" si="52"/>
        <v>74.772172118920622</v>
      </c>
      <c r="AW83" s="154">
        <f t="shared" ref="AW83:AW146" si="65">100*AV83/AV82-100</f>
        <v>-1.4525261776640406</v>
      </c>
      <c r="AX83" s="156">
        <f t="shared" si="53"/>
        <v>25.796441142567552</v>
      </c>
      <c r="AY83" s="156">
        <f>'[2]A9. Nominal GDP (A)'!AT83/('[2]A9. Nominal GDP (A)'!BK83+'[2]A9. Nominal GDP (A)'!AT83)</f>
        <v>0.13129096813737504</v>
      </c>
      <c r="AZ83" s="156">
        <f t="shared" ref="AZ83:AZ146" si="66">AZ82*((1-AY82)*AM83/AM82+AY82*AT83/AT82)</f>
        <v>151.95603034676711</v>
      </c>
      <c r="BA83" s="156">
        <f t="shared" si="54"/>
        <v>30.088638886602485</v>
      </c>
      <c r="BB83" s="156">
        <f t="shared" si="55"/>
        <v>6.8736615346846754</v>
      </c>
      <c r="BC83" s="157"/>
      <c r="BU83" s="143">
        <f t="shared" si="56"/>
        <v>7.0562496726750599</v>
      </c>
      <c r="BV83" s="143">
        <f t="shared" ref="BV83:BV146" si="67">BU83/$BU$18*100</f>
        <v>151.95603034676705</v>
      </c>
      <c r="BW83" s="143">
        <f t="shared" ref="BW83:BW146" si="68">100*BV83/BV82-100</f>
        <v>-0.6846084887911843</v>
      </c>
      <c r="BX83" s="143"/>
      <c r="BY83" s="144">
        <f t="shared" ref="BY83:BY146" si="69">((BV83/BV82)/(1-AY82)-(AY82/(1-AY82))*AT83/AT82)*BY82</f>
        <v>148.81534646685211</v>
      </c>
      <c r="BZ83" s="144">
        <f t="shared" ref="BZ83:BZ146" si="70">(AY82*AT83/AT82+(1-AY82)*BY83/BY82)*BZ82</f>
        <v>151.95603034676697</v>
      </c>
      <c r="CA83" s="144"/>
      <c r="CB83" s="158"/>
      <c r="CC83" s="158">
        <f t="shared" si="57"/>
        <v>7.0051785178880559</v>
      </c>
      <c r="CD83" s="158"/>
      <c r="CE83" s="145"/>
      <c r="CF83" s="145"/>
      <c r="CG83" s="145"/>
      <c r="CH83" s="145"/>
      <c r="CI83" s="145"/>
      <c r="CJ83" s="145"/>
      <c r="CK83" s="145"/>
      <c r="CL83" s="145"/>
      <c r="CM83" s="146"/>
      <c r="CN83" s="146"/>
      <c r="CO83" s="146"/>
    </row>
    <row r="84" spans="1:93" x14ac:dyDescent="0.25">
      <c r="A84">
        <v>1766</v>
      </c>
      <c r="B84" s="147">
        <f t="shared" si="38"/>
        <v>13628.042898429798</v>
      </c>
      <c r="C84" s="147">
        <f t="shared" si="39"/>
        <v>13362.23389258353</v>
      </c>
      <c r="D84" s="147">
        <f t="shared" si="40"/>
        <v>15630.701390693835</v>
      </c>
      <c r="E84" s="148">
        <f t="shared" si="36"/>
        <v>1.3358882806320196</v>
      </c>
      <c r="F84" s="148">
        <f t="shared" si="36"/>
        <v>1.3358882806320338</v>
      </c>
      <c r="G84" s="148">
        <f t="shared" si="36"/>
        <v>1.3358882806320338</v>
      </c>
      <c r="H84" s="10"/>
      <c r="I84" s="13">
        <f t="shared" si="41"/>
        <v>13134.714872146649</v>
      </c>
      <c r="J84" s="13">
        <f t="shared" si="42"/>
        <v>12878.248979562224</v>
      </c>
      <c r="K84" s="13">
        <f t="shared" si="43"/>
        <v>15064.551769765892</v>
      </c>
      <c r="L84" s="10">
        <f t="shared" si="58"/>
        <v>1.3358882806320196</v>
      </c>
      <c r="M84" s="10"/>
      <c r="N84" s="13">
        <f>('[2]A9. Nominal GDP (A)'!DH84/('[2]A9. Nominal GDP (A)'!F84/'BoE A8. UK Real GDP(A)'!I84))</f>
        <v>11226.22189960887</v>
      </c>
      <c r="O84" s="13">
        <f t="shared" si="44"/>
        <v>11012.509932432611</v>
      </c>
      <c r="P84" s="13">
        <f t="shared" si="59"/>
        <v>12882.071643083869</v>
      </c>
      <c r="Q84" s="10">
        <f t="shared" si="60"/>
        <v>1.3132425274152268</v>
      </c>
      <c r="R84" s="10"/>
      <c r="S84" s="10">
        <f t="shared" si="45"/>
        <v>7.8209318072272422</v>
      </c>
      <c r="T84" s="10">
        <f t="shared" si="46"/>
        <v>7.8209318072272493</v>
      </c>
      <c r="U84" s="10">
        <f t="shared" si="47"/>
        <v>7.9431247171125667</v>
      </c>
      <c r="V84" s="10">
        <f t="shared" ref="V84:X115" si="71">100*S84/S83-100</f>
        <v>1.3358882806320338</v>
      </c>
      <c r="W84" s="10">
        <f t="shared" si="71"/>
        <v>1.3358882806320338</v>
      </c>
      <c r="X84" s="10">
        <f t="shared" si="71"/>
        <v>1.3358882806320196</v>
      </c>
      <c r="Y84" s="10"/>
      <c r="Z84" s="10">
        <f t="shared" si="48"/>
        <v>16.314767563488065</v>
      </c>
      <c r="AA84" s="10"/>
      <c r="AB84" s="10">
        <f t="shared" si="61"/>
        <v>2.470688145716295</v>
      </c>
      <c r="AC84" s="10"/>
      <c r="AD84" s="149">
        <f t="shared" si="49"/>
        <v>15377.339072480165</v>
      </c>
      <c r="AE84" s="149">
        <f t="shared" si="50"/>
        <v>15077.410811182406</v>
      </c>
      <c r="AF84" s="149">
        <f t="shared" si="50"/>
        <v>17637.058895160928</v>
      </c>
      <c r="AG84" s="149">
        <f t="shared" si="50"/>
        <v>18313.178348973222</v>
      </c>
      <c r="AH84" s="150">
        <f t="shared" si="62"/>
        <v>1.3358882806320054</v>
      </c>
      <c r="AI84" s="150">
        <f t="shared" si="62"/>
        <v>1.3358882806320196</v>
      </c>
      <c r="AJ84" s="150">
        <f t="shared" si="62"/>
        <v>1.3358882806320054</v>
      </c>
      <c r="AK84" s="159"/>
      <c r="AL84" s="160"/>
      <c r="AM84" s="153">
        <f>'[2]A7. GB GDP(O) 1700-1870'!E75</f>
        <v>150.80335324008485</v>
      </c>
      <c r="AN84" s="154">
        <f>'[2]A18. Population 1680+'!J686</f>
        <v>7839.9456603611143</v>
      </c>
      <c r="AO84" s="154">
        <f t="shared" si="63"/>
        <v>1.9235254907766632</v>
      </c>
      <c r="AP84" s="154"/>
      <c r="AQ84" s="154">
        <f t="shared" si="64"/>
        <v>0.88700546689459259</v>
      </c>
      <c r="AR84" s="155"/>
      <c r="AS84" s="155"/>
      <c r="AT84" s="155">
        <f t="shared" si="51"/>
        <v>13.669269695799658</v>
      </c>
      <c r="AU84" s="154">
        <f>'[2]A18. Population 1680+'!S686</f>
        <v>2945.4386135088698</v>
      </c>
      <c r="AV84" s="154">
        <f t="shared" si="52"/>
        <v>75.385662879250475</v>
      </c>
      <c r="AW84" s="154">
        <f t="shared" si="65"/>
        <v>0.82048005687748571</v>
      </c>
      <c r="AX84" s="156">
        <f t="shared" si="53"/>
        <v>26.43379075589365</v>
      </c>
      <c r="AY84" s="156">
        <f>'[2]A9. Nominal GDP (A)'!AT84/('[2]A9. Nominal GDP (A)'!BK84+'[2]A9. Nominal GDP (A)'!AT84)</f>
        <v>0.13143641516501023</v>
      </c>
      <c r="AZ84" s="156">
        <f t="shared" si="66"/>
        <v>154.21239087680067</v>
      </c>
      <c r="BA84" s="156">
        <f t="shared" si="54"/>
        <v>30.535418241335787</v>
      </c>
      <c r="BB84" s="156">
        <f t="shared" si="55"/>
        <v>6.975726971299987</v>
      </c>
      <c r="BC84" s="157"/>
      <c r="BU84" s="143">
        <f t="shared" si="56"/>
        <v>7.1610263190190917</v>
      </c>
      <c r="BV84" s="143">
        <f t="shared" si="67"/>
        <v>154.21239087680061</v>
      </c>
      <c r="BW84" s="143">
        <f t="shared" si="68"/>
        <v>1.484877253561109</v>
      </c>
      <c r="BX84" s="143"/>
      <c r="BY84" s="144">
        <f t="shared" si="69"/>
        <v>150.80335324008473</v>
      </c>
      <c r="BZ84" s="144">
        <f t="shared" si="70"/>
        <v>154.2123908768005</v>
      </c>
      <c r="CA84" s="144"/>
      <c r="CB84" s="158"/>
      <c r="CC84" s="158">
        <f t="shared" si="57"/>
        <v>7.0987598767458744</v>
      </c>
      <c r="CD84" s="158"/>
      <c r="CE84" s="145"/>
      <c r="CF84" s="145"/>
      <c r="CG84" s="145"/>
      <c r="CH84" s="145"/>
      <c r="CI84" s="145"/>
      <c r="CJ84" s="145"/>
      <c r="CK84" s="145"/>
      <c r="CL84" s="145"/>
      <c r="CM84" s="146"/>
      <c r="CN84" s="146"/>
      <c r="CO84" s="146"/>
    </row>
    <row r="85" spans="1:93" x14ac:dyDescent="0.25">
      <c r="A85">
        <v>1767</v>
      </c>
      <c r="B85" s="147">
        <f t="shared" si="38"/>
        <v>13721.907081802585</v>
      </c>
      <c r="C85" s="147">
        <f t="shared" si="39"/>
        <v>13454.267296184575</v>
      </c>
      <c r="D85" s="147">
        <f t="shared" si="40"/>
        <v>15738.359036954284</v>
      </c>
      <c r="E85" s="148">
        <f t="shared" si="36"/>
        <v>0.68875761598609131</v>
      </c>
      <c r="F85" s="148">
        <f t="shared" si="36"/>
        <v>0.68875761598609131</v>
      </c>
      <c r="G85" s="148">
        <f t="shared" si="36"/>
        <v>0.68875761598609131</v>
      </c>
      <c r="H85" s="10"/>
      <c r="I85" s="13">
        <f t="shared" si="41"/>
        <v>13225.181221166617</v>
      </c>
      <c r="J85" s="13">
        <f t="shared" si="42"/>
        <v>12966.948900214609</v>
      </c>
      <c r="K85" s="13">
        <f t="shared" si="43"/>
        <v>15168.310017394322</v>
      </c>
      <c r="L85" s="10">
        <f t="shared" si="58"/>
        <v>0.6887576159860771</v>
      </c>
      <c r="M85" s="10"/>
      <c r="N85" s="13">
        <f>('[2]A9. Nominal GDP (A)'!DH85/('[2]A9. Nominal GDP (A)'!F85/'BoE A8. UK Real GDP(A)'!I85))</f>
        <v>11301.01676568025</v>
      </c>
      <c r="O85" s="13">
        <f t="shared" si="44"/>
        <v>11085.880939426044</v>
      </c>
      <c r="P85" s="13">
        <f t="shared" si="59"/>
        <v>12967.898632064012</v>
      </c>
      <c r="Q85" s="10">
        <f t="shared" si="60"/>
        <v>0.66625144897577115</v>
      </c>
      <c r="R85" s="10"/>
      <c r="S85" s="10">
        <f t="shared" si="45"/>
        <v>7.8747990706905986</v>
      </c>
      <c r="T85" s="10">
        <f t="shared" si="46"/>
        <v>7.8747990706906057</v>
      </c>
      <c r="U85" s="10">
        <f t="shared" si="47"/>
        <v>7.9978335935489531</v>
      </c>
      <c r="V85" s="10">
        <f t="shared" si="71"/>
        <v>0.68875761598609131</v>
      </c>
      <c r="W85" s="10">
        <f t="shared" si="71"/>
        <v>0.68875761598609131</v>
      </c>
      <c r="X85" s="10">
        <f t="shared" si="71"/>
        <v>0.68875761598609131</v>
      </c>
      <c r="Y85" s="10"/>
      <c r="Z85" s="10">
        <f t="shared" si="48"/>
        <v>16.651148824364221</v>
      </c>
      <c r="AA85" s="10"/>
      <c r="AB85" s="10">
        <f t="shared" si="61"/>
        <v>2.0618207373604633</v>
      </c>
      <c r="AC85" s="10"/>
      <c r="AD85" s="149">
        <f t="shared" si="49"/>
        <v>15483.251666477876</v>
      </c>
      <c r="AE85" s="149">
        <f t="shared" si="50"/>
        <v>15181.257626437933</v>
      </c>
      <c r="AF85" s="149">
        <f t="shared" si="50"/>
        <v>17758.535481537299</v>
      </c>
      <c r="AG85" s="149">
        <f t="shared" si="50"/>
        <v>18439.311759580891</v>
      </c>
      <c r="AH85" s="150">
        <f t="shared" si="62"/>
        <v>0.68875761598609131</v>
      </c>
      <c r="AI85" s="150">
        <f t="shared" si="62"/>
        <v>0.6887576159860771</v>
      </c>
      <c r="AJ85" s="150">
        <f t="shared" si="62"/>
        <v>0.6887576159860771</v>
      </c>
      <c r="AK85" s="159"/>
      <c r="AL85" s="160"/>
      <c r="AM85" s="153">
        <f>'[2]A7. GB GDP(O) 1700-1870'!E76</f>
        <v>151.84202282068833</v>
      </c>
      <c r="AN85" s="154">
        <f>'[2]A18. Population 1680+'!J687</f>
        <v>7858.4155929807348</v>
      </c>
      <c r="AO85" s="154">
        <f t="shared" si="63"/>
        <v>1.9322218457918681</v>
      </c>
      <c r="AP85" s="154"/>
      <c r="AQ85" s="154">
        <f t="shared" si="64"/>
        <v>0.45210500494555106</v>
      </c>
      <c r="AR85" s="155"/>
      <c r="AS85" s="155"/>
      <c r="AT85" s="155">
        <f t="shared" si="51"/>
        <v>13.951105533033383</v>
      </c>
      <c r="AU85" s="154">
        <f>'[2]A18. Population 1680+'!S687</f>
        <v>2993.64892377963</v>
      </c>
      <c r="AV85" s="154">
        <f t="shared" si="52"/>
        <v>75.700923557522302</v>
      </c>
      <c r="AW85" s="154">
        <f t="shared" si="65"/>
        <v>0.41819712957462229</v>
      </c>
      <c r="AX85" s="156">
        <f t="shared" si="53"/>
        <v>26.978808135369132</v>
      </c>
      <c r="AY85" s="156">
        <f>'[2]A9. Nominal GDP (A)'!AT85/('[2]A9. Nominal GDP (A)'!BK85+'[2]A9. Nominal GDP (A)'!AT85)</f>
        <v>0.13119574187539668</v>
      </c>
      <c r="AZ85" s="156">
        <f t="shared" si="66"/>
        <v>155.55284832810625</v>
      </c>
      <c r="BA85" s="156">
        <f t="shared" si="54"/>
        <v>30.800840680334424</v>
      </c>
      <c r="BB85" s="156">
        <f t="shared" si="55"/>
        <v>7.0363619510431032</v>
      </c>
      <c r="BC85" s="157"/>
      <c r="BU85" s="143">
        <f t="shared" si="56"/>
        <v>7.2232719727810721</v>
      </c>
      <c r="BV85" s="143">
        <f t="shared" si="67"/>
        <v>155.55284832810619</v>
      </c>
      <c r="BW85" s="143">
        <f t="shared" si="68"/>
        <v>0.86922811045479875</v>
      </c>
      <c r="BX85" s="143"/>
      <c r="BY85" s="144">
        <f t="shared" si="69"/>
        <v>151.84202282068821</v>
      </c>
      <c r="BZ85" s="144">
        <f t="shared" si="70"/>
        <v>155.55284832810608</v>
      </c>
      <c r="CA85" s="144"/>
      <c r="CB85" s="158"/>
      <c r="CC85" s="158">
        <f t="shared" si="57"/>
        <v>7.1476531260375262</v>
      </c>
      <c r="CD85" s="158"/>
      <c r="CE85" s="145"/>
      <c r="CF85" s="145"/>
      <c r="CG85" s="145"/>
      <c r="CH85" s="145"/>
      <c r="CI85" s="145"/>
      <c r="CJ85" s="145"/>
      <c r="CK85" s="145"/>
      <c r="CL85" s="145"/>
      <c r="CM85" s="146"/>
      <c r="CN85" s="146"/>
      <c r="CO85" s="146"/>
    </row>
    <row r="86" spans="1:93" x14ac:dyDescent="0.25">
      <c r="A86">
        <v>1768</v>
      </c>
      <c r="B86" s="147">
        <f t="shared" si="38"/>
        <v>13848.291729745562</v>
      </c>
      <c r="C86" s="147">
        <f t="shared" si="39"/>
        <v>13578.186866942639</v>
      </c>
      <c r="D86" s="147">
        <f t="shared" si="40"/>
        <v>15883.316072024392</v>
      </c>
      <c r="E86" s="148">
        <f t="shared" si="36"/>
        <v>0.9210428782933775</v>
      </c>
      <c r="F86" s="148">
        <f t="shared" si="36"/>
        <v>0.92104287829339171</v>
      </c>
      <c r="G86" s="148">
        <f t="shared" si="36"/>
        <v>0.9210428782933775</v>
      </c>
      <c r="H86" s="10"/>
      <c r="I86" s="13">
        <f t="shared" si="41"/>
        <v>13346.990810945566</v>
      </c>
      <c r="J86" s="13">
        <f t="shared" si="42"/>
        <v>13086.380059591978</v>
      </c>
      <c r="K86" s="13">
        <f t="shared" si="43"/>
        <v>15308.016656566995</v>
      </c>
      <c r="L86" s="10">
        <f t="shared" si="58"/>
        <v>0.92104287829339171</v>
      </c>
      <c r="M86" s="10"/>
      <c r="N86" s="13">
        <f>('[2]A9. Nominal GDP (A)'!DH86/('[2]A9. Nominal GDP (A)'!F86/'BoE A8. UK Real GDP(A)'!I86))</f>
        <v>11402.554112527636</v>
      </c>
      <c r="O86" s="13">
        <f t="shared" si="44"/>
        <v>11185.485334445944</v>
      </c>
      <c r="P86" s="13">
        <f t="shared" si="59"/>
        <v>13084.412574887669</v>
      </c>
      <c r="Q86" s="10">
        <f t="shared" si="60"/>
        <v>0.8984797470236856</v>
      </c>
      <c r="R86" s="10"/>
      <c r="S86" s="10">
        <f t="shared" si="45"/>
        <v>7.9473293467111086</v>
      </c>
      <c r="T86" s="10">
        <f t="shared" si="46"/>
        <v>7.9473293467111166</v>
      </c>
      <c r="U86" s="10">
        <f t="shared" si="47"/>
        <v>8.0714970702800919</v>
      </c>
      <c r="V86" s="10">
        <f t="shared" si="71"/>
        <v>0.92104287829340592</v>
      </c>
      <c r="W86" s="10">
        <f t="shared" si="71"/>
        <v>0.92104287829340592</v>
      </c>
      <c r="X86" s="10">
        <f t="shared" si="71"/>
        <v>0.92104287829339171</v>
      </c>
      <c r="Y86" s="10"/>
      <c r="Z86" s="10">
        <f t="shared" si="48"/>
        <v>17.0283598815776</v>
      </c>
      <c r="AA86" s="10"/>
      <c r="AB86" s="10">
        <f t="shared" si="61"/>
        <v>2.2653755677292366</v>
      </c>
      <c r="AC86" s="10"/>
      <c r="AD86" s="149">
        <f t="shared" si="49"/>
        <v>15625.859053280208</v>
      </c>
      <c r="AE86" s="149">
        <f t="shared" si="50"/>
        <v>15321.083518641608</v>
      </c>
      <c r="AF86" s="149">
        <f t="shared" si="50"/>
        <v>17922.099207879201</v>
      </c>
      <c r="AG86" s="149">
        <f t="shared" si="50"/>
        <v>18609.145727348823</v>
      </c>
      <c r="AH86" s="150">
        <f t="shared" si="62"/>
        <v>0.92104287829336329</v>
      </c>
      <c r="AI86" s="150">
        <f t="shared" si="62"/>
        <v>0.92104287829336329</v>
      </c>
      <c r="AJ86" s="150">
        <f t="shared" si="62"/>
        <v>0.9210428782933775</v>
      </c>
      <c r="AK86" s="159"/>
      <c r="AL86" s="160"/>
      <c r="AM86" s="153">
        <f>'[2]A7. GB GDP(O) 1700-1870'!E77</f>
        <v>153.24055295813486</v>
      </c>
      <c r="AN86" s="154">
        <f>'[2]A18. Population 1680+'!J688</f>
        <v>7878.1202507602102</v>
      </c>
      <c r="AO86" s="154">
        <f t="shared" si="63"/>
        <v>1.9451410752882032</v>
      </c>
      <c r="AP86" s="154"/>
      <c r="AQ86" s="154">
        <f t="shared" si="64"/>
        <v>0.66862040321464633</v>
      </c>
      <c r="AR86" s="155"/>
      <c r="AS86" s="155"/>
      <c r="AT86" s="155">
        <f t="shared" si="51"/>
        <v>14.267150469206841</v>
      </c>
      <c r="AU86" s="154">
        <f>'[2]A18. Population 1680+'!S688</f>
        <v>3042.6483301142998</v>
      </c>
      <c r="AV86" s="154">
        <f t="shared" si="52"/>
        <v>76.169113991325247</v>
      </c>
      <c r="AW86" s="154">
        <f t="shared" si="65"/>
        <v>0.61847387297353862</v>
      </c>
      <c r="AX86" s="156">
        <f t="shared" si="53"/>
        <v>27.589979463332327</v>
      </c>
      <c r="AY86" s="156">
        <f>'[2]A9. Nominal GDP (A)'!AT86/('[2]A9. Nominal GDP (A)'!BK86+'[2]A9. Nominal GDP (A)'!AT86)</f>
        <v>0.13430549580270632</v>
      </c>
      <c r="AZ86" s="156">
        <f t="shared" si="66"/>
        <v>157.25990644521923</v>
      </c>
      <c r="BA86" s="156">
        <f t="shared" si="54"/>
        <v>31.138853295740631</v>
      </c>
      <c r="BB86" s="156">
        <f t="shared" si="55"/>
        <v>7.1135799442368857</v>
      </c>
      <c r="BC86" s="157"/>
      <c r="BU86" s="143">
        <f t="shared" si="56"/>
        <v>7.3025411419784243</v>
      </c>
      <c r="BV86" s="143">
        <f t="shared" si="67"/>
        <v>157.2599064452192</v>
      </c>
      <c r="BW86" s="143">
        <f t="shared" si="68"/>
        <v>1.0974136028112582</v>
      </c>
      <c r="BX86" s="143"/>
      <c r="BY86" s="144">
        <f t="shared" si="69"/>
        <v>153.24055295813477</v>
      </c>
      <c r="BZ86" s="144">
        <f t="shared" si="70"/>
        <v>157.25990644521912</v>
      </c>
      <c r="CA86" s="144"/>
      <c r="CB86" s="158"/>
      <c r="CC86" s="158">
        <f t="shared" si="57"/>
        <v>7.2134860761200095</v>
      </c>
      <c r="CD86" s="158"/>
      <c r="CE86" s="145"/>
      <c r="CF86" s="145"/>
      <c r="CG86" s="145"/>
      <c r="CH86" s="145"/>
      <c r="CI86" s="145"/>
      <c r="CJ86" s="145"/>
      <c r="CK86" s="145"/>
      <c r="CL86" s="145"/>
      <c r="CM86" s="146"/>
      <c r="CN86" s="146"/>
      <c r="CO86" s="146"/>
    </row>
    <row r="87" spans="1:93" x14ac:dyDescent="0.25">
      <c r="A87">
        <v>1769</v>
      </c>
      <c r="B87" s="147">
        <f t="shared" si="38"/>
        <v>14630.846695309663</v>
      </c>
      <c r="C87" s="147">
        <f t="shared" si="39"/>
        <v>14345.478440766125</v>
      </c>
      <c r="D87" s="147">
        <f t="shared" si="40"/>
        <v>16780.868499742865</v>
      </c>
      <c r="E87" s="148">
        <f t="shared" si="36"/>
        <v>5.6509133461075578</v>
      </c>
      <c r="F87" s="148">
        <f t="shared" si="36"/>
        <v>5.650913346107572</v>
      </c>
      <c r="G87" s="148">
        <f t="shared" si="36"/>
        <v>5.6509133461075578</v>
      </c>
      <c r="H87" s="10"/>
      <c r="I87" s="13">
        <f t="shared" si="41"/>
        <v>14101.217695985039</v>
      </c>
      <c r="J87" s="13">
        <f t="shared" si="42"/>
        <v>13825.880056901819</v>
      </c>
      <c r="K87" s="13">
        <f t="shared" si="43"/>
        <v>16173.059412837309</v>
      </c>
      <c r="L87" s="10">
        <f t="shared" si="58"/>
        <v>5.6509133461075578</v>
      </c>
      <c r="M87" s="10"/>
      <c r="N87" s="13">
        <f>('[2]A9. Nominal GDP (A)'!DH87/('[2]A9. Nominal GDP (A)'!F87/'BoE A8. UK Real GDP(A)'!I87))</f>
        <v>12044.208610859372</v>
      </c>
      <c r="O87" s="13">
        <f t="shared" si="44"/>
        <v>11814.924748636973</v>
      </c>
      <c r="P87" s="13">
        <f t="shared" si="59"/>
        <v>13820.710083660808</v>
      </c>
      <c r="Q87" s="10">
        <f t="shared" si="60"/>
        <v>5.6272874655930849</v>
      </c>
      <c r="R87" s="10"/>
      <c r="S87" s="10">
        <f t="shared" si="45"/>
        <v>8.3964260414235294</v>
      </c>
      <c r="T87" s="10">
        <f t="shared" si="46"/>
        <v>8.3964260414235383</v>
      </c>
      <c r="U87" s="10">
        <f t="shared" si="47"/>
        <v>8.5276103754552306</v>
      </c>
      <c r="V87" s="10">
        <f t="shared" si="71"/>
        <v>5.650913346107572</v>
      </c>
      <c r="W87" s="10">
        <f t="shared" si="71"/>
        <v>5.6509133461075578</v>
      </c>
      <c r="X87" s="10">
        <f t="shared" si="71"/>
        <v>5.650913346107572</v>
      </c>
      <c r="Y87" s="10"/>
      <c r="Z87" s="10">
        <f t="shared" si="48"/>
        <v>18.103225503574038</v>
      </c>
      <c r="AA87" s="10"/>
      <c r="AB87" s="10">
        <f t="shared" si="61"/>
        <v>6.3122087474748412</v>
      </c>
      <c r="AC87" s="10"/>
      <c r="AD87" s="149">
        <f t="shared" si="49"/>
        <v>16508.862807965979</v>
      </c>
      <c r="AE87" s="149">
        <f t="shared" si="50"/>
        <v>16186.864671964815</v>
      </c>
      <c r="AF87" s="149">
        <f t="shared" si="50"/>
        <v>18934.861503919885</v>
      </c>
      <c r="AG87" s="149">
        <f t="shared" si="50"/>
        <v>19660.732426852184</v>
      </c>
      <c r="AH87" s="150">
        <f t="shared" si="62"/>
        <v>5.6509133461075862</v>
      </c>
      <c r="AI87" s="150">
        <f t="shared" si="62"/>
        <v>5.6509133461075862</v>
      </c>
      <c r="AJ87" s="150">
        <f t="shared" si="62"/>
        <v>5.650913346107572</v>
      </c>
      <c r="AK87" s="159"/>
      <c r="AL87" s="160"/>
      <c r="AM87" s="153">
        <f>'[2]A7. GB GDP(O) 1700-1870'!E78</f>
        <v>161.90004381689516</v>
      </c>
      <c r="AN87" s="154">
        <f>'[2]A18. Population 1680+'!J689</f>
        <v>7928.9879110047332</v>
      </c>
      <c r="AO87" s="154">
        <f t="shared" si="63"/>
        <v>2.0418752763160635</v>
      </c>
      <c r="AP87" s="154"/>
      <c r="AQ87" s="154">
        <f t="shared" si="64"/>
        <v>4.9731200608946864</v>
      </c>
      <c r="AR87" s="155"/>
      <c r="AS87" s="155"/>
      <c r="AT87" s="155">
        <f t="shared" si="51"/>
        <v>15.167722789139514</v>
      </c>
      <c r="AU87" s="154">
        <f>'[2]A18. Population 1680+'!S689</f>
        <v>3092.4497482687502</v>
      </c>
      <c r="AV87" s="154">
        <f t="shared" si="52"/>
        <v>79.672996867825447</v>
      </c>
      <c r="AW87" s="154">
        <f t="shared" si="65"/>
        <v>4.6001360563275711</v>
      </c>
      <c r="AX87" s="156">
        <f t="shared" si="53"/>
        <v>29.331516560443301</v>
      </c>
      <c r="AY87" s="156">
        <f>'[2]A9. Nominal GDP (A)'!AT87/('[2]A9. Nominal GDP (A)'!BK87+'[2]A9. Nominal GDP (A)'!AT87)</f>
        <v>0.13523745389636319</v>
      </c>
      <c r="AZ87" s="156">
        <f t="shared" si="66"/>
        <v>166.28619882669642</v>
      </c>
      <c r="BA87" s="156">
        <f t="shared" si="54"/>
        <v>32.926139073944931</v>
      </c>
      <c r="BB87" s="156">
        <f t="shared" si="55"/>
        <v>7.5218801518811098</v>
      </c>
      <c r="BC87" s="157"/>
      <c r="BU87" s="143">
        <f t="shared" si="56"/>
        <v>7.7216872101990912</v>
      </c>
      <c r="BV87" s="143">
        <f t="shared" si="67"/>
        <v>166.28619882669636</v>
      </c>
      <c r="BW87" s="143">
        <f t="shared" si="68"/>
        <v>5.7397289528602187</v>
      </c>
      <c r="BX87" s="143"/>
      <c r="BY87" s="144">
        <f t="shared" si="69"/>
        <v>161.90004381689502</v>
      </c>
      <c r="BZ87" s="144">
        <f t="shared" si="70"/>
        <v>166.28619882669628</v>
      </c>
      <c r="CA87" s="144"/>
      <c r="CB87" s="158"/>
      <c r="CC87" s="158">
        <f t="shared" si="57"/>
        <v>7.6211139235150851</v>
      </c>
      <c r="CD87" s="158"/>
      <c r="CE87" s="145"/>
      <c r="CF87" s="145"/>
      <c r="CG87" s="145"/>
      <c r="CH87" s="145"/>
      <c r="CI87" s="145"/>
      <c r="CJ87" s="145"/>
      <c r="CK87" s="145"/>
      <c r="CL87" s="145"/>
      <c r="CM87" s="146"/>
      <c r="CN87" s="146"/>
      <c r="CO87" s="146"/>
    </row>
    <row r="88" spans="1:93" x14ac:dyDescent="0.25">
      <c r="A88">
        <v>1770</v>
      </c>
      <c r="B88" s="147">
        <f t="shared" si="38"/>
        <v>14231.094728686317</v>
      </c>
      <c r="C88" s="147">
        <f t="shared" si="39"/>
        <v>13953.523461107467</v>
      </c>
      <c r="D88" s="147">
        <f t="shared" si="40"/>
        <v>16322.372465704693</v>
      </c>
      <c r="E88" s="148">
        <f t="shared" si="36"/>
        <v>-2.7322544959171609</v>
      </c>
      <c r="F88" s="148">
        <f t="shared" si="36"/>
        <v>-2.7322544959171466</v>
      </c>
      <c r="G88" s="148">
        <f t="shared" si="36"/>
        <v>-2.7322544959171609</v>
      </c>
      <c r="H88" s="10"/>
      <c r="I88" s="13">
        <f t="shared" si="41"/>
        <v>13715.936541507421</v>
      </c>
      <c r="J88" s="13">
        <f t="shared" si="42"/>
        <v>13448.121827447005</v>
      </c>
      <c r="K88" s="13">
        <f t="shared" si="43"/>
        <v>15731.170269902708</v>
      </c>
      <c r="L88" s="10">
        <f t="shared" si="58"/>
        <v>-2.7322544959171609</v>
      </c>
      <c r="M88" s="10"/>
      <c r="N88" s="13">
        <f>('[2]A9. Nominal GDP (A)'!DH88/('[2]A9. Nominal GDP (A)'!F88/'BoE A8. UK Real GDP(A)'!I88))</f>
        <v>11712.509831455402</v>
      </c>
      <c r="O88" s="13">
        <f t="shared" si="44"/>
        <v>11489.540471056527</v>
      </c>
      <c r="P88" s="13">
        <f t="shared" si="59"/>
        <v>13440.086265744445</v>
      </c>
      <c r="Q88" s="10">
        <f t="shared" si="60"/>
        <v>-2.7540105798640866</v>
      </c>
      <c r="R88" s="10"/>
      <c r="S88" s="10">
        <f t="shared" si="45"/>
        <v>8.167014313410375</v>
      </c>
      <c r="T88" s="10">
        <f t="shared" si="46"/>
        <v>8.1670143134103839</v>
      </c>
      <c r="U88" s="10">
        <f t="shared" si="47"/>
        <v>8.2946143575775562</v>
      </c>
      <c r="V88" s="10">
        <f t="shared" si="71"/>
        <v>-2.7322544959171751</v>
      </c>
      <c r="W88" s="10">
        <f t="shared" si="71"/>
        <v>-2.7322544959171609</v>
      </c>
      <c r="X88" s="10">
        <f t="shared" si="71"/>
        <v>-2.7322544959171751</v>
      </c>
      <c r="Y88" s="10"/>
      <c r="Z88" s="10">
        <f t="shared" si="48"/>
        <v>17.821379975227071</v>
      </c>
      <c r="AA88" s="10"/>
      <c r="AB88" s="10">
        <f t="shared" si="61"/>
        <v>-1.5568801719413159</v>
      </c>
      <c r="AC88" s="10"/>
      <c r="AD88" s="149">
        <f t="shared" si="49"/>
        <v>16057.798661670537</v>
      </c>
      <c r="AE88" s="149">
        <f t="shared" si="50"/>
        <v>15744.598334217033</v>
      </c>
      <c r="AF88" s="149">
        <f t="shared" si="50"/>
        <v>18417.512899183352</v>
      </c>
      <c r="AG88" s="149">
        <f t="shared" si="50"/>
        <v>19123.551181189276</v>
      </c>
      <c r="AH88" s="150">
        <f t="shared" si="62"/>
        <v>-2.7322544959171466</v>
      </c>
      <c r="AI88" s="150">
        <f t="shared" si="62"/>
        <v>-2.7322544959171466</v>
      </c>
      <c r="AJ88" s="150">
        <f t="shared" si="62"/>
        <v>-2.7322544959171324</v>
      </c>
      <c r="AK88" s="159"/>
      <c r="AL88" s="160"/>
      <c r="AM88" s="153">
        <f>'[2]A7. GB GDP(O) 1700-1870'!E79</f>
        <v>157.47652259081624</v>
      </c>
      <c r="AN88" s="154">
        <f>'[2]A18. Population 1680+'!J690</f>
        <v>7983.5491640198079</v>
      </c>
      <c r="AO88" s="154">
        <f t="shared" si="63"/>
        <v>1.9725127177838413</v>
      </c>
      <c r="AP88" s="154"/>
      <c r="AQ88" s="154">
        <f t="shared" si="64"/>
        <v>-3.3970027129847722</v>
      </c>
      <c r="AR88" s="161"/>
      <c r="AS88" s="155"/>
      <c r="AT88" s="155">
        <f t="shared" si="51"/>
        <v>14.93157952050038</v>
      </c>
      <c r="AU88" s="154">
        <f>'[2]A18. Population 1680+'!S690</f>
        <v>3143.0663054011902</v>
      </c>
      <c r="AV88" s="154">
        <f t="shared" si="52"/>
        <v>77.169490042592855</v>
      </c>
      <c r="AW88" s="154">
        <f t="shared" si="65"/>
        <v>-3.1422275095109313</v>
      </c>
      <c r="AX88" s="156">
        <f t="shared" si="53"/>
        <v>28.874859994984082</v>
      </c>
      <c r="AY88" s="156">
        <f>'[2]A9. Nominal GDP (A)'!AT88/('[2]A9. Nominal GDP (A)'!BK88+'[2]A9. Nominal GDP (A)'!AT88)</f>
        <v>0.13777201980662432</v>
      </c>
      <c r="AZ88" s="156">
        <f t="shared" si="66"/>
        <v>162.00715629682949</v>
      </c>
      <c r="BA88" s="156">
        <f t="shared" si="54"/>
        <v>32.078850781616111</v>
      </c>
      <c r="BB88" s="156">
        <f t="shared" si="55"/>
        <v>7.3283196200897383</v>
      </c>
      <c r="BC88" s="157"/>
      <c r="BU88" s="143">
        <f t="shared" si="56"/>
        <v>7.5229850436458277</v>
      </c>
      <c r="BV88" s="143">
        <f t="shared" si="67"/>
        <v>162.00715629682944</v>
      </c>
      <c r="BW88" s="143">
        <f t="shared" si="68"/>
        <v>-2.5732998649674812</v>
      </c>
      <c r="BX88" s="143"/>
      <c r="BY88" s="144">
        <f t="shared" si="69"/>
        <v>157.47652259081607</v>
      </c>
      <c r="BZ88" s="144">
        <f t="shared" si="70"/>
        <v>162.00715629682932</v>
      </c>
      <c r="CA88" s="144"/>
      <c r="CB88" s="158"/>
      <c r="CC88" s="158">
        <f t="shared" si="57"/>
        <v>7.4128856957008757</v>
      </c>
      <c r="CD88" s="158"/>
      <c r="CE88" s="145"/>
      <c r="CF88" s="145"/>
      <c r="CG88" s="145"/>
      <c r="CH88" s="145"/>
      <c r="CI88" s="145"/>
      <c r="CJ88" s="145"/>
      <c r="CK88" s="145"/>
      <c r="CL88" s="145"/>
      <c r="CM88" s="146"/>
      <c r="CN88" s="146"/>
      <c r="CO88" s="146"/>
    </row>
    <row r="89" spans="1:93" x14ac:dyDescent="0.25">
      <c r="A89">
        <v>1771</v>
      </c>
      <c r="B89" s="147">
        <f t="shared" si="38"/>
        <v>14496.950664984905</v>
      </c>
      <c r="C89" s="147">
        <f t="shared" si="39"/>
        <v>14214.193993848658</v>
      </c>
      <c r="D89" s="147">
        <f t="shared" si="40"/>
        <v>16627.296274955788</v>
      </c>
      <c r="E89" s="148">
        <f t="shared" si="36"/>
        <v>1.8681341201579471</v>
      </c>
      <c r="F89" s="148">
        <f t="shared" si="36"/>
        <v>1.8681341201579329</v>
      </c>
      <c r="G89" s="148">
        <f t="shared" si="36"/>
        <v>1.8681341201579329</v>
      </c>
      <c r="H89" s="10"/>
      <c r="I89" s="13">
        <f t="shared" si="41"/>
        <v>13972.168631938534</v>
      </c>
      <c r="J89" s="13">
        <f t="shared" si="42"/>
        <v>13699.350779825952</v>
      </c>
      <c r="K89" s="13">
        <f t="shared" si="43"/>
        <v>16025.049629214906</v>
      </c>
      <c r="L89" s="10">
        <f t="shared" si="58"/>
        <v>1.8681341201579613</v>
      </c>
      <c r="M89" s="10"/>
      <c r="N89" s="13">
        <f>('[2]A9. Nominal GDP (A)'!DH89/('[2]A9. Nominal GDP (A)'!F89/'BoE A8. UK Real GDP(A)'!I89))</f>
        <v>11928.645924189947</v>
      </c>
      <c r="O89" s="13">
        <f t="shared" si="44"/>
        <v>11701.562012166391</v>
      </c>
      <c r="P89" s="13">
        <f t="shared" si="59"/>
        <v>13688.102085862844</v>
      </c>
      <c r="Q89" s="10">
        <f t="shared" si="60"/>
        <v>1.8453439599605304</v>
      </c>
      <c r="R89" s="10"/>
      <c r="S89" s="10">
        <f t="shared" si="45"/>
        <v>8.319585094397377</v>
      </c>
      <c r="T89" s="10">
        <f t="shared" si="46"/>
        <v>8.3195850943973859</v>
      </c>
      <c r="U89" s="10">
        <f t="shared" si="47"/>
        <v>8.4495688785269838</v>
      </c>
      <c r="V89" s="10">
        <f t="shared" si="71"/>
        <v>1.8681341201579329</v>
      </c>
      <c r="W89" s="10">
        <f t="shared" si="71"/>
        <v>1.8681341201579329</v>
      </c>
      <c r="X89" s="10">
        <f t="shared" si="71"/>
        <v>1.8681341201579613</v>
      </c>
      <c r="Y89" s="10"/>
      <c r="Z89" s="10">
        <f t="shared" si="48"/>
        <v>18.320843241729904</v>
      </c>
      <c r="AA89" s="10"/>
      <c r="AB89" s="10">
        <f t="shared" si="61"/>
        <v>2.8026071336626046</v>
      </c>
      <c r="AC89" s="10"/>
      <c r="AD89" s="149">
        <f t="shared" si="49"/>
        <v>16357.779877415471</v>
      </c>
      <c r="AE89" s="149">
        <f t="shared" si="50"/>
        <v>16038.728547780362</v>
      </c>
      <c r="AF89" s="149">
        <f t="shared" si="50"/>
        <v>18761.576741737485</v>
      </c>
      <c r="AG89" s="149">
        <f t="shared" si="50"/>
        <v>19480.804765790937</v>
      </c>
      <c r="AH89" s="150">
        <f t="shared" si="62"/>
        <v>1.8681341201579613</v>
      </c>
      <c r="AI89" s="150">
        <f t="shared" si="62"/>
        <v>1.8681341201579613</v>
      </c>
      <c r="AJ89" s="150">
        <f t="shared" si="62"/>
        <v>1.8681341201579329</v>
      </c>
      <c r="AK89" s="159"/>
      <c r="AL89" s="160"/>
      <c r="AM89" s="153">
        <f>'[2]A7. GB GDP(O) 1700-1870'!E80</f>
        <v>160.41839524057352</v>
      </c>
      <c r="AN89" s="154">
        <f>'[2]A18. Population 1680+'!J691</f>
        <v>8033.0777375941707</v>
      </c>
      <c r="AO89" s="154">
        <f t="shared" si="63"/>
        <v>1.9969730218074209</v>
      </c>
      <c r="AP89" s="154"/>
      <c r="AQ89" s="154">
        <f t="shared" si="64"/>
        <v>1.2400581148628191</v>
      </c>
      <c r="AR89" s="161"/>
      <c r="AS89" s="155"/>
      <c r="AT89" s="155">
        <f t="shared" si="51"/>
        <v>15.350053033310429</v>
      </c>
      <c r="AU89" s="154">
        <f>'[2]A18. Population 1680+'!S691</f>
        <v>3194.5113435323501</v>
      </c>
      <c r="AV89" s="154">
        <f t="shared" si="52"/>
        <v>78.054665576803927</v>
      </c>
      <c r="AW89" s="154">
        <f t="shared" si="65"/>
        <v>1.1470537562481127</v>
      </c>
      <c r="AX89" s="156">
        <f t="shared" si="53"/>
        <v>29.684108881038597</v>
      </c>
      <c r="AY89" s="156">
        <f>'[2]A9. Nominal GDP (A)'!AT89/('[2]A9. Nominal GDP (A)'!BK89+'[2]A9. Nominal GDP (A)'!AT89)</f>
        <v>0.13596275882348477</v>
      </c>
      <c r="AZ89" s="156">
        <f t="shared" si="66"/>
        <v>165.24224213395877</v>
      </c>
      <c r="BA89" s="156">
        <f t="shared" si="54"/>
        <v>32.719426409305342</v>
      </c>
      <c r="BB89" s="156">
        <f t="shared" si="55"/>
        <v>7.4746572483453164</v>
      </c>
      <c r="BC89" s="157"/>
      <c r="BU89" s="143">
        <f t="shared" si="56"/>
        <v>7.6732099036084502</v>
      </c>
      <c r="BV89" s="143">
        <f t="shared" si="67"/>
        <v>165.24224213395874</v>
      </c>
      <c r="BW89" s="143">
        <f t="shared" si="68"/>
        <v>1.9968783546832896</v>
      </c>
      <c r="BX89" s="143"/>
      <c r="BY89" s="144">
        <f t="shared" si="69"/>
        <v>160.41839524057337</v>
      </c>
      <c r="BZ89" s="144">
        <f t="shared" si="70"/>
        <v>165.2422421339586</v>
      </c>
      <c r="CA89" s="144"/>
      <c r="CB89" s="158"/>
      <c r="CC89" s="158">
        <f t="shared" si="57"/>
        <v>7.551368342670572</v>
      </c>
      <c r="CD89" s="158"/>
      <c r="CE89" s="145"/>
      <c r="CF89" s="145"/>
      <c r="CG89" s="145"/>
      <c r="CH89" s="145"/>
      <c r="CI89" s="145"/>
      <c r="CJ89" s="145"/>
      <c r="CK89" s="145"/>
      <c r="CL89" s="145"/>
      <c r="CM89" s="146"/>
      <c r="CN89" s="146"/>
      <c r="CO89" s="146"/>
    </row>
    <row r="90" spans="1:93" x14ac:dyDescent="0.25">
      <c r="A90">
        <v>1772</v>
      </c>
      <c r="B90" s="147">
        <f t="shared" si="38"/>
        <v>14126.626584268113</v>
      </c>
      <c r="C90" s="147">
        <f t="shared" si="39"/>
        <v>13851.092922075257</v>
      </c>
      <c r="D90" s="147">
        <f t="shared" si="40"/>
        <v>16202.552592637741</v>
      </c>
      <c r="E90" s="148">
        <f t="shared" si="36"/>
        <v>-2.5544963853070897</v>
      </c>
      <c r="F90" s="148">
        <f t="shared" si="36"/>
        <v>-2.5544963853070897</v>
      </c>
      <c r="G90" s="148">
        <f t="shared" si="36"/>
        <v>-2.5544963853070897</v>
      </c>
      <c r="H90" s="10"/>
      <c r="I90" s="13">
        <f t="shared" si="41"/>
        <v>13615.250089286654</v>
      </c>
      <c r="J90" s="13">
        <f t="shared" si="42"/>
        <v>13349.401359344762</v>
      </c>
      <c r="K90" s="13">
        <f t="shared" si="43"/>
        <v>15615.690315692946</v>
      </c>
      <c r="L90" s="10">
        <f t="shared" si="58"/>
        <v>-2.5544963853070755</v>
      </c>
      <c r="M90" s="10"/>
      <c r="N90" s="13">
        <f>('[2]A9. Nominal GDP (A)'!DH90/('[2]A9. Nominal GDP (A)'!F90/'BoE A8. UK Real GDP(A)'!I90))</f>
        <v>11621.327982652434</v>
      </c>
      <c r="O90" s="13">
        <f t="shared" si="44"/>
        <v>11400.09443795832</v>
      </c>
      <c r="P90" s="13">
        <f t="shared" si="59"/>
        <v>13335.455240335121</v>
      </c>
      <c r="Q90" s="10">
        <f t="shared" si="60"/>
        <v>-2.5763019833987073</v>
      </c>
      <c r="R90" s="10"/>
      <c r="S90" s="10">
        <f t="shared" si="45"/>
        <v>8.1070615938884494</v>
      </c>
      <c r="T90" s="10">
        <f t="shared" si="46"/>
        <v>8.1070615938884583</v>
      </c>
      <c r="U90" s="10">
        <f t="shared" si="47"/>
        <v>8.2337249469509803</v>
      </c>
      <c r="V90" s="10">
        <f t="shared" si="71"/>
        <v>-2.5544963853070755</v>
      </c>
      <c r="W90" s="10">
        <f t="shared" si="71"/>
        <v>-2.5544963853070897</v>
      </c>
      <c r="X90" s="10">
        <f t="shared" si="71"/>
        <v>-2.5544963853070755</v>
      </c>
      <c r="Y90" s="10"/>
      <c r="Z90" s="10">
        <f t="shared" si="48"/>
        <v>18.057431312094817</v>
      </c>
      <c r="AA90" s="10"/>
      <c r="AB90" s="10">
        <f t="shared" si="61"/>
        <v>-1.437771865407953</v>
      </c>
      <c r="AC90" s="10"/>
      <c r="AD90" s="149">
        <f t="shared" si="49"/>
        <v>15939.920981730402</v>
      </c>
      <c r="AE90" s="149">
        <f t="shared" si="50"/>
        <v>15629.019806778095</v>
      </c>
      <c r="AF90" s="149">
        <f t="shared" si="50"/>
        <v>18282.312942043183</v>
      </c>
      <c r="AG90" s="149">
        <f t="shared" si="50"/>
        <v>18983.168312220077</v>
      </c>
      <c r="AH90" s="150">
        <f t="shared" si="62"/>
        <v>-2.5544963853070897</v>
      </c>
      <c r="AI90" s="150">
        <f t="shared" si="62"/>
        <v>-2.5544963853070897</v>
      </c>
      <c r="AJ90" s="150">
        <f t="shared" si="62"/>
        <v>-2.5544963853070897</v>
      </c>
      <c r="AK90" s="159"/>
      <c r="AL90" s="160"/>
      <c r="AM90" s="153">
        <f>'[2]A7. GB GDP(O) 1700-1870'!E81</f>
        <v>156.32051313278541</v>
      </c>
      <c r="AN90" s="154">
        <f>'[2]A18. Population 1680+'!J692</f>
        <v>8092.5237218767697</v>
      </c>
      <c r="AO90" s="154">
        <f t="shared" si="63"/>
        <v>1.9316658004992846</v>
      </c>
      <c r="AP90" s="154"/>
      <c r="AQ90" s="154">
        <f t="shared" si="64"/>
        <v>-3.2703106449093724</v>
      </c>
      <c r="AR90" s="161"/>
      <c r="AS90" s="155"/>
      <c r="AT90" s="155">
        <f t="shared" si="51"/>
        <v>15.129354289472289</v>
      </c>
      <c r="AU90" s="154">
        <f>'[2]A18. Population 1680+'!S692</f>
        <v>3246.7984230623201</v>
      </c>
      <c r="AV90" s="154">
        <f t="shared" si="52"/>
        <v>75.693482792387826</v>
      </c>
      <c r="AW90" s="154">
        <f t="shared" si="65"/>
        <v>-3.02503734654114</v>
      </c>
      <c r="AX90" s="156">
        <f t="shared" si="53"/>
        <v>29.257319115049953</v>
      </c>
      <c r="AY90" s="156">
        <f>'[2]A9. Nominal GDP (A)'!AT90/('[2]A9. Nominal GDP (A)'!BK90+'[2]A9. Nominal GDP (A)'!AT90)</f>
        <v>0.13702528203679407</v>
      </c>
      <c r="AZ90" s="156">
        <f t="shared" si="66"/>
        <v>161.27202719685889</v>
      </c>
      <c r="BA90" s="156">
        <f t="shared" si="54"/>
        <v>31.933288713604902</v>
      </c>
      <c r="BB90" s="156">
        <f t="shared" si="55"/>
        <v>7.2950663914685094</v>
      </c>
      <c r="BC90" s="157"/>
      <c r="BU90" s="143">
        <f t="shared" si="56"/>
        <v>7.4888484946769971</v>
      </c>
      <c r="BV90" s="143">
        <f t="shared" si="67"/>
        <v>161.27202719685886</v>
      </c>
      <c r="BW90" s="143">
        <f t="shared" si="68"/>
        <v>-2.4026634387357859</v>
      </c>
      <c r="BX90" s="143"/>
      <c r="BY90" s="144">
        <f t="shared" si="69"/>
        <v>156.32051313278529</v>
      </c>
      <c r="BZ90" s="144">
        <f t="shared" si="70"/>
        <v>161.27202719685874</v>
      </c>
      <c r="CA90" s="144"/>
      <c r="CB90" s="158"/>
      <c r="CC90" s="158">
        <f t="shared" si="57"/>
        <v>7.3584689113158293</v>
      </c>
      <c r="CD90" s="158"/>
      <c r="CE90" s="145"/>
      <c r="CF90" s="145"/>
      <c r="CG90" s="145"/>
      <c r="CH90" s="145"/>
      <c r="CI90" s="145"/>
      <c r="CJ90" s="145"/>
      <c r="CK90" s="145"/>
      <c r="CL90" s="145"/>
      <c r="CM90" s="146"/>
      <c r="CN90" s="146"/>
      <c r="CO90" s="146"/>
    </row>
    <row r="91" spans="1:93" x14ac:dyDescent="0.25">
      <c r="A91">
        <v>1773</v>
      </c>
      <c r="B91" s="147">
        <f t="shared" si="38"/>
        <v>14378.507160996765</v>
      </c>
      <c r="C91" s="147">
        <f t="shared" si="39"/>
        <v>14098.060678511867</v>
      </c>
      <c r="D91" s="147">
        <f t="shared" si="40"/>
        <v>16491.447345193512</v>
      </c>
      <c r="E91" s="148">
        <f t="shared" si="36"/>
        <v>1.7830199957939925</v>
      </c>
      <c r="F91" s="148">
        <f t="shared" si="36"/>
        <v>1.7830199957940067</v>
      </c>
      <c r="G91" s="148">
        <f t="shared" si="36"/>
        <v>1.7830199957940067</v>
      </c>
      <c r="H91" s="10"/>
      <c r="I91" s="13">
        <f t="shared" si="41"/>
        <v>13858.012720855997</v>
      </c>
      <c r="J91" s="13">
        <f t="shared" si="42"/>
        <v>13587.423854900675</v>
      </c>
      <c r="K91" s="13">
        <f t="shared" si="43"/>
        <v>15894.12119650302</v>
      </c>
      <c r="L91" s="10">
        <f t="shared" si="58"/>
        <v>1.7830199957940067</v>
      </c>
      <c r="M91" s="10"/>
      <c r="N91" s="13">
        <f>('[2]A9. Nominal GDP (A)'!DH91/('[2]A9. Nominal GDP (A)'!F91/'BoE A8. UK Real GDP(A)'!I91))</f>
        <v>11825.891093414375</v>
      </c>
      <c r="O91" s="13">
        <f t="shared" si="44"/>
        <v>11600.763310284252</v>
      </c>
      <c r="P91" s="13">
        <f t="shared" si="59"/>
        <v>13570.191082182255</v>
      </c>
      <c r="Q91" s="10">
        <f t="shared" si="60"/>
        <v>1.7602386841443405</v>
      </c>
      <c r="R91" s="10"/>
      <c r="S91" s="10">
        <f t="shared" si="45"/>
        <v>8.251612123178818</v>
      </c>
      <c r="T91" s="10">
        <f t="shared" si="46"/>
        <v>8.2516121231788269</v>
      </c>
      <c r="U91" s="10">
        <f t="shared" si="47"/>
        <v>8.3805339091537974</v>
      </c>
      <c r="V91" s="10">
        <f t="shared" si="71"/>
        <v>1.7830199957940209</v>
      </c>
      <c r="W91" s="10">
        <f t="shared" si="71"/>
        <v>1.7830199957940209</v>
      </c>
      <c r="X91" s="10">
        <f t="shared" si="71"/>
        <v>1.7830199957940209</v>
      </c>
      <c r="Y91" s="10"/>
      <c r="Z91" s="10">
        <f t="shared" si="48"/>
        <v>18.524559933897198</v>
      </c>
      <c r="AA91" s="10"/>
      <c r="AB91" s="10">
        <f t="shared" si="61"/>
        <v>2.586905156823164</v>
      </c>
      <c r="AC91" s="10"/>
      <c r="AD91" s="149">
        <f t="shared" si="49"/>
        <v>16224.132960148423</v>
      </c>
      <c r="AE91" s="149">
        <f t="shared" si="50"/>
        <v>15907.688355079557</v>
      </c>
      <c r="AF91" s="149">
        <f t="shared" si="50"/>
        <v>18608.290237493453</v>
      </c>
      <c r="AG91" s="149">
        <f t="shared" si="50"/>
        <v>19321.641999062198</v>
      </c>
      <c r="AH91" s="150">
        <f t="shared" si="62"/>
        <v>1.7830199957940351</v>
      </c>
      <c r="AI91" s="150">
        <f t="shared" si="62"/>
        <v>1.7830199957940209</v>
      </c>
      <c r="AJ91" s="150">
        <f t="shared" si="62"/>
        <v>1.7830199957940209</v>
      </c>
      <c r="AK91" s="159"/>
      <c r="AL91" s="160"/>
      <c r="AM91" s="153">
        <f>'[2]A7. GB GDP(O) 1700-1870'!E82</f>
        <v>159.10773913947079</v>
      </c>
      <c r="AN91" s="154">
        <f>'[2]A18. Population 1680+'!J693</f>
        <v>8154.4048169278603</v>
      </c>
      <c r="AO91" s="154">
        <f t="shared" si="63"/>
        <v>1.9511876428942607</v>
      </c>
      <c r="AP91" s="154"/>
      <c r="AQ91" s="154">
        <f t="shared" si="64"/>
        <v>1.0106221474713806</v>
      </c>
      <c r="AR91" s="161"/>
      <c r="AS91" s="155"/>
      <c r="AT91" s="155">
        <f t="shared" si="51"/>
        <v>15.520736335780693</v>
      </c>
      <c r="AU91" s="154">
        <f>'[2]A18. Population 1680+'!S693</f>
        <v>3299.9413263448901</v>
      </c>
      <c r="AV91" s="154">
        <f t="shared" si="52"/>
        <v>76.401084761083212</v>
      </c>
      <c r="AW91" s="154">
        <f t="shared" si="65"/>
        <v>0.93482548641102881</v>
      </c>
      <c r="AX91" s="156">
        <f t="shared" si="53"/>
        <v>30.014178211985389</v>
      </c>
      <c r="AY91" s="156">
        <f>'[2]A9. Nominal GDP (A)'!AT91/('[2]A9. Nominal GDP (A)'!BK91+'[2]A9. Nominal GDP (A)'!AT91)</f>
        <v>0.13733055071510286</v>
      </c>
      <c r="AZ91" s="156">
        <f t="shared" si="66"/>
        <v>164.32518500578007</v>
      </c>
      <c r="BA91" s="156">
        <f t="shared" si="54"/>
        <v>32.537840981565587</v>
      </c>
      <c r="BB91" s="156">
        <f t="shared" si="55"/>
        <v>7.4331745885740297</v>
      </c>
      <c r="BC91" s="157"/>
      <c r="BU91" s="143">
        <f t="shared" si="56"/>
        <v>7.6306253214384085</v>
      </c>
      <c r="BV91" s="143">
        <f t="shared" si="67"/>
        <v>164.32518500578001</v>
      </c>
      <c r="BW91" s="143">
        <f t="shared" si="68"/>
        <v>1.8931725867091984</v>
      </c>
      <c r="BX91" s="143"/>
      <c r="BY91" s="144">
        <f t="shared" si="69"/>
        <v>159.10773913947065</v>
      </c>
      <c r="BZ91" s="144">
        <f t="shared" si="70"/>
        <v>164.32518500577987</v>
      </c>
      <c r="CA91" s="144"/>
      <c r="CB91" s="158"/>
      <c r="CC91" s="158">
        <f t="shared" si="57"/>
        <v>7.4896718833888762</v>
      </c>
      <c r="CD91" s="158"/>
      <c r="CE91" s="145"/>
      <c r="CF91" s="145"/>
      <c r="CG91" s="145"/>
      <c r="CH91" s="145"/>
      <c r="CI91" s="145"/>
      <c r="CJ91" s="145"/>
      <c r="CK91" s="145"/>
      <c r="CL91" s="145"/>
      <c r="CM91" s="146"/>
      <c r="CN91" s="146"/>
      <c r="CO91" s="146"/>
    </row>
    <row r="92" spans="1:93" x14ac:dyDescent="0.25">
      <c r="A92">
        <v>1774</v>
      </c>
      <c r="B92" s="147">
        <f t="shared" si="38"/>
        <v>14058.663580661419</v>
      </c>
      <c r="C92" s="147">
        <f t="shared" si="39"/>
        <v>13784.455507077117</v>
      </c>
      <c r="D92" s="147">
        <f t="shared" si="40"/>
        <v>16124.602337938051</v>
      </c>
      <c r="E92" s="148">
        <f t="shared" si="36"/>
        <v>-2.2244561048935338</v>
      </c>
      <c r="F92" s="148">
        <f t="shared" si="36"/>
        <v>-2.2244561048935338</v>
      </c>
      <c r="G92" s="148">
        <f t="shared" si="36"/>
        <v>-2.2244561048935338</v>
      </c>
      <c r="H92" s="10"/>
      <c r="I92" s="13">
        <f t="shared" si="41"/>
        <v>13549.747310869994</v>
      </c>
      <c r="J92" s="13">
        <f t="shared" si="42"/>
        <v>13285.177575462578</v>
      </c>
      <c r="K92" s="13">
        <f t="shared" si="43"/>
        <v>15540.563447228233</v>
      </c>
      <c r="L92" s="10">
        <f t="shared" si="58"/>
        <v>-2.2244561048935196</v>
      </c>
      <c r="M92" s="10"/>
      <c r="N92" s="13">
        <f>('[2]A9. Nominal GDP (A)'!DH92/('[2]A9. Nominal GDP (A)'!F92/'BoE A8. UK Real GDP(A)'!I92))</f>
        <v>11560.240738357264</v>
      </c>
      <c r="O92" s="13">
        <f t="shared" si="44"/>
        <v>11340.170102722355</v>
      </c>
      <c r="P92" s="13">
        <f t="shared" si="59"/>
        <v>13265.357725380749</v>
      </c>
      <c r="Q92" s="10">
        <f t="shared" si="60"/>
        <v>-2.2463453532482163</v>
      </c>
      <c r="R92" s="10"/>
      <c r="S92" s="10">
        <f t="shared" si="45"/>
        <v>8.0680586335526332</v>
      </c>
      <c r="T92" s="10">
        <f t="shared" si="46"/>
        <v>8.0680586335526421</v>
      </c>
      <c r="U92" s="10">
        <f t="shared" si="47"/>
        <v>8.1941126109889542</v>
      </c>
      <c r="V92" s="10">
        <f t="shared" si="71"/>
        <v>-2.2244561048935196</v>
      </c>
      <c r="W92" s="10">
        <f t="shared" si="71"/>
        <v>-2.2244561048935054</v>
      </c>
      <c r="X92" s="10">
        <f t="shared" si="71"/>
        <v>-2.2244561048935196</v>
      </c>
      <c r="Y92" s="10"/>
      <c r="Z92" s="10">
        <f t="shared" si="48"/>
        <v>18.319908368492086</v>
      </c>
      <c r="AA92" s="10"/>
      <c r="AB92" s="10">
        <f t="shared" si="61"/>
        <v>-1.1047580408678499</v>
      </c>
      <c r="AC92" s="10"/>
      <c r="AD92" s="149">
        <f t="shared" si="49"/>
        <v>15863.234244050362</v>
      </c>
      <c r="AE92" s="149">
        <f t="shared" si="50"/>
        <v>15553.828810317556</v>
      </c>
      <c r="AF92" s="149">
        <f t="shared" si="50"/>
        <v>18194.356989289226</v>
      </c>
      <c r="AG92" s="149">
        <f t="shared" si="50"/>
        <v>18891.840554048391</v>
      </c>
      <c r="AH92" s="150">
        <f t="shared" si="62"/>
        <v>-2.2244561048935054</v>
      </c>
      <c r="AI92" s="150">
        <f t="shared" si="62"/>
        <v>-2.2244561048935054</v>
      </c>
      <c r="AJ92" s="150">
        <f t="shared" si="62"/>
        <v>-2.2244561048935054</v>
      </c>
      <c r="AK92" s="159"/>
      <c r="AL92" s="160"/>
      <c r="AM92" s="153">
        <f>'[2]A7. GB GDP(O) 1700-1870'!E83</f>
        <v>155.5684573228248</v>
      </c>
      <c r="AN92" s="154">
        <f>'[2]A18. Population 1680+'!J694</f>
        <v>8212.4977708060596</v>
      </c>
      <c r="AO92" s="154">
        <f t="shared" si="63"/>
        <v>1.8942891878259309</v>
      </c>
      <c r="AP92" s="154"/>
      <c r="AQ92" s="154">
        <f t="shared" si="64"/>
        <v>-2.9160934508549161</v>
      </c>
      <c r="AR92" s="161"/>
      <c r="AS92" s="155"/>
      <c r="AT92" s="155">
        <f t="shared" si="51"/>
        <v>15.349269753109262</v>
      </c>
      <c r="AU92" s="154">
        <f>'[2]A18. Population 1680+'!S694</f>
        <v>3353.9540613205099</v>
      </c>
      <c r="AV92" s="154">
        <f t="shared" si="52"/>
        <v>74.340252259165666</v>
      </c>
      <c r="AW92" s="154">
        <f t="shared" si="65"/>
        <v>-2.6973864420407807</v>
      </c>
      <c r="AX92" s="156">
        <f t="shared" si="53"/>
        <v>29.682594164788078</v>
      </c>
      <c r="AY92" s="156">
        <f>'[2]A9. Nominal GDP (A)'!AT92/('[2]A9. Nominal GDP (A)'!BK92+'[2]A9. Nominal GDP (A)'!AT92)</f>
        <v>0.13908737500598986</v>
      </c>
      <c r="AZ92" s="156">
        <f t="shared" si="66"/>
        <v>160.92252418186411</v>
      </c>
      <c r="BA92" s="156">
        <f t="shared" si="54"/>
        <v>31.864084023379981</v>
      </c>
      <c r="BB92" s="156">
        <f t="shared" si="55"/>
        <v>7.2792567824326344</v>
      </c>
      <c r="BC92" s="157"/>
      <c r="BU92" s="143">
        <f t="shared" si="56"/>
        <v>7.4726189279429356</v>
      </c>
      <c r="BV92" s="143">
        <f t="shared" si="67"/>
        <v>160.92252418186405</v>
      </c>
      <c r="BW92" s="143">
        <f t="shared" si="68"/>
        <v>-2.0706873531262318</v>
      </c>
      <c r="BX92" s="143"/>
      <c r="BY92" s="144">
        <f t="shared" si="69"/>
        <v>155.56845732282463</v>
      </c>
      <c r="BZ92" s="144">
        <f t="shared" si="70"/>
        <v>160.92252418186388</v>
      </c>
      <c r="CA92" s="144"/>
      <c r="CB92" s="158"/>
      <c r="CC92" s="158">
        <f t="shared" si="57"/>
        <v>7.3230674199423387</v>
      </c>
      <c r="CD92" s="158"/>
      <c r="CE92" s="145"/>
      <c r="CF92" s="145"/>
      <c r="CG92" s="145"/>
      <c r="CH92" s="145"/>
      <c r="CI92" s="145"/>
      <c r="CJ92" s="145"/>
      <c r="CK92" s="145"/>
      <c r="CL92" s="145"/>
      <c r="CM92" s="146"/>
      <c r="CN92" s="146"/>
      <c r="CO92" s="146"/>
    </row>
    <row r="93" spans="1:93" x14ac:dyDescent="0.25">
      <c r="A93">
        <v>1775</v>
      </c>
      <c r="B93" s="147">
        <f t="shared" si="38"/>
        <v>14507.833837447242</v>
      </c>
      <c r="C93" s="147">
        <f t="shared" si="39"/>
        <v>14224.86489480039</v>
      </c>
      <c r="D93" s="147">
        <f t="shared" si="40"/>
        <v>16639.778743657276</v>
      </c>
      <c r="E93" s="148">
        <f t="shared" si="36"/>
        <v>3.1949712304353426</v>
      </c>
      <c r="F93" s="148">
        <f t="shared" si="36"/>
        <v>3.1949712304353426</v>
      </c>
      <c r="G93" s="148">
        <f t="shared" si="36"/>
        <v>3.1949712304353426</v>
      </c>
      <c r="H93" s="10"/>
      <c r="I93" s="13">
        <f t="shared" si="41"/>
        <v>13982.657839248977</v>
      </c>
      <c r="J93" s="13">
        <f t="shared" si="42"/>
        <v>13709.635176910857</v>
      </c>
      <c r="K93" s="13">
        <f t="shared" si="43"/>
        <v>16037.079978414726</v>
      </c>
      <c r="L93" s="10">
        <f t="shared" si="58"/>
        <v>3.1949712304353426</v>
      </c>
      <c r="M93" s="10"/>
      <c r="N93" s="13">
        <f>('[2]A9. Nominal GDP (A)'!DH93/('[2]A9. Nominal GDP (A)'!F93/'BoE A8. UK Real GDP(A)'!I93))</f>
        <v>11926.915800462424</v>
      </c>
      <c r="O93" s="13">
        <f t="shared" si="44"/>
        <v>11699.864824554739</v>
      </c>
      <c r="P93" s="13">
        <f t="shared" si="59"/>
        <v>13686.116771657526</v>
      </c>
      <c r="Q93" s="10">
        <f t="shared" si="60"/>
        <v>3.1718635485549953</v>
      </c>
      <c r="R93" s="10"/>
      <c r="S93" s="10">
        <f t="shared" si="45"/>
        <v>8.3258307857492948</v>
      </c>
      <c r="T93" s="10">
        <f t="shared" si="46"/>
        <v>8.3258307857493037</v>
      </c>
      <c r="U93" s="10">
        <f t="shared" si="47"/>
        <v>8.4559121514995255</v>
      </c>
      <c r="V93" s="10">
        <f t="shared" si="71"/>
        <v>3.1949712304353426</v>
      </c>
      <c r="W93" s="10">
        <f t="shared" si="71"/>
        <v>3.1949712304353426</v>
      </c>
      <c r="X93" s="10">
        <f t="shared" si="71"/>
        <v>3.1949712304353426</v>
      </c>
      <c r="Y93" s="10"/>
      <c r="Z93" s="10">
        <f t="shared" si="48"/>
        <v>18.987136005549075</v>
      </c>
      <c r="AA93" s="10"/>
      <c r="AB93" s="10">
        <f t="shared" si="61"/>
        <v>3.6420904713941411</v>
      </c>
      <c r="AC93" s="10"/>
      <c r="AD93" s="149">
        <f t="shared" si="49"/>
        <v>16370.060014364335</v>
      </c>
      <c r="AE93" s="149">
        <f t="shared" si="50"/>
        <v>16050.769166038363</v>
      </c>
      <c r="AF93" s="149">
        <f t="shared" si="50"/>
        <v>18775.661460659714</v>
      </c>
      <c r="AG93" s="149">
        <f t="shared" si="50"/>
        <v>19495.429424649948</v>
      </c>
      <c r="AH93" s="150">
        <f t="shared" si="62"/>
        <v>3.1949712304353284</v>
      </c>
      <c r="AI93" s="150">
        <f t="shared" si="62"/>
        <v>3.1949712304353142</v>
      </c>
      <c r="AJ93" s="150">
        <f t="shared" si="62"/>
        <v>3.1949712304353142</v>
      </c>
      <c r="AK93" s="159"/>
      <c r="AL93" s="160"/>
      <c r="AM93" s="153">
        <f>'[2]A7. GB GDP(O) 1700-1870'!E84</f>
        <v>160.53882477792109</v>
      </c>
      <c r="AN93" s="154">
        <f>'[2]A18. Population 1680+'!J695</f>
        <v>8297.8913277312568</v>
      </c>
      <c r="AO93" s="154">
        <f t="shared" si="63"/>
        <v>1.9346942305861017</v>
      </c>
      <c r="AP93" s="154"/>
      <c r="AQ93" s="154">
        <f t="shared" si="64"/>
        <v>2.1329923128866852</v>
      </c>
      <c r="AR93" s="161"/>
      <c r="AS93" s="155"/>
      <c r="AT93" s="155">
        <f t="shared" si="51"/>
        <v>15.908304044215836</v>
      </c>
      <c r="AU93" s="154">
        <f>'[2]A18. Population 1680+'!S695</f>
        <v>3408.8508652085802</v>
      </c>
      <c r="AV93" s="154">
        <f t="shared" si="52"/>
        <v>75.806998735279095</v>
      </c>
      <c r="AW93" s="154">
        <f t="shared" si="65"/>
        <v>1.9730178894201771</v>
      </c>
      <c r="AX93" s="156">
        <f t="shared" si="53"/>
        <v>30.763661098526416</v>
      </c>
      <c r="AY93" s="156">
        <f>'[2]A9. Nominal GDP (A)'!AT93/('[2]A9. Nominal GDP (A)'!BK93+'[2]A9. Nominal GDP (A)'!AT93)</f>
        <v>0.13842062847763054</v>
      </c>
      <c r="AZ93" s="156">
        <f t="shared" si="66"/>
        <v>166.16402806448497</v>
      </c>
      <c r="BA93" s="156">
        <f t="shared" si="54"/>
        <v>32.901948181761895</v>
      </c>
      <c r="BB93" s="156">
        <f t="shared" si="55"/>
        <v>7.5163538133280454</v>
      </c>
      <c r="BC93" s="157"/>
      <c r="BU93" s="143">
        <f t="shared" si="56"/>
        <v>7.7160140730494975</v>
      </c>
      <c r="BV93" s="143">
        <f t="shared" si="67"/>
        <v>166.16402806448491</v>
      </c>
      <c r="BW93" s="143">
        <f t="shared" si="68"/>
        <v>3.257159871974963</v>
      </c>
      <c r="BX93" s="143"/>
      <c r="BY93" s="144">
        <f t="shared" si="69"/>
        <v>160.53882477792095</v>
      </c>
      <c r="BZ93" s="144">
        <f t="shared" si="70"/>
        <v>166.16402806448477</v>
      </c>
      <c r="CA93" s="144"/>
      <c r="CB93" s="158"/>
      <c r="CC93" s="158">
        <f t="shared" si="57"/>
        <v>7.5570373171948804</v>
      </c>
      <c r="CD93" s="158"/>
      <c r="CE93" s="145"/>
      <c r="CF93" s="145"/>
      <c r="CG93" s="145"/>
      <c r="CH93" s="145"/>
      <c r="CI93" s="145"/>
      <c r="CJ93" s="145"/>
      <c r="CK93" s="145"/>
      <c r="CL93" s="145"/>
      <c r="CM93" s="146"/>
      <c r="CN93" s="146"/>
      <c r="CO93" s="146"/>
    </row>
    <row r="94" spans="1:93" x14ac:dyDescent="0.25">
      <c r="A94">
        <v>1776</v>
      </c>
      <c r="B94" s="147">
        <f t="shared" si="38"/>
        <v>14977.750438752671</v>
      </c>
      <c r="C94" s="147">
        <f t="shared" si="39"/>
        <v>14685.615978683063</v>
      </c>
      <c r="D94" s="147">
        <f t="shared" si="40"/>
        <v>17178.750195998477</v>
      </c>
      <c r="E94" s="148">
        <f t="shared" si="36"/>
        <v>3.2390542004450964</v>
      </c>
      <c r="F94" s="148">
        <f t="shared" si="36"/>
        <v>3.2390542004451106</v>
      </c>
      <c r="G94" s="148">
        <f t="shared" si="36"/>
        <v>3.2390542004450964</v>
      </c>
      <c r="H94" s="10"/>
      <c r="I94" s="13">
        <f t="shared" si="41"/>
        <v>14435.563705325036</v>
      </c>
      <c r="J94" s="13">
        <f t="shared" si="42"/>
        <v>14153.697690974284</v>
      </c>
      <c r="K94" s="13">
        <f t="shared" si="43"/>
        <v>16556.529691084306</v>
      </c>
      <c r="L94" s="10">
        <f t="shared" si="58"/>
        <v>3.2390542004450964</v>
      </c>
      <c r="M94" s="10"/>
      <c r="N94" s="13">
        <f>('[2]A9. Nominal GDP (A)'!DH94/('[2]A9. Nominal GDP (A)'!F94/'BoE A8. UK Real GDP(A)'!I94))</f>
        <v>12310.477239053202</v>
      </c>
      <c r="O94" s="13">
        <f t="shared" si="44"/>
        <v>12076.124459359058</v>
      </c>
      <c r="P94" s="13">
        <f t="shared" si="59"/>
        <v>14126.2529078961</v>
      </c>
      <c r="Q94" s="10">
        <f t="shared" si="60"/>
        <v>3.215931469692336</v>
      </c>
      <c r="R94" s="10"/>
      <c r="S94" s="10">
        <f t="shared" si="45"/>
        <v>8.5955089575370582</v>
      </c>
      <c r="T94" s="10">
        <f t="shared" si="46"/>
        <v>8.5955089575370671</v>
      </c>
      <c r="U94" s="10">
        <f t="shared" si="47"/>
        <v>8.7298037292286175</v>
      </c>
      <c r="V94" s="10">
        <f t="shared" si="71"/>
        <v>3.2390542004450964</v>
      </c>
      <c r="W94" s="10">
        <f t="shared" si="71"/>
        <v>3.2390542004450964</v>
      </c>
      <c r="X94" s="10">
        <f t="shared" si="71"/>
        <v>3.2390542004450964</v>
      </c>
      <c r="Y94" s="10"/>
      <c r="Z94" s="10">
        <f t="shared" si="48"/>
        <v>19.704796174726425</v>
      </c>
      <c r="AA94" s="10"/>
      <c r="AB94" s="10">
        <f t="shared" si="61"/>
        <v>3.7797178519583525</v>
      </c>
      <c r="AC94" s="10"/>
      <c r="AD94" s="149">
        <f t="shared" si="49"/>
        <v>16900.295130874987</v>
      </c>
      <c r="AE94" s="149">
        <f t="shared" si="50"/>
        <v>16570.662278914675</v>
      </c>
      <c r="AF94" s="149">
        <f t="shared" si="50"/>
        <v>19383.815311862563</v>
      </c>
      <c r="AG94" s="149">
        <f t="shared" si="50"/>
        <v>20126.89695032388</v>
      </c>
      <c r="AH94" s="150">
        <f t="shared" si="62"/>
        <v>3.2390542004450964</v>
      </c>
      <c r="AI94" s="150">
        <f t="shared" si="62"/>
        <v>3.2390542004450964</v>
      </c>
      <c r="AJ94" s="150">
        <f t="shared" si="62"/>
        <v>3.2390542004450964</v>
      </c>
      <c r="AK94" s="159"/>
      <c r="AL94" s="160"/>
      <c r="AM94" s="153">
        <f>'[2]A7. GB GDP(O) 1700-1870'!E85</f>
        <v>165.73876432523554</v>
      </c>
      <c r="AN94" s="154">
        <f>'[2]A18. Population 1680+'!J696</f>
        <v>8375.7491576239154</v>
      </c>
      <c r="AO94" s="154">
        <f t="shared" si="63"/>
        <v>1.9787933139613429</v>
      </c>
      <c r="AP94" s="154"/>
      <c r="AQ94" s="154">
        <f t="shared" si="64"/>
        <v>2.2793825855304135</v>
      </c>
      <c r="AR94" s="161"/>
      <c r="AS94" s="155"/>
      <c r="AT94" s="155">
        <f t="shared" si="51"/>
        <v>16.509593052118873</v>
      </c>
      <c r="AU94" s="154">
        <f>'[2]A18. Population 1680+'!S696</f>
        <v>3464.6462082602802</v>
      </c>
      <c r="AV94" s="154">
        <f t="shared" si="52"/>
        <v>77.405335398480432</v>
      </c>
      <c r="AW94" s="154">
        <f t="shared" si="65"/>
        <v>2.1084288916156453</v>
      </c>
      <c r="AX94" s="156">
        <f t="shared" si="53"/>
        <v>31.926440688983384</v>
      </c>
      <c r="AY94" s="156">
        <f>'[2]A9. Nominal GDP (A)'!AT94/('[2]A9. Nominal GDP (A)'!BK94+'[2]A9. Nominal GDP (A)'!AT94)</f>
        <v>0.13893863717335306</v>
      </c>
      <c r="AZ94" s="156">
        <f t="shared" si="66"/>
        <v>171.67052649614979</v>
      </c>
      <c r="BA94" s="156">
        <f t="shared" si="54"/>
        <v>33.992283606173238</v>
      </c>
      <c r="BB94" s="156">
        <f t="shared" si="55"/>
        <v>7.7654377514525272</v>
      </c>
      <c r="BC94" s="157"/>
      <c r="BU94" s="143">
        <f t="shared" si="56"/>
        <v>7.9717145389497466</v>
      </c>
      <c r="BV94" s="143">
        <f t="shared" si="67"/>
        <v>171.67052649614976</v>
      </c>
      <c r="BW94" s="143">
        <f t="shared" si="68"/>
        <v>3.3138932028825678</v>
      </c>
      <c r="BX94" s="143"/>
      <c r="BY94" s="144">
        <f t="shared" si="69"/>
        <v>165.73876432523539</v>
      </c>
      <c r="BZ94" s="144">
        <f t="shared" si="70"/>
        <v>171.67052649614962</v>
      </c>
      <c r="CA94" s="144"/>
      <c r="CB94" s="158"/>
      <c r="CC94" s="158">
        <f t="shared" si="57"/>
        <v>7.801813851846684</v>
      </c>
      <c r="CD94" s="158"/>
      <c r="CE94" s="145"/>
      <c r="CF94" s="145"/>
      <c r="CG94" s="145"/>
      <c r="CH94" s="145"/>
      <c r="CI94" s="145"/>
      <c r="CJ94" s="145"/>
      <c r="CK94" s="145"/>
      <c r="CL94" s="145"/>
      <c r="CM94" s="146"/>
      <c r="CN94" s="146"/>
      <c r="CO94" s="146"/>
    </row>
    <row r="95" spans="1:93" x14ac:dyDescent="0.25">
      <c r="A95">
        <v>1777</v>
      </c>
      <c r="B95" s="147">
        <f t="shared" si="38"/>
        <v>15411.022429504739</v>
      </c>
      <c r="C95" s="147">
        <f t="shared" si="39"/>
        <v>15110.437189086024</v>
      </c>
      <c r="D95" s="147">
        <f t="shared" si="40"/>
        <v>17675.692064971998</v>
      </c>
      <c r="E95" s="148">
        <f t="shared" si="36"/>
        <v>2.8927707970820649</v>
      </c>
      <c r="F95" s="148">
        <f t="shared" si="36"/>
        <v>2.8927707970820649</v>
      </c>
      <c r="G95" s="148">
        <f t="shared" si="36"/>
        <v>2.8927707970820649</v>
      </c>
      <c r="H95" s="10"/>
      <c r="I95" s="13">
        <f t="shared" si="41"/>
        <v>14853.151476586856</v>
      </c>
      <c r="J95" s="13">
        <f t="shared" si="42"/>
        <v>14563.131724486067</v>
      </c>
      <c r="K95" s="13">
        <f t="shared" si="43"/>
        <v>17035.472146998214</v>
      </c>
      <c r="L95" s="10">
        <f t="shared" si="58"/>
        <v>2.8927707970820506</v>
      </c>
      <c r="M95" s="10"/>
      <c r="N95" s="13">
        <f>('[2]A9. Nominal GDP (A)'!DH95/('[2]A9. Nominal GDP (A)'!F95/'BoE A8. UK Real GDP(A)'!I95))</f>
        <v>12663.753523317146</v>
      </c>
      <c r="O95" s="13">
        <f t="shared" si="44"/>
        <v>12422.67547395152</v>
      </c>
      <c r="P95" s="13">
        <f t="shared" si="59"/>
        <v>14531.63687806768</v>
      </c>
      <c r="Q95" s="10">
        <f t="shared" si="60"/>
        <v>2.869720461715545</v>
      </c>
      <c r="R95" s="10"/>
      <c r="S95" s="10">
        <f t="shared" si="45"/>
        <v>8.8441573305212628</v>
      </c>
      <c r="T95" s="10">
        <f t="shared" si="46"/>
        <v>8.8441573305212717</v>
      </c>
      <c r="U95" s="10">
        <f t="shared" si="47"/>
        <v>8.9823369421503241</v>
      </c>
      <c r="V95" s="10">
        <f t="shared" si="71"/>
        <v>2.8927707970820506</v>
      </c>
      <c r="W95" s="10">
        <f t="shared" si="71"/>
        <v>2.8927707970820506</v>
      </c>
      <c r="X95" s="10">
        <f t="shared" si="71"/>
        <v>2.8927707970820649</v>
      </c>
      <c r="Y95" s="10"/>
      <c r="Z95" s="10">
        <f t="shared" si="48"/>
        <v>20.382272430387864</v>
      </c>
      <c r="AA95" s="10"/>
      <c r="AB95" s="10">
        <f t="shared" si="61"/>
        <v>3.4381287157406746</v>
      </c>
      <c r="AC95" s="10"/>
      <c r="AD95" s="149">
        <f t="shared" si="49"/>
        <v>17389.181933041618</v>
      </c>
      <c r="AE95" s="149">
        <f t="shared" si="50"/>
        <v>17050.013558202212</v>
      </c>
      <c r="AF95" s="149">
        <f t="shared" si="50"/>
        <v>19944.544660564447</v>
      </c>
      <c r="AG95" s="149">
        <f t="shared" si="50"/>
        <v>20709.121947661653</v>
      </c>
      <c r="AH95" s="150">
        <f t="shared" si="62"/>
        <v>2.8927707970820506</v>
      </c>
      <c r="AI95" s="150">
        <f t="shared" si="62"/>
        <v>2.8927707970820649</v>
      </c>
      <c r="AJ95" s="150">
        <f t="shared" si="62"/>
        <v>2.8927707970820791</v>
      </c>
      <c r="AK95" s="159"/>
      <c r="AL95" s="160"/>
      <c r="AM95" s="153">
        <f>'[2]A7. GB GDP(O) 1700-1870'!E86</f>
        <v>170.5332068990806</v>
      </c>
      <c r="AN95" s="154">
        <f>'[2]A18. Population 1680+'!J697</f>
        <v>8456.0193256059283</v>
      </c>
      <c r="AO95" s="154">
        <f t="shared" si="63"/>
        <v>2.0167078661076832</v>
      </c>
      <c r="AP95" s="154"/>
      <c r="AQ95" s="154">
        <f t="shared" si="64"/>
        <v>1.9160440799367393</v>
      </c>
      <c r="AR95" s="161"/>
      <c r="AS95" s="155"/>
      <c r="AT95" s="155">
        <f t="shared" si="51"/>
        <v>17.077214111695699</v>
      </c>
      <c r="AU95" s="154">
        <f>'[2]A18. Population 1680+'!S697</f>
        <v>3521.3547975727702</v>
      </c>
      <c r="AV95" s="154">
        <f t="shared" si="52"/>
        <v>78.777221718953868</v>
      </c>
      <c r="AW95" s="154">
        <f t="shared" si="65"/>
        <v>1.7723407739414938</v>
      </c>
      <c r="AX95" s="156">
        <f t="shared" si="53"/>
        <v>33.024112814225234</v>
      </c>
      <c r="AY95" s="156">
        <f>'[2]A9. Nominal GDP (A)'!AT95/('[2]A9. Nominal GDP (A)'!BK95+'[2]A9. Nominal GDP (A)'!AT95)</f>
        <v>0.13755277367013446</v>
      </c>
      <c r="AZ95" s="156">
        <f t="shared" si="66"/>
        <v>176.76663831941957</v>
      </c>
      <c r="BA95" s="156">
        <f t="shared" si="54"/>
        <v>35.001358850019734</v>
      </c>
      <c r="BB95" s="156">
        <f t="shared" si="55"/>
        <v>7.99595803903917</v>
      </c>
      <c r="BC95" s="157"/>
      <c r="BU95" s="143">
        <f t="shared" si="56"/>
        <v>8.2083582397808534</v>
      </c>
      <c r="BV95" s="143">
        <f t="shared" si="67"/>
        <v>176.76663831941954</v>
      </c>
      <c r="BW95" s="143">
        <f t="shared" si="68"/>
        <v>2.9685420830721796</v>
      </c>
      <c r="BX95" s="143"/>
      <c r="BY95" s="144">
        <f t="shared" si="69"/>
        <v>170.53320689908045</v>
      </c>
      <c r="BZ95" s="144">
        <f t="shared" si="70"/>
        <v>176.76663831941937</v>
      </c>
      <c r="CA95" s="144"/>
      <c r="CB95" s="158"/>
      <c r="CC95" s="158">
        <f t="shared" si="57"/>
        <v>8.0275024445956085</v>
      </c>
      <c r="CD95" s="158"/>
      <c r="CE95" s="145"/>
      <c r="CF95" s="145"/>
      <c r="CG95" s="145"/>
      <c r="CH95" s="145"/>
      <c r="CI95" s="145"/>
      <c r="CJ95" s="145"/>
      <c r="CK95" s="145"/>
      <c r="CL95" s="145"/>
      <c r="CM95" s="146"/>
      <c r="CN95" s="146"/>
      <c r="CO95" s="146"/>
    </row>
    <row r="96" spans="1:93" x14ac:dyDescent="0.25">
      <c r="A96">
        <v>1778</v>
      </c>
      <c r="B96" s="147">
        <f t="shared" si="38"/>
        <v>15303.535010035281</v>
      </c>
      <c r="C96" s="147">
        <f t="shared" si="39"/>
        <v>15005.046264639592</v>
      </c>
      <c r="D96" s="147">
        <f t="shared" si="40"/>
        <v>17552.409230488338</v>
      </c>
      <c r="E96" s="148">
        <f t="shared" si="36"/>
        <v>-0.69747104685067995</v>
      </c>
      <c r="F96" s="148">
        <f t="shared" si="36"/>
        <v>-0.69747104685066574</v>
      </c>
      <c r="G96" s="148">
        <f t="shared" si="36"/>
        <v>-0.69747104685066574</v>
      </c>
      <c r="H96" s="10"/>
      <c r="I96" s="13">
        <f t="shared" si="41"/>
        <v>14749.555045492789</v>
      </c>
      <c r="J96" s="13">
        <f t="shared" si="42"/>
        <v>14461.558097193052</v>
      </c>
      <c r="K96" s="13">
        <f t="shared" si="43"/>
        <v>16916.654661078592</v>
      </c>
      <c r="L96" s="10">
        <f t="shared" si="58"/>
        <v>-0.69747104685066574</v>
      </c>
      <c r="M96" s="10"/>
      <c r="N96" s="13">
        <f>('[2]A9. Nominal GDP (A)'!DH96/('[2]A9. Nominal GDP (A)'!F96/'BoE A8. UK Real GDP(A)'!I96))</f>
        <v>12572.609694240942</v>
      </c>
      <c r="O96" s="13">
        <f t="shared" si="44"/>
        <v>12333.266736804022</v>
      </c>
      <c r="P96" s="13">
        <f t="shared" si="59"/>
        <v>14427.049480233904</v>
      </c>
      <c r="Q96" s="10">
        <f t="shared" si="60"/>
        <v>-0.71972207061979532</v>
      </c>
      <c r="R96" s="10"/>
      <c r="S96" s="10">
        <f t="shared" si="45"/>
        <v>8.7824718938029545</v>
      </c>
      <c r="T96" s="10">
        <f t="shared" si="46"/>
        <v>8.7824718938029633</v>
      </c>
      <c r="U96" s="10">
        <f t="shared" si="47"/>
        <v>8.9196877426482537</v>
      </c>
      <c r="V96" s="10">
        <f t="shared" si="71"/>
        <v>-0.69747104685067995</v>
      </c>
      <c r="W96" s="10">
        <f t="shared" si="71"/>
        <v>-0.69747104685069417</v>
      </c>
      <c r="X96" s="10">
        <f t="shared" si="71"/>
        <v>-0.69747104685066574</v>
      </c>
      <c r="Y96" s="10"/>
      <c r="Z96" s="10">
        <f t="shared" si="48"/>
        <v>20.38703075235069</v>
      </c>
      <c r="AA96" s="10"/>
      <c r="AB96" s="10">
        <f t="shared" si="61"/>
        <v>2.3345394774196393E-2</v>
      </c>
      <c r="AC96" s="10"/>
      <c r="AD96" s="149">
        <f t="shared" si="49"/>
        <v>17267.897423774462</v>
      </c>
      <c r="AE96" s="149">
        <f t="shared" si="50"/>
        <v>16931.094650149633</v>
      </c>
      <c r="AF96" s="149">
        <f t="shared" si="50"/>
        <v>19805.437236130801</v>
      </c>
      <c r="AG96" s="149">
        <f t="shared" si="50"/>
        <v>20564.681818019708</v>
      </c>
      <c r="AH96" s="150">
        <f t="shared" si="62"/>
        <v>-0.69747104685067995</v>
      </c>
      <c r="AI96" s="150">
        <f t="shared" si="62"/>
        <v>-0.69747104685070838</v>
      </c>
      <c r="AJ96" s="150">
        <f t="shared" si="62"/>
        <v>-0.69747104685070838</v>
      </c>
      <c r="AK96" s="159"/>
      <c r="AL96" s="160"/>
      <c r="AM96" s="153">
        <f>'[2]A7. GB GDP(O) 1700-1870'!E87</f>
        <v>169.34378715569355</v>
      </c>
      <c r="AN96" s="154">
        <f>'[2]A18. Population 1680+'!J698</f>
        <v>8543.664190187621</v>
      </c>
      <c r="AO96" s="154">
        <f t="shared" si="63"/>
        <v>1.9820978843033707</v>
      </c>
      <c r="AP96" s="154"/>
      <c r="AQ96" s="154">
        <f t="shared" si="64"/>
        <v>-1.7161623845455978</v>
      </c>
      <c r="AR96" s="161"/>
      <c r="AS96" s="155"/>
      <c r="AT96" s="155">
        <f t="shared" si="51"/>
        <v>17.081200854746509</v>
      </c>
      <c r="AU96" s="154">
        <f>'[2]A18. Population 1680+'!S698</f>
        <v>3578.9915809658601</v>
      </c>
      <c r="AV96" s="154">
        <f t="shared" si="52"/>
        <v>77.526672550727881</v>
      </c>
      <c r="AW96" s="154">
        <f t="shared" si="65"/>
        <v>-1.5874502057047124</v>
      </c>
      <c r="AX96" s="156">
        <f t="shared" si="53"/>
        <v>33.031822423732386</v>
      </c>
      <c r="AY96" s="156">
        <f>'[2]A9. Nominal GDP (A)'!AT96/('[2]A9. Nominal GDP (A)'!BK96+'[2]A9. Nominal GDP (A)'!AT96)</f>
        <v>0.13915107523978718</v>
      </c>
      <c r="AZ96" s="156">
        <f t="shared" si="66"/>
        <v>175.70900685035099</v>
      </c>
      <c r="BA96" s="156">
        <f t="shared" si="54"/>
        <v>34.791938458638818</v>
      </c>
      <c r="BB96" s="156">
        <f t="shared" si="55"/>
        <v>7.9481165632502933</v>
      </c>
      <c r="BC96" s="157"/>
      <c r="BU96" s="143">
        <f t="shared" si="56"/>
        <v>8.1592459295263975</v>
      </c>
      <c r="BV96" s="143">
        <f t="shared" si="67"/>
        <v>175.70900685035096</v>
      </c>
      <c r="BW96" s="143">
        <f t="shared" si="68"/>
        <v>-0.59832074599813723</v>
      </c>
      <c r="BX96" s="143"/>
      <c r="BY96" s="144">
        <f t="shared" si="69"/>
        <v>169.34378715569341</v>
      </c>
      <c r="BZ96" s="144">
        <f t="shared" si="70"/>
        <v>175.70900685035079</v>
      </c>
      <c r="CA96" s="144"/>
      <c r="CB96" s="158"/>
      <c r="CC96" s="158">
        <f t="shared" si="57"/>
        <v>7.9715129392593234</v>
      </c>
      <c r="CD96" s="158"/>
      <c r="CE96" s="145"/>
      <c r="CF96" s="145"/>
      <c r="CG96" s="145"/>
      <c r="CH96" s="145"/>
      <c r="CI96" s="145"/>
      <c r="CJ96" s="145"/>
      <c r="CK96" s="145"/>
      <c r="CL96" s="145"/>
      <c r="CM96" s="146"/>
      <c r="CN96" s="146"/>
      <c r="CO96" s="146"/>
    </row>
    <row r="97" spans="1:93" x14ac:dyDescent="0.25">
      <c r="A97">
        <v>1779</v>
      </c>
      <c r="B97" s="147">
        <f t="shared" si="38"/>
        <v>15261.646570869749</v>
      </c>
      <c r="C97" s="147">
        <f t="shared" si="39"/>
        <v>14963.974841127299</v>
      </c>
      <c r="D97" s="147">
        <f t="shared" si="40"/>
        <v>17504.365231126249</v>
      </c>
      <c r="E97" s="148">
        <f t="shared" si="36"/>
        <v>-0.27371740671722478</v>
      </c>
      <c r="F97" s="148">
        <f t="shared" si="36"/>
        <v>-0.27371740671722478</v>
      </c>
      <c r="G97" s="148">
        <f t="shared" si="36"/>
        <v>-0.27371740671723899</v>
      </c>
      <c r="H97" s="10"/>
      <c r="I97" s="13">
        <f t="shared" si="41"/>
        <v>14709.182945919934</v>
      </c>
      <c r="J97" s="13">
        <f t="shared" si="42"/>
        <v>14421.974295398508</v>
      </c>
      <c r="K97" s="13">
        <f t="shared" si="43"/>
        <v>16870.350832636977</v>
      </c>
      <c r="L97" s="10">
        <f t="shared" si="58"/>
        <v>-0.27371740671722478</v>
      </c>
      <c r="M97" s="10"/>
      <c r="N97" s="13">
        <f>('[2]A9. Nominal GDP (A)'!DH97/('[2]A9. Nominal GDP (A)'!F97/'BoE A8. UK Real GDP(A)'!I97))</f>
        <v>12535.386171072265</v>
      </c>
      <c r="O97" s="13">
        <f t="shared" si="44"/>
        <v>12296.751832477261</v>
      </c>
      <c r="P97" s="13">
        <f t="shared" si="59"/>
        <v>14384.33554703759</v>
      </c>
      <c r="Q97" s="10">
        <f t="shared" si="60"/>
        <v>-0.29606839052458156</v>
      </c>
      <c r="R97" s="10"/>
      <c r="S97" s="10">
        <f t="shared" si="45"/>
        <v>8.7584327394895674</v>
      </c>
      <c r="T97" s="10">
        <f t="shared" si="46"/>
        <v>8.7584327394895762</v>
      </c>
      <c r="U97" s="10">
        <f t="shared" si="47"/>
        <v>8.8952730046718003</v>
      </c>
      <c r="V97" s="10">
        <f t="shared" si="71"/>
        <v>-0.27371740671723899</v>
      </c>
      <c r="W97" s="10">
        <f t="shared" si="71"/>
        <v>-0.27371740671722478</v>
      </c>
      <c r="X97" s="10">
        <f t="shared" si="71"/>
        <v>-0.2737174067172532</v>
      </c>
      <c r="Y97" s="10"/>
      <c r="Z97" s="10">
        <f t="shared" si="48"/>
        <v>20.493404556995223</v>
      </c>
      <c r="AA97" s="10"/>
      <c r="AB97" s="10">
        <f t="shared" si="61"/>
        <v>0.52177193401382738</v>
      </c>
      <c r="AC97" s="10"/>
      <c r="AD97" s="149">
        <f t="shared" si="49"/>
        <v>17220.632182751517</v>
      </c>
      <c r="AE97" s="149">
        <f t="shared" si="50"/>
        <v>16884.751296944407</v>
      </c>
      <c r="AF97" s="149">
        <f t="shared" si="50"/>
        <v>19751.226306939061</v>
      </c>
      <c r="AG97" s="149">
        <f t="shared" si="50"/>
        <v>20508.392704247781</v>
      </c>
      <c r="AH97" s="150">
        <f t="shared" si="62"/>
        <v>-0.27371740671722478</v>
      </c>
      <c r="AI97" s="150">
        <f t="shared" si="62"/>
        <v>-0.27371740671721057</v>
      </c>
      <c r="AJ97" s="150">
        <f t="shared" si="62"/>
        <v>-0.27371740671721057</v>
      </c>
      <c r="AK97" s="159"/>
      <c r="AL97" s="160"/>
      <c r="AM97" s="153">
        <f>'[2]A7. GB GDP(O) 1700-1870'!E88</f>
        <v>168.88026373305425</v>
      </c>
      <c r="AN97" s="154">
        <f>'[2]A18. Population 1680+'!J699</f>
        <v>8622.5420828804636</v>
      </c>
      <c r="AO97" s="154">
        <f t="shared" si="63"/>
        <v>1.9585901942810555</v>
      </c>
      <c r="AP97" s="154"/>
      <c r="AQ97" s="154">
        <f t="shared" si="64"/>
        <v>-1.1860004598399172</v>
      </c>
      <c r="AR97" s="161"/>
      <c r="AS97" s="155"/>
      <c r="AT97" s="155">
        <f t="shared" si="51"/>
        <v>17.170325766799106</v>
      </c>
      <c r="AU97" s="154">
        <f>'[2]A18. Population 1680+'!S699</f>
        <v>3637.5717509220299</v>
      </c>
      <c r="AV97" s="154">
        <f t="shared" si="52"/>
        <v>76.676165859748906</v>
      </c>
      <c r="AW97" s="154">
        <f t="shared" si="65"/>
        <v>-1.0970504253519522</v>
      </c>
      <c r="AX97" s="156">
        <f t="shared" si="53"/>
        <v>33.204173202432706</v>
      </c>
      <c r="AY97" s="156">
        <f>'[2]A9. Nominal GDP (A)'!AT97/('[2]A9. Nominal GDP (A)'!BK97+'[2]A9. Nominal GDP (A)'!AT97)</f>
        <v>0.14239924208996413</v>
      </c>
      <c r="AZ97" s="156">
        <f t="shared" si="66"/>
        <v>175.42255863071486</v>
      </c>
      <c r="BA97" s="156">
        <f t="shared" si="54"/>
        <v>34.735219175957674</v>
      </c>
      <c r="BB97" s="156">
        <f t="shared" si="55"/>
        <v>7.9351592090439569</v>
      </c>
      <c r="BC97" s="157"/>
      <c r="BU97" s="143">
        <f t="shared" si="56"/>
        <v>8.1459443833394278</v>
      </c>
      <c r="BV97" s="143">
        <f t="shared" si="67"/>
        <v>175.42255863071478</v>
      </c>
      <c r="BW97" s="143">
        <f t="shared" si="68"/>
        <v>-0.16302420961274322</v>
      </c>
      <c r="BX97" s="143"/>
      <c r="BY97" s="144">
        <f t="shared" si="69"/>
        <v>168.88026373305408</v>
      </c>
      <c r="BZ97" s="144">
        <f t="shared" si="70"/>
        <v>175.4225586307146</v>
      </c>
      <c r="CA97" s="144"/>
      <c r="CB97" s="158"/>
      <c r="CC97" s="158">
        <f t="shared" si="57"/>
        <v>7.9496935207658534</v>
      </c>
      <c r="CD97" s="158"/>
      <c r="CE97" s="145"/>
      <c r="CF97" s="145"/>
      <c r="CG97" s="162"/>
      <c r="CH97" s="145"/>
      <c r="CI97" s="145"/>
      <c r="CJ97" s="145"/>
      <c r="CK97" s="145"/>
      <c r="CL97" s="145"/>
      <c r="CM97" s="146"/>
      <c r="CN97" s="146"/>
      <c r="CO97" s="146"/>
    </row>
    <row r="98" spans="1:93" x14ac:dyDescent="0.25">
      <c r="A98">
        <v>1780</v>
      </c>
      <c r="B98" s="147">
        <f t="shared" si="38"/>
        <v>15958.891683739717</v>
      </c>
      <c r="C98" s="147">
        <f t="shared" si="39"/>
        <v>15647.620493556438</v>
      </c>
      <c r="D98" s="147">
        <f t="shared" si="40"/>
        <v>18304.071413196369</v>
      </c>
      <c r="E98" s="148">
        <f t="shared" si="36"/>
        <v>4.5686100096225317</v>
      </c>
      <c r="F98" s="148">
        <f t="shared" si="36"/>
        <v>4.5686100096225317</v>
      </c>
      <c r="G98" s="148">
        <f t="shared" si="36"/>
        <v>4.5686100096225317</v>
      </c>
      <c r="H98" s="10"/>
      <c r="I98" s="13">
        <f t="shared" si="41"/>
        <v>15381.188150320921</v>
      </c>
      <c r="J98" s="13">
        <f t="shared" si="42"/>
        <v>15080.85805664327</v>
      </c>
      <c r="K98" s="13">
        <f t="shared" si="43"/>
        <v>17641.091369435264</v>
      </c>
      <c r="L98" s="10">
        <f t="shared" si="58"/>
        <v>4.5686100096225033</v>
      </c>
      <c r="M98" s="10"/>
      <c r="N98" s="13">
        <f>('[2]A9. Nominal GDP (A)'!DH98/('[2]A9. Nominal GDP (A)'!F98/'BoE A8. UK Real GDP(A)'!I98))</f>
        <v>13105.140593872507</v>
      </c>
      <c r="O98" s="13">
        <f t="shared" si="44"/>
        <v>12855.659922504743</v>
      </c>
      <c r="P98" s="13">
        <f t="shared" si="59"/>
        <v>15038.127834337056</v>
      </c>
      <c r="Q98" s="10">
        <f t="shared" si="60"/>
        <v>4.5451684936125645</v>
      </c>
      <c r="R98" s="10"/>
      <c r="S98" s="10">
        <f t="shared" si="45"/>
        <v>9.1585713743119435</v>
      </c>
      <c r="T98" s="10">
        <f t="shared" si="46"/>
        <v>9.1585713743119541</v>
      </c>
      <c r="U98" s="10">
        <f t="shared" si="47"/>
        <v>9.3016633375464846</v>
      </c>
      <c r="V98" s="10">
        <f t="shared" si="71"/>
        <v>4.5686100096225175</v>
      </c>
      <c r="W98" s="10">
        <f t="shared" si="71"/>
        <v>4.5686100096225317</v>
      </c>
      <c r="X98" s="10">
        <f t="shared" si="71"/>
        <v>4.5686100096225033</v>
      </c>
      <c r="Y98" s="10"/>
      <c r="Z98" s="10">
        <f t="shared" si="48"/>
        <v>21.603717423240884</v>
      </c>
      <c r="AA98" s="10"/>
      <c r="AB98" s="10">
        <f t="shared" si="61"/>
        <v>5.4179034194036149</v>
      </c>
      <c r="AC98" s="10"/>
      <c r="AD98" s="149">
        <f t="shared" si="49"/>
        <v>18007.375708372969</v>
      </c>
      <c r="AE98" s="149">
        <f t="shared" si="50"/>
        <v>17656.149734796469</v>
      </c>
      <c r="AF98" s="149">
        <f t="shared" si="50"/>
        <v>20653.582809021063</v>
      </c>
      <c r="AG98" s="149">
        <f t="shared" si="50"/>
        <v>21445.341186146725</v>
      </c>
      <c r="AH98" s="150">
        <f t="shared" si="62"/>
        <v>4.5686100096224465</v>
      </c>
      <c r="AI98" s="150">
        <f t="shared" si="62"/>
        <v>4.5686100096224749</v>
      </c>
      <c r="AJ98" s="150">
        <f t="shared" si="62"/>
        <v>4.5686100096224607</v>
      </c>
      <c r="AK98" s="159"/>
      <c r="AL98" s="160"/>
      <c r="AM98" s="153">
        <f>'[2]A7. GB GDP(O) 1700-1870'!E89</f>
        <v>176.59574436623936</v>
      </c>
      <c r="AN98" s="154">
        <f>'[2]A18. Population 1680+'!J700</f>
        <v>8667.8619775309344</v>
      </c>
      <c r="AO98" s="154">
        <f t="shared" si="63"/>
        <v>2.0373622102430287</v>
      </c>
      <c r="AP98" s="154"/>
      <c r="AQ98" s="154">
        <f t="shared" si="64"/>
        <v>4.0218732939632673</v>
      </c>
      <c r="AR98" s="161"/>
      <c r="AS98" s="155"/>
      <c r="AT98" s="155">
        <f t="shared" si="51"/>
        <v>18.100597433641255</v>
      </c>
      <c r="AU98" s="154">
        <f>'[2]A18. Population 1680+'!S700</f>
        <v>3697.1107485911002</v>
      </c>
      <c r="AV98" s="154">
        <f t="shared" si="52"/>
        <v>79.528697729481038</v>
      </c>
      <c r="AW98" s="154">
        <f t="shared" si="65"/>
        <v>3.7202327969160507</v>
      </c>
      <c r="AX98" s="156">
        <f t="shared" si="53"/>
        <v>35.003143237752006</v>
      </c>
      <c r="AY98" s="156">
        <f>'[2]A9. Nominal GDP (A)'!AT98/('[2]A9. Nominal GDP (A)'!BK98+'[2]A9. Nominal GDP (A)'!AT98)</f>
        <v>0.14210233588723642</v>
      </c>
      <c r="AZ98" s="156">
        <f t="shared" si="66"/>
        <v>183.64908503179174</v>
      </c>
      <c r="BA98" s="156">
        <f t="shared" si="54"/>
        <v>36.364144211760774</v>
      </c>
      <c r="BB98" s="156">
        <f t="shared" si="55"/>
        <v>8.3072823683428023</v>
      </c>
      <c r="BC98" s="157"/>
      <c r="BU98" s="143">
        <f t="shared" si="56"/>
        <v>8.5279524161393354</v>
      </c>
      <c r="BV98" s="143">
        <f t="shared" si="67"/>
        <v>183.64908503179169</v>
      </c>
      <c r="BW98" s="143">
        <f t="shared" si="68"/>
        <v>4.6895487474873363</v>
      </c>
      <c r="BX98" s="143"/>
      <c r="BY98" s="144">
        <f t="shared" si="69"/>
        <v>176.59574436623927</v>
      </c>
      <c r="BZ98" s="144">
        <f t="shared" si="70"/>
        <v>183.64908503179154</v>
      </c>
      <c r="CA98" s="144"/>
      <c r="CB98" s="158"/>
      <c r="CC98" s="158">
        <f t="shared" si="57"/>
        <v>8.3128840146898746</v>
      </c>
      <c r="CD98" s="158"/>
      <c r="CE98" s="145"/>
      <c r="CF98" s="145"/>
      <c r="CG98" s="162"/>
      <c r="CH98" s="145"/>
      <c r="CI98" s="145"/>
      <c r="CJ98" s="145"/>
      <c r="CK98" s="145"/>
      <c r="CL98" s="145"/>
      <c r="CM98" s="146"/>
      <c r="CN98" s="146"/>
      <c r="CO98" s="146"/>
    </row>
    <row r="99" spans="1:93" x14ac:dyDescent="0.25">
      <c r="A99">
        <v>1781</v>
      </c>
      <c r="B99" s="147">
        <f t="shared" si="38"/>
        <v>16413.52064146808</v>
      </c>
      <c r="C99" s="147">
        <f t="shared" si="39"/>
        <v>16093.382112652</v>
      </c>
      <c r="D99" s="147">
        <f t="shared" si="40"/>
        <v>18825.508683006636</v>
      </c>
      <c r="E99" s="148">
        <f t="shared" si="36"/>
        <v>2.8487501935461808</v>
      </c>
      <c r="F99" s="148">
        <f t="shared" si="36"/>
        <v>2.848750193546195</v>
      </c>
      <c r="G99" s="148">
        <f t="shared" si="36"/>
        <v>2.8487501935462092</v>
      </c>
      <c r="H99" s="10"/>
      <c r="I99" s="13">
        <f t="shared" si="41"/>
        <v>15819.359777522892</v>
      </c>
      <c r="J99" s="13">
        <f t="shared" si="42"/>
        <v>15510.474029720323</v>
      </c>
      <c r="K99" s="13">
        <f t="shared" si="43"/>
        <v>18143.641993965713</v>
      </c>
      <c r="L99" s="10">
        <f t="shared" si="58"/>
        <v>2.8487501935462092</v>
      </c>
      <c r="M99" s="10"/>
      <c r="N99" s="13">
        <f>('[2]A9. Nominal GDP (A)'!DH99/('[2]A9. Nominal GDP (A)'!F99/'BoE A8. UK Real GDP(A)'!I99))</f>
        <v>13475.451117264267</v>
      </c>
      <c r="O99" s="13">
        <f t="shared" si="44"/>
        <v>13218.920897871545</v>
      </c>
      <c r="P99" s="13">
        <f t="shared" si="59"/>
        <v>15463.058566615449</v>
      </c>
      <c r="Q99" s="10">
        <f t="shared" si="60"/>
        <v>2.8256890549110381</v>
      </c>
      <c r="R99" s="10"/>
      <c r="S99" s="10">
        <f t="shared" si="45"/>
        <v>9.4194761940637211</v>
      </c>
      <c r="T99" s="10">
        <f t="shared" si="46"/>
        <v>9.4194761940637317</v>
      </c>
      <c r="U99" s="10">
        <f t="shared" si="47"/>
        <v>9.5666444898778575</v>
      </c>
      <c r="V99" s="10">
        <f t="shared" si="71"/>
        <v>2.848750193546195</v>
      </c>
      <c r="W99" s="10">
        <f t="shared" si="71"/>
        <v>2.848750193546195</v>
      </c>
      <c r="X99" s="10">
        <f t="shared" si="71"/>
        <v>2.8487501935462092</v>
      </c>
      <c r="Y99" s="10"/>
      <c r="Z99" s="10">
        <f t="shared" si="48"/>
        <v>22.30977314037111</v>
      </c>
      <c r="AA99" s="10"/>
      <c r="AB99" s="10">
        <f t="shared" si="61"/>
        <v>3.2682139989975383</v>
      </c>
      <c r="AC99" s="10"/>
      <c r="AD99" s="149">
        <f t="shared" si="49"/>
        <v>18520.360858717831</v>
      </c>
      <c r="AE99" s="149">
        <f t="shared" si="50"/>
        <v>18159.129334539288</v>
      </c>
      <c r="AF99" s="149">
        <f t="shared" si="50"/>
        <v>21241.951789267274</v>
      </c>
      <c r="AG99" s="149">
        <f t="shared" si="50"/>
        <v>22056.265384693721</v>
      </c>
      <c r="AH99" s="150">
        <f t="shared" si="62"/>
        <v>2.8487501935461808</v>
      </c>
      <c r="AI99" s="150">
        <f t="shared" si="62"/>
        <v>2.8487501935461808</v>
      </c>
      <c r="AJ99" s="150">
        <f t="shared" si="62"/>
        <v>2.8487501935461808</v>
      </c>
      <c r="AK99" s="159"/>
      <c r="AL99" s="160"/>
      <c r="AM99" s="153">
        <f>'[2]A7. GB GDP(O) 1700-1870'!E90</f>
        <v>181.62651597566693</v>
      </c>
      <c r="AN99" s="154">
        <f>'[2]A18. Population 1680+'!J701</f>
        <v>8762.7271702266044</v>
      </c>
      <c r="AO99" s="154">
        <f t="shared" si="63"/>
        <v>2.0727167746678807</v>
      </c>
      <c r="AP99" s="154"/>
      <c r="AQ99" s="154">
        <f t="shared" si="64"/>
        <v>1.7353106996440602</v>
      </c>
      <c r="AR99" s="161"/>
      <c r="AS99" s="155"/>
      <c r="AT99" s="155">
        <f t="shared" si="51"/>
        <v>18.692163692869705</v>
      </c>
      <c r="AU99" s="154">
        <f>'[2]A18. Population 1680+'!S701</f>
        <v>3757.6242678603398</v>
      </c>
      <c r="AV99" s="154">
        <f t="shared" si="52"/>
        <v>80.805262480394262</v>
      </c>
      <c r="AW99" s="154">
        <f t="shared" si="65"/>
        <v>1.6051623971707585</v>
      </c>
      <c r="AX99" s="156">
        <f t="shared" si="53"/>
        <v>36.147120865137374</v>
      </c>
      <c r="AY99" s="156">
        <f>'[2]A9. Nominal GDP (A)'!AT99/('[2]A9. Nominal GDP (A)'!BK99+'[2]A9. Nominal GDP (A)'!AT99)</f>
        <v>0.13630497692129737</v>
      </c>
      <c r="AZ99" s="156">
        <f t="shared" si="66"/>
        <v>188.99025601524215</v>
      </c>
      <c r="BA99" s="156">
        <f t="shared" si="54"/>
        <v>37.421743338204777</v>
      </c>
      <c r="BB99" s="156">
        <f t="shared" si="55"/>
        <v>8.5488877949608586</v>
      </c>
      <c r="BC99" s="157"/>
      <c r="BU99" s="143">
        <f t="shared" si="56"/>
        <v>8.7759757154955196</v>
      </c>
      <c r="BV99" s="143">
        <f t="shared" si="67"/>
        <v>188.9902560152421</v>
      </c>
      <c r="BW99" s="143">
        <f t="shared" si="68"/>
        <v>2.9083569801209705</v>
      </c>
      <c r="BX99" s="143"/>
      <c r="BY99" s="144">
        <f t="shared" si="69"/>
        <v>181.62651597566688</v>
      </c>
      <c r="BZ99" s="144">
        <f t="shared" si="70"/>
        <v>188.99025601524195</v>
      </c>
      <c r="CA99" s="144"/>
      <c r="CB99" s="158"/>
      <c r="CC99" s="158">
        <f t="shared" si="57"/>
        <v>8.5496973141476236</v>
      </c>
      <c r="CD99" s="158"/>
      <c r="CE99" s="145"/>
      <c r="CF99" s="145"/>
      <c r="CG99" s="162"/>
      <c r="CH99" s="145"/>
      <c r="CI99" s="145"/>
      <c r="CJ99" s="145"/>
      <c r="CK99" s="145"/>
      <c r="CL99" s="145"/>
      <c r="CM99" s="146"/>
      <c r="CN99" s="146"/>
      <c r="CO99" s="146"/>
    </row>
    <row r="100" spans="1:93" x14ac:dyDescent="0.25">
      <c r="A100">
        <v>1782</v>
      </c>
      <c r="B100" s="147">
        <f t="shared" si="38"/>
        <v>16249.989315814873</v>
      </c>
      <c r="C100" s="147">
        <f t="shared" si="39"/>
        <v>15933.04039385728</v>
      </c>
      <c r="D100" s="147">
        <f t="shared" si="40"/>
        <v>18637.946217995312</v>
      </c>
      <c r="E100" s="148">
        <f t="shared" ref="E100:G163" si="72">100*B100/B99-100</f>
        <v>-0.99632083344782529</v>
      </c>
      <c r="F100" s="148">
        <f t="shared" si="72"/>
        <v>-0.9963208334478395</v>
      </c>
      <c r="G100" s="148">
        <f t="shared" si="72"/>
        <v>-0.99632083344782529</v>
      </c>
      <c r="H100" s="10"/>
      <c r="I100" s="13">
        <f t="shared" si="41"/>
        <v>15661.748200341364</v>
      </c>
      <c r="J100" s="13">
        <f t="shared" si="42"/>
        <v>15355.939945595703</v>
      </c>
      <c r="K100" s="13">
        <f t="shared" si="43"/>
        <v>17962.873108833643</v>
      </c>
      <c r="L100" s="10">
        <f t="shared" si="58"/>
        <v>-0.9963208334478395</v>
      </c>
      <c r="M100" s="10"/>
      <c r="N100" s="13">
        <f>('[2]A9. Nominal GDP (A)'!DH100/('[2]A9. Nominal GDP (A)'!F100/'BoE A8. UK Real GDP(A)'!I100))</f>
        <v>13338.200306496028</v>
      </c>
      <c r="O100" s="13">
        <f t="shared" si="44"/>
        <v>13084.282910992601</v>
      </c>
      <c r="P100" s="13">
        <f t="shared" si="59"/>
        <v>15305.563481162933</v>
      </c>
      <c r="Q100" s="10">
        <f t="shared" si="60"/>
        <v>-1.0185247942638398</v>
      </c>
      <c r="R100" s="10"/>
      <c r="S100" s="10">
        <f t="shared" si="45"/>
        <v>9.325627990340605</v>
      </c>
      <c r="T100" s="10">
        <f t="shared" si="46"/>
        <v>9.3256279903406156</v>
      </c>
      <c r="U100" s="10">
        <f t="shared" si="47"/>
        <v>9.4713300177633144</v>
      </c>
      <c r="V100" s="10">
        <f t="shared" si="71"/>
        <v>-0.9963208334478395</v>
      </c>
      <c r="W100" s="10">
        <f t="shared" si="71"/>
        <v>-0.9963208334478395</v>
      </c>
      <c r="X100" s="10">
        <f t="shared" si="71"/>
        <v>-0.9963208334478395</v>
      </c>
      <c r="Y100" s="10"/>
      <c r="Z100" s="10">
        <f t="shared" si="48"/>
        <v>22.310051586882192</v>
      </c>
      <c r="AA100" s="10"/>
      <c r="AB100" s="10">
        <f t="shared" si="61"/>
        <v>1.2480920775317372E-3</v>
      </c>
      <c r="AC100" s="10"/>
      <c r="AD100" s="149">
        <f t="shared" si="49"/>
        <v>18335.838645052703</v>
      </c>
      <c r="AE100" s="149">
        <f t="shared" si="50"/>
        <v>17978.206145806533</v>
      </c>
      <c r="AF100" s="149">
        <f t="shared" si="50"/>
        <v>21030.313798159856</v>
      </c>
      <c r="AG100" s="149">
        <f t="shared" si="50"/>
        <v>21836.514217585471</v>
      </c>
      <c r="AH100" s="150">
        <f t="shared" si="62"/>
        <v>-0.99632083344785372</v>
      </c>
      <c r="AI100" s="150">
        <f t="shared" si="62"/>
        <v>-0.9963208334478395</v>
      </c>
      <c r="AJ100" s="150">
        <f t="shared" si="62"/>
        <v>-0.99632083344785372</v>
      </c>
      <c r="AK100" s="159"/>
      <c r="AL100" s="160"/>
      <c r="AM100" s="153">
        <f>'[2]A7. GB GDP(O) 1700-1870'!E91</f>
        <v>179.81693315793586</v>
      </c>
      <c r="AN100" s="154">
        <f>'[2]A18. Population 1680+'!J702</f>
        <v>8829.0177713365865</v>
      </c>
      <c r="AO100" s="154">
        <f t="shared" si="63"/>
        <v>2.036658412238241</v>
      </c>
      <c r="AP100" s="154"/>
      <c r="AQ100" s="154">
        <f t="shared" si="64"/>
        <v>-1.7396666476739284</v>
      </c>
      <c r="AR100" s="161"/>
      <c r="AS100" s="155"/>
      <c r="AT100" s="155">
        <f t="shared" si="51"/>
        <v>18.692396988283878</v>
      </c>
      <c r="AU100" s="154">
        <f>'[2]A18. Population 1680+'!S702</f>
        <v>3819.12825949122</v>
      </c>
      <c r="AV100" s="154">
        <f t="shared" si="52"/>
        <v>79.504950944527721</v>
      </c>
      <c r="AW100" s="154">
        <f t="shared" si="65"/>
        <v>-1.609191649098392</v>
      </c>
      <c r="AX100" s="156">
        <f t="shared" si="53"/>
        <v>36.147572014489157</v>
      </c>
      <c r="AY100" s="156">
        <f>'[2]A9. Nominal GDP (A)'!AT100/('[2]A9. Nominal GDP (A)'!BK100+'[2]A9. Nominal GDP (A)'!AT100)</f>
        <v>0.13800805990884374</v>
      </c>
      <c r="AZ100" s="156">
        <f t="shared" si="66"/>
        <v>187.36428359383956</v>
      </c>
      <c r="BA100" s="156">
        <f t="shared" si="54"/>
        <v>37.099786408193417</v>
      </c>
      <c r="BB100" s="156">
        <f t="shared" si="55"/>
        <v>8.4753376761274808</v>
      </c>
      <c r="BC100" s="157"/>
      <c r="BU100" s="143">
        <f t="shared" si="56"/>
        <v>8.7004718520416091</v>
      </c>
      <c r="BV100" s="143">
        <f t="shared" si="67"/>
        <v>187.36428359383953</v>
      </c>
      <c r="BW100" s="143">
        <f t="shared" si="68"/>
        <v>-0.86034722407669051</v>
      </c>
      <c r="BX100" s="143"/>
      <c r="BY100" s="144">
        <f t="shared" si="69"/>
        <v>179.81693315793586</v>
      </c>
      <c r="BZ100" s="144">
        <f t="shared" si="70"/>
        <v>187.36428359383939</v>
      </c>
      <c r="CA100" s="144"/>
      <c r="CB100" s="158"/>
      <c r="CC100" s="158">
        <f t="shared" si="57"/>
        <v>8.4645148986100409</v>
      </c>
      <c r="CD100" s="158"/>
      <c r="CE100" s="145"/>
      <c r="CF100" s="145"/>
      <c r="CG100" s="162"/>
      <c r="CH100" s="145"/>
      <c r="CI100" s="145"/>
      <c r="CJ100" s="145"/>
      <c r="CK100" s="145"/>
      <c r="CL100" s="145"/>
      <c r="CM100" s="146"/>
      <c r="CN100" s="146"/>
      <c r="CO100" s="146"/>
    </row>
    <row r="101" spans="1:93" x14ac:dyDescent="0.25">
      <c r="A101">
        <v>1783</v>
      </c>
      <c r="B101" s="147">
        <f t="shared" si="38"/>
        <v>16166.346219228677</v>
      </c>
      <c r="C101" s="147">
        <f t="shared" si="39"/>
        <v>15851.028719223244</v>
      </c>
      <c r="D101" s="147">
        <f t="shared" si="40"/>
        <v>18542.011660416068</v>
      </c>
      <c r="E101" s="148">
        <f t="shared" si="72"/>
        <v>-0.51472708664979905</v>
      </c>
      <c r="F101" s="148">
        <f t="shared" si="72"/>
        <v>-0.51472708664978484</v>
      </c>
      <c r="G101" s="148">
        <f t="shared" si="72"/>
        <v>-0.51472708664979905</v>
      </c>
      <c r="H101" s="10"/>
      <c r="I101" s="13">
        <f t="shared" si="41"/>
        <v>15581.13294011132</v>
      </c>
      <c r="J101" s="13">
        <f t="shared" si="42"/>
        <v>15276.898763286046</v>
      </c>
      <c r="K101" s="13">
        <f t="shared" si="43"/>
        <v>17870.413335401943</v>
      </c>
      <c r="L101" s="10">
        <f t="shared" si="58"/>
        <v>-0.51472708664979905</v>
      </c>
      <c r="M101" s="10"/>
      <c r="N101" s="13">
        <f>('[2]A9. Nominal GDP (A)'!DH101/('[2]A9. Nominal GDP (A)'!F101/'BoE A8. UK Real GDP(A)'!I101))</f>
        <v>13266.568293827251</v>
      </c>
      <c r="O101" s="13">
        <f t="shared" si="44"/>
        <v>13014.014546617715</v>
      </c>
      <c r="P101" s="13">
        <f t="shared" si="59"/>
        <v>15223.365861394734</v>
      </c>
      <c r="Q101" s="10">
        <f t="shared" si="60"/>
        <v>-0.53704406158821882</v>
      </c>
      <c r="R101" s="10"/>
      <c r="S101" s="10">
        <f t="shared" si="45"/>
        <v>9.2776264570741276</v>
      </c>
      <c r="T101" s="10">
        <f t="shared" si="46"/>
        <v>9.2776264570741382</v>
      </c>
      <c r="U101" s="10">
        <f t="shared" si="47"/>
        <v>9.4225785166958946</v>
      </c>
      <c r="V101" s="10">
        <f t="shared" si="71"/>
        <v>-0.51472708664978484</v>
      </c>
      <c r="W101" s="10">
        <f t="shared" si="71"/>
        <v>-0.51472708664978484</v>
      </c>
      <c r="X101" s="10">
        <f t="shared" si="71"/>
        <v>-0.51472708664978484</v>
      </c>
      <c r="Y101" s="10"/>
      <c r="Z101" s="10">
        <f t="shared" si="48"/>
        <v>22.527870097339722</v>
      </c>
      <c r="AA101" s="10"/>
      <c r="AB101" s="10">
        <f t="shared" si="61"/>
        <v>0.97632454864248075</v>
      </c>
      <c r="AC101" s="10"/>
      <c r="AD101" s="149">
        <f t="shared" si="49"/>
        <v>18241.45911698222</v>
      </c>
      <c r="AE101" s="149">
        <f t="shared" si="50"/>
        <v>17885.667449080334</v>
      </c>
      <c r="AF101" s="149">
        <f t="shared" si="50"/>
        <v>20922.065076633284</v>
      </c>
      <c r="AG101" s="149">
        <f t="shared" si="50"/>
        <v>21724.115764127429</v>
      </c>
      <c r="AH101" s="150">
        <f t="shared" si="62"/>
        <v>-0.51472708664978484</v>
      </c>
      <c r="AI101" s="150">
        <f t="shared" si="62"/>
        <v>-0.51472708664975642</v>
      </c>
      <c r="AJ101" s="150">
        <f t="shared" si="62"/>
        <v>-0.51472708664975642</v>
      </c>
      <c r="AK101" s="159"/>
      <c r="AL101" s="160"/>
      <c r="AM101" s="153">
        <f>'[2]A7. GB GDP(O) 1700-1870'!E92</f>
        <v>178.89136669658905</v>
      </c>
      <c r="AN101" s="154">
        <f>'[2]A18. Population 1680+'!J703</f>
        <v>8845.7140943205432</v>
      </c>
      <c r="AO101" s="154">
        <f t="shared" si="63"/>
        <v>2.0223507654565456</v>
      </c>
      <c r="AP101" s="154"/>
      <c r="AQ101" s="154">
        <f t="shared" si="64"/>
        <v>-0.70250596249823616</v>
      </c>
      <c r="AR101" s="161"/>
      <c r="AS101" s="155"/>
      <c r="AT101" s="155">
        <f t="shared" si="51"/>
        <v>18.8748954488102</v>
      </c>
      <c r="AU101" s="154">
        <f>'[2]A18. Population 1680+'!S703</f>
        <v>3881.6389353238301</v>
      </c>
      <c r="AV101" s="154">
        <f t="shared" si="52"/>
        <v>78.988313450226116</v>
      </c>
      <c r="AW101" s="154">
        <f t="shared" si="65"/>
        <v>-0.64981801531087058</v>
      </c>
      <c r="AX101" s="156">
        <f t="shared" si="53"/>
        <v>36.500489633804833</v>
      </c>
      <c r="AY101" s="156">
        <f>'[2]A9. Nominal GDP (A)'!AT101/('[2]A9. Nominal GDP (A)'!BK101+'[2]A9. Nominal GDP (A)'!AT101)</f>
        <v>0.14092098598363431</v>
      </c>
      <c r="AZ101" s="156">
        <f t="shared" si="66"/>
        <v>186.78542174602586</v>
      </c>
      <c r="BA101" s="156">
        <f t="shared" si="54"/>
        <v>36.985166639143443</v>
      </c>
      <c r="BB101" s="156">
        <f t="shared" si="55"/>
        <v>8.4491531251877543</v>
      </c>
      <c r="BC101" s="157"/>
      <c r="BU101" s="143">
        <f t="shared" si="56"/>
        <v>8.673591749193184</v>
      </c>
      <c r="BV101" s="143">
        <f t="shared" si="67"/>
        <v>186.78542174602583</v>
      </c>
      <c r="BW101" s="143">
        <f t="shared" si="68"/>
        <v>-0.30894994323919889</v>
      </c>
      <c r="BX101" s="143"/>
      <c r="BY101" s="144">
        <f t="shared" si="69"/>
        <v>178.89136669658902</v>
      </c>
      <c r="BZ101" s="144">
        <f t="shared" si="70"/>
        <v>186.78542174602569</v>
      </c>
      <c r="CA101" s="144"/>
      <c r="CB101" s="158"/>
      <c r="CC101" s="158">
        <f t="shared" si="57"/>
        <v>8.4209457476733878</v>
      </c>
      <c r="CD101" s="158"/>
      <c r="CE101" s="145"/>
      <c r="CF101" s="145"/>
      <c r="CG101" s="162"/>
      <c r="CH101" s="145"/>
      <c r="CI101" s="145"/>
      <c r="CJ101" s="145"/>
      <c r="CK101" s="145"/>
      <c r="CL101" s="145"/>
      <c r="CM101" s="146"/>
      <c r="CN101" s="146"/>
      <c r="CO101" s="146"/>
    </row>
    <row r="102" spans="1:93" x14ac:dyDescent="0.25">
      <c r="A102">
        <v>1784</v>
      </c>
      <c r="B102" s="147">
        <f t="shared" si="38"/>
        <v>16230.124436506632</v>
      </c>
      <c r="C102" s="147">
        <f t="shared" si="39"/>
        <v>15913.5629703165</v>
      </c>
      <c r="D102" s="147">
        <f t="shared" si="40"/>
        <v>18615.162169035131</v>
      </c>
      <c r="E102" s="148">
        <f t="shared" si="72"/>
        <v>0.39451225659199451</v>
      </c>
      <c r="F102" s="148">
        <f t="shared" si="72"/>
        <v>0.39451225659200873</v>
      </c>
      <c r="G102" s="148">
        <f t="shared" si="72"/>
        <v>0.39451225659202294</v>
      </c>
      <c r="H102" s="10"/>
      <c r="I102" s="13">
        <f t="shared" si="41"/>
        <v>15642.602419275952</v>
      </c>
      <c r="J102" s="13">
        <f t="shared" si="42"/>
        <v>15337.168001334361</v>
      </c>
      <c r="K102" s="13">
        <f t="shared" si="43"/>
        <v>17940.914306313753</v>
      </c>
      <c r="L102" s="10">
        <f t="shared" si="58"/>
        <v>0.3945122565919803</v>
      </c>
      <c r="M102" s="10"/>
      <c r="N102" s="13">
        <f>('[2]A9. Nominal GDP (A)'!DH102/('[2]A9. Nominal GDP (A)'!F102/'BoE A8. UK Real GDP(A)'!I102))</f>
        <v>13315.918105577346</v>
      </c>
      <c r="O102" s="13">
        <f t="shared" si="44"/>
        <v>13062.424893119109</v>
      </c>
      <c r="P102" s="13">
        <f t="shared" si="59"/>
        <v>15279.994691309415</v>
      </c>
      <c r="Q102" s="10">
        <f t="shared" si="60"/>
        <v>0.37198626394631162</v>
      </c>
      <c r="R102" s="10"/>
      <c r="S102" s="10">
        <f t="shared" si="45"/>
        <v>9.3142278305681057</v>
      </c>
      <c r="T102" s="10">
        <f t="shared" si="46"/>
        <v>9.3142278305681163</v>
      </c>
      <c r="U102" s="10">
        <f t="shared" si="47"/>
        <v>9.4597517438312622</v>
      </c>
      <c r="V102" s="10">
        <f t="shared" si="71"/>
        <v>0.3945122565919803</v>
      </c>
      <c r="W102" s="10">
        <f t="shared" si="71"/>
        <v>0.39451225659199451</v>
      </c>
      <c r="X102" s="10">
        <f t="shared" si="71"/>
        <v>0.39451225659196609</v>
      </c>
      <c r="Y102" s="10"/>
      <c r="Z102" s="10">
        <f t="shared" si="48"/>
        <v>22.781326268323948</v>
      </c>
      <c r="AA102" s="10"/>
      <c r="AB102" s="10">
        <f t="shared" si="61"/>
        <v>1.1250782692241899</v>
      </c>
      <c r="AC102" s="10"/>
      <c r="AD102" s="149">
        <f t="shared" si="49"/>
        <v>18313.423908979934</v>
      </c>
      <c r="AE102" s="149">
        <f t="shared" si="50"/>
        <v>17956.228599340244</v>
      </c>
      <c r="AF102" s="149">
        <f t="shared" si="50"/>
        <v>21004.60518769276</v>
      </c>
      <c r="AG102" s="149">
        <f t="shared" si="50"/>
        <v>21809.820063453149</v>
      </c>
      <c r="AH102" s="150">
        <f t="shared" si="62"/>
        <v>0.39451225659200873</v>
      </c>
      <c r="AI102" s="150">
        <f t="shared" si="62"/>
        <v>0.39451225659200873</v>
      </c>
      <c r="AJ102" s="150">
        <f t="shared" si="62"/>
        <v>0.39451225659200873</v>
      </c>
      <c r="AK102" s="159"/>
      <c r="AL102" s="160"/>
      <c r="AM102" s="153">
        <f>'[2]A7. GB GDP(O) 1700-1870'!E93</f>
        <v>179.59711506419205</v>
      </c>
      <c r="AN102" s="154">
        <f>'[2]A18. Population 1680+'!J704</f>
        <v>8929.2115154672319</v>
      </c>
      <c r="AO102" s="154">
        <f t="shared" si="63"/>
        <v>2.0113434960420959</v>
      </c>
      <c r="AP102" s="154"/>
      <c r="AQ102" s="154">
        <f t="shared" si="64"/>
        <v>-0.54428092309518661</v>
      </c>
      <c r="AR102" s="161"/>
      <c r="AS102" s="155"/>
      <c r="AT102" s="155">
        <f t="shared" si="51"/>
        <v>19.087252795843551</v>
      </c>
      <c r="AU102" s="154">
        <f>'[2]A18. Population 1680+'!S704</f>
        <v>3945.1727725502301</v>
      </c>
      <c r="AV102" s="154">
        <f t="shared" si="52"/>
        <v>78.59063900276071</v>
      </c>
      <c r="AW102" s="154">
        <f t="shared" si="65"/>
        <v>-0.50345985386306324</v>
      </c>
      <c r="AX102" s="156">
        <f t="shared" si="53"/>
        <v>36.911148710835199</v>
      </c>
      <c r="AY102" s="156">
        <f>'[2]A9. Nominal GDP (A)'!AT102/('[2]A9. Nominal GDP (A)'!BK102+'[2]A9. Nominal GDP (A)'!AT102)</f>
        <v>0.14444919543335039</v>
      </c>
      <c r="AZ102" s="156">
        <f t="shared" si="66"/>
        <v>187.71461261044433</v>
      </c>
      <c r="BA102" s="156">
        <f t="shared" si="54"/>
        <v>37.169154654047595</v>
      </c>
      <c r="BB102" s="156">
        <f t="shared" si="55"/>
        <v>8.4911846489684066</v>
      </c>
      <c r="BC102" s="157"/>
      <c r="BU102" s="143">
        <f t="shared" si="56"/>
        <v>8.7167397750921438</v>
      </c>
      <c r="BV102" s="143">
        <f t="shared" si="67"/>
        <v>187.71461261044431</v>
      </c>
      <c r="BW102" s="143">
        <f t="shared" si="68"/>
        <v>0.49746433941825785</v>
      </c>
      <c r="BX102" s="143"/>
      <c r="BY102" s="144">
        <f t="shared" si="69"/>
        <v>179.59711506419202</v>
      </c>
      <c r="BZ102" s="144">
        <f t="shared" si="70"/>
        <v>187.71461261044416</v>
      </c>
      <c r="CA102" s="144"/>
      <c r="CB102" s="158"/>
      <c r="CC102" s="158">
        <f t="shared" si="57"/>
        <v>8.4541674107689229</v>
      </c>
      <c r="CD102" s="158"/>
      <c r="CE102" s="145"/>
      <c r="CF102" s="145"/>
      <c r="CG102" s="162"/>
      <c r="CH102" s="145"/>
      <c r="CI102" s="145"/>
      <c r="CJ102" s="145"/>
      <c r="CK102" s="145"/>
      <c r="CL102" s="145"/>
      <c r="CM102" s="146"/>
      <c r="CN102" s="146"/>
      <c r="CO102" s="146"/>
    </row>
    <row r="103" spans="1:93" x14ac:dyDescent="0.25">
      <c r="A103">
        <v>1785</v>
      </c>
      <c r="B103" s="147">
        <f t="shared" si="38"/>
        <v>16117.011916733094</v>
      </c>
      <c r="C103" s="147">
        <f t="shared" si="39"/>
        <v>15802.656660682882</v>
      </c>
      <c r="D103" s="147">
        <f t="shared" si="40"/>
        <v>18485.427618497954</v>
      </c>
      <c r="E103" s="148">
        <f t="shared" si="72"/>
        <v>-0.69692946727576555</v>
      </c>
      <c r="F103" s="148">
        <f t="shared" si="72"/>
        <v>-0.69692946727575134</v>
      </c>
      <c r="G103" s="148">
        <f t="shared" si="72"/>
        <v>-0.69692946727576555</v>
      </c>
      <c r="H103" s="10"/>
      <c r="I103" s="13">
        <f t="shared" si="41"/>
        <v>15533.584513567228</v>
      </c>
      <c r="J103" s="13">
        <f t="shared" si="42"/>
        <v>15230.278758087474</v>
      </c>
      <c r="K103" s="13">
        <f t="shared" si="43"/>
        <v>17815.878787814363</v>
      </c>
      <c r="L103" s="10">
        <f t="shared" si="58"/>
        <v>-0.69692946727573712</v>
      </c>
      <c r="M103" s="10"/>
      <c r="N103" s="13">
        <f>('[2]A9. Nominal GDP (A)'!DH103/('[2]A9. Nominal GDP (A)'!F103/'BoE A8. UK Real GDP(A)'!I103))</f>
        <v>13220.147949485852</v>
      </c>
      <c r="O103" s="13">
        <f t="shared" si="44"/>
        <v>12968.477899676467</v>
      </c>
      <c r="P103" s="13">
        <f t="shared" si="59"/>
        <v>15170.098590637921</v>
      </c>
      <c r="Q103" s="10">
        <f t="shared" si="60"/>
        <v>-0.7192155684059145</v>
      </c>
      <c r="R103" s="10"/>
      <c r="S103" s="10">
        <f t="shared" si="45"/>
        <v>9.2493142321676771</v>
      </c>
      <c r="T103" s="10">
        <f t="shared" si="46"/>
        <v>9.2493142321676878</v>
      </c>
      <c r="U103" s="10">
        <f t="shared" si="47"/>
        <v>9.3938239463973705</v>
      </c>
      <c r="V103" s="10">
        <f t="shared" si="71"/>
        <v>-0.69692946727575134</v>
      </c>
      <c r="W103" s="10">
        <f t="shared" si="71"/>
        <v>-0.69692946727576555</v>
      </c>
      <c r="X103" s="10">
        <f t="shared" si="71"/>
        <v>-0.69692946727575134</v>
      </c>
      <c r="Y103" s="10"/>
      <c r="Z103" s="10">
        <f t="shared" si="48"/>
        <v>22.808121878831397</v>
      </c>
      <c r="AA103" s="10"/>
      <c r="AB103" s="10">
        <f t="shared" si="61"/>
        <v>0.11762094178295968</v>
      </c>
      <c r="AC103" s="10"/>
      <c r="AD103" s="149">
        <f t="shared" si="49"/>
        <v>18185.792261291128</v>
      </c>
      <c r="AE103" s="149">
        <f t="shared" si="50"/>
        <v>17831.086351020047</v>
      </c>
      <c r="AF103" s="149">
        <f t="shared" si="50"/>
        <v>20858.217904654797</v>
      </c>
      <c r="AG103" s="149">
        <f t="shared" si="50"/>
        <v>21657.821000671127</v>
      </c>
      <c r="AH103" s="150">
        <f t="shared" si="62"/>
        <v>-0.69692946727576555</v>
      </c>
      <c r="AI103" s="150">
        <f t="shared" si="62"/>
        <v>-0.69692946727573712</v>
      </c>
      <c r="AJ103" s="150">
        <f t="shared" si="62"/>
        <v>-0.69692946727575134</v>
      </c>
      <c r="AK103" s="159"/>
      <c r="AL103" s="160"/>
      <c r="AM103" s="153">
        <f>'[2]A7. GB GDP(O) 1700-1870'!E94</f>
        <v>178.34544984693255</v>
      </c>
      <c r="AN103" s="154">
        <f>'[2]A18. Population 1680+'!J705</f>
        <v>9012.614625508797</v>
      </c>
      <c r="AO103" s="154">
        <f t="shared" si="63"/>
        <v>1.9788425141595827</v>
      </c>
      <c r="AP103" s="154"/>
      <c r="AQ103" s="154">
        <f t="shared" si="64"/>
        <v>-1.6158842060776095</v>
      </c>
      <c r="AR103" s="161">
        <f>'[2]A48. Real Earnings '!AB582</f>
        <v>100</v>
      </c>
      <c r="AS103" s="163">
        <f>AS160*(AO103/AO160)*(AR103/AR160)*AU103/AU160</f>
        <v>18.957121294545306</v>
      </c>
      <c r="AT103" s="155">
        <f t="shared" si="51"/>
        <v>19.109703402342515</v>
      </c>
      <c r="AU103" s="154">
        <f>'[2]A18. Population 1680+'!S705</f>
        <v>4009.7465180576301</v>
      </c>
      <c r="AV103" s="154">
        <f t="shared" si="52"/>
        <v>77.415950308892221</v>
      </c>
      <c r="AW103" s="154">
        <f t="shared" si="65"/>
        <v>-1.4946928906217778</v>
      </c>
      <c r="AX103" s="156">
        <f t="shared" si="53"/>
        <v>36.954563951571785</v>
      </c>
      <c r="AY103" s="156">
        <f>'[2]A9. Nominal GDP (A)'!AT103/('[2]A9. Nominal GDP (A)'!BK103+'[2]A9. Nominal GDP (A)'!AT103)</f>
        <v>0.14653671273018237</v>
      </c>
      <c r="AZ103" s="156">
        <f t="shared" si="66"/>
        <v>186.62724133500106</v>
      </c>
      <c r="BA103" s="156">
        <f t="shared" si="54"/>
        <v>36.953845517794079</v>
      </c>
      <c r="BB103" s="156">
        <f t="shared" si="55"/>
        <v>8.4419979066398589</v>
      </c>
      <c r="BC103" s="157"/>
      <c r="BU103" s="143">
        <f t="shared" si="56"/>
        <v>8.6662464633827412</v>
      </c>
      <c r="BV103" s="143">
        <f t="shared" si="67"/>
        <v>186.62724133500103</v>
      </c>
      <c r="BW103" s="143">
        <f t="shared" si="68"/>
        <v>-0.57926831604733309</v>
      </c>
      <c r="BX103" s="143"/>
      <c r="BY103" s="144">
        <f t="shared" si="69"/>
        <v>178.34544984693252</v>
      </c>
      <c r="BZ103" s="144">
        <f t="shared" si="70"/>
        <v>186.62724133500089</v>
      </c>
      <c r="CA103" s="144"/>
      <c r="CB103" s="158"/>
      <c r="CC103" s="158">
        <f t="shared" si="57"/>
        <v>8.3952478268704507</v>
      </c>
      <c r="CD103" s="158"/>
      <c r="CE103" s="145"/>
      <c r="CF103" s="145"/>
      <c r="CG103" s="162"/>
      <c r="CH103" s="145"/>
      <c r="CI103" s="145"/>
      <c r="CJ103" s="145"/>
      <c r="CK103" s="145"/>
      <c r="CL103" s="145"/>
      <c r="CM103" s="146"/>
      <c r="CN103" s="146"/>
      <c r="CO103" s="146"/>
    </row>
    <row r="104" spans="1:93" x14ac:dyDescent="0.25">
      <c r="A104">
        <v>1786</v>
      </c>
      <c r="B104" s="147">
        <f t="shared" si="38"/>
        <v>16398.927144343437</v>
      </c>
      <c r="C104" s="147">
        <f t="shared" si="39"/>
        <v>16079.07325529489</v>
      </c>
      <c r="D104" s="147">
        <f t="shared" si="40"/>
        <v>18808.770652645173</v>
      </c>
      <c r="E104" s="148">
        <f t="shared" si="72"/>
        <v>1.7491780056180914</v>
      </c>
      <c r="F104" s="148">
        <f t="shared" si="72"/>
        <v>1.7491780056180914</v>
      </c>
      <c r="G104" s="148">
        <f t="shared" si="72"/>
        <v>1.7491780056180914</v>
      </c>
      <c r="H104" s="10"/>
      <c r="I104" s="13">
        <f t="shared" si="41"/>
        <v>15805.294557362646</v>
      </c>
      <c r="J104" s="13">
        <f t="shared" si="42"/>
        <v>15496.683444318265</v>
      </c>
      <c r="K104" s="13">
        <f t="shared" si="43"/>
        <v>18127.510221078392</v>
      </c>
      <c r="L104" s="10">
        <f t="shared" si="58"/>
        <v>1.7491780056180914</v>
      </c>
      <c r="M104" s="10"/>
      <c r="N104" s="13">
        <f>('[2]A9. Nominal GDP (A)'!DH104/('[2]A9. Nominal GDP (A)'!F104/'BoE A8. UK Real GDP(A)'!I104))</f>
        <v>13448.372362164439</v>
      </c>
      <c r="O104" s="13">
        <f t="shared" si="44"/>
        <v>13192.357637127059</v>
      </c>
      <c r="P104" s="13">
        <f t="shared" si="59"/>
        <v>15431.985738524132</v>
      </c>
      <c r="Q104" s="10">
        <f t="shared" si="60"/>
        <v>1.7263378106707279</v>
      </c>
      <c r="R104" s="10"/>
      <c r="S104" s="10">
        <f t="shared" si="45"/>
        <v>9.4111012023872593</v>
      </c>
      <c r="T104" s="10">
        <f t="shared" si="46"/>
        <v>9.41110120238727</v>
      </c>
      <c r="U104" s="10">
        <f t="shared" si="47"/>
        <v>9.5581386487542392</v>
      </c>
      <c r="V104" s="10">
        <f t="shared" si="71"/>
        <v>1.7491780056181057</v>
      </c>
      <c r="W104" s="10">
        <f t="shared" si="71"/>
        <v>1.7491780056181057</v>
      </c>
      <c r="X104" s="10">
        <f t="shared" si="71"/>
        <v>1.7491780056181057</v>
      </c>
      <c r="Y104" s="10"/>
      <c r="Z104" s="10">
        <f t="shared" si="48"/>
        <v>23.327355615002812</v>
      </c>
      <c r="AA104" s="10"/>
      <c r="AB104" s="10">
        <f t="shared" si="61"/>
        <v>2.2765299963313765</v>
      </c>
      <c r="AC104" s="10"/>
      <c r="AD104" s="149">
        <f t="shared" si="49"/>
        <v>18503.894139673037</v>
      </c>
      <c r="AE104" s="149">
        <f t="shared" si="50"/>
        <v>18142.983791634866</v>
      </c>
      <c r="AF104" s="149">
        <f t="shared" si="50"/>
        <v>21223.065264606921</v>
      </c>
      <c r="AG104" s="149">
        <f t="shared" si="50"/>
        <v>22036.654842111009</v>
      </c>
      <c r="AH104" s="150">
        <f t="shared" si="62"/>
        <v>1.7491780056181341</v>
      </c>
      <c r="AI104" s="150">
        <f t="shared" si="62"/>
        <v>1.7491780056181341</v>
      </c>
      <c r="AJ104" s="150">
        <f t="shared" si="62"/>
        <v>1.7491780056181341</v>
      </c>
      <c r="AK104" s="159"/>
      <c r="AL104" s="160"/>
      <c r="AM104" s="153">
        <f>'[2]A7. GB GDP(O) 1700-1870'!E95</f>
        <v>181.46502922967579</v>
      </c>
      <c r="AN104" s="154">
        <f>'[2]A18. Population 1680+'!J706</f>
        <v>9108.2808093239655</v>
      </c>
      <c r="AO104" s="154">
        <f t="shared" si="63"/>
        <v>1.9923082415719293</v>
      </c>
      <c r="AP104" s="154"/>
      <c r="AQ104" s="154">
        <f t="shared" si="64"/>
        <v>0.68048504699048351</v>
      </c>
      <c r="AR104" s="161">
        <f>'[2]A48. Real Earnings '!AB583</f>
        <v>87.363390470073867</v>
      </c>
      <c r="AS104" s="155"/>
      <c r="AT104" s="155">
        <f t="shared" si="51"/>
        <v>19.544741532506798</v>
      </c>
      <c r="AU104" s="154">
        <f>'[2]A18. Population 1680+'!S706</f>
        <v>4075.37719284274</v>
      </c>
      <c r="AV104" s="154">
        <f t="shared" si="52"/>
        <v>77.903243977292021</v>
      </c>
      <c r="AW104" s="154">
        <f t="shared" si="65"/>
        <v>0.62944866846623881</v>
      </c>
      <c r="AX104" s="156">
        <f t="shared" si="53"/>
        <v>37.795845684942776</v>
      </c>
      <c r="AY104" s="156">
        <f>'[2]A9. Nominal GDP (A)'!AT104/('[2]A9. Nominal GDP (A)'!BK104+'[2]A9. Nominal GDP (A)'!AT104)</f>
        <v>0.14388984453566073</v>
      </c>
      <c r="AZ104" s="156">
        <f t="shared" si="66"/>
        <v>190.03590285715592</v>
      </c>
      <c r="BA104" s="156">
        <f t="shared" si="54"/>
        <v>37.628790667339807</v>
      </c>
      <c r="BB104" s="156">
        <f t="shared" si="55"/>
        <v>8.596187151621633</v>
      </c>
      <c r="BC104" s="157"/>
      <c r="BU104" s="143">
        <f t="shared" si="56"/>
        <v>8.8245315060696115</v>
      </c>
      <c r="BV104" s="143">
        <f t="shared" si="67"/>
        <v>190.03590285715589</v>
      </c>
      <c r="BW104" s="143">
        <f t="shared" si="68"/>
        <v>1.8264544327889496</v>
      </c>
      <c r="BX104" s="143"/>
      <c r="BY104" s="144">
        <f t="shared" si="69"/>
        <v>181.46502922967576</v>
      </c>
      <c r="BZ104" s="144">
        <f t="shared" si="70"/>
        <v>190.03590285715575</v>
      </c>
      <c r="CA104" s="144"/>
      <c r="CB104" s="158"/>
      <c r="CC104" s="158">
        <f t="shared" si="57"/>
        <v>8.542095655375201</v>
      </c>
      <c r="CD104" s="158"/>
      <c r="CE104" s="145"/>
      <c r="CF104" s="145"/>
      <c r="CG104" s="162"/>
      <c r="CH104" s="145"/>
      <c r="CI104" s="145"/>
      <c r="CJ104" s="145"/>
      <c r="CK104" s="145"/>
      <c r="CL104" s="145"/>
      <c r="CM104" s="146"/>
      <c r="CN104" s="146"/>
      <c r="CO104" s="146"/>
    </row>
    <row r="105" spans="1:93" x14ac:dyDescent="0.25">
      <c r="A105">
        <v>1787</v>
      </c>
      <c r="B105" s="147">
        <f t="shared" si="38"/>
        <v>16125.925996292139</v>
      </c>
      <c r="C105" s="147">
        <f t="shared" si="39"/>
        <v>15811.396875025675</v>
      </c>
      <c r="D105" s="147">
        <f t="shared" si="40"/>
        <v>18495.651633552701</v>
      </c>
      <c r="E105" s="148">
        <f t="shared" si="72"/>
        <v>-1.6647500513194728</v>
      </c>
      <c r="F105" s="148">
        <f t="shared" si="72"/>
        <v>-1.6647500513194444</v>
      </c>
      <c r="G105" s="148">
        <f t="shared" si="72"/>
        <v>-1.6647500513194728</v>
      </c>
      <c r="H105" s="10"/>
      <c r="I105" s="13">
        <f t="shared" si="41"/>
        <v>15542.17590810776</v>
      </c>
      <c r="J105" s="13">
        <f t="shared" si="42"/>
        <v>15238.702398726164</v>
      </c>
      <c r="K105" s="13">
        <f t="shared" si="43"/>
        <v>17825.732485370048</v>
      </c>
      <c r="L105" s="10">
        <f t="shared" si="58"/>
        <v>-1.6647500513194586</v>
      </c>
      <c r="M105" s="10"/>
      <c r="N105" s="13">
        <f>('[2]A9. Nominal GDP (A)'!DH105/('[2]A9. Nominal GDP (A)'!F105/'BoE A8. UK Real GDP(A)'!I105))</f>
        <v>13221.521336053405</v>
      </c>
      <c r="O105" s="13">
        <f t="shared" si="44"/>
        <v>12969.825141282012</v>
      </c>
      <c r="P105" s="13">
        <f t="shared" si="59"/>
        <v>15171.674549523741</v>
      </c>
      <c r="Q105" s="10">
        <f t="shared" si="60"/>
        <v>-1.6868288592993963</v>
      </c>
      <c r="R105" s="10"/>
      <c r="S105" s="10">
        <f t="shared" si="45"/>
        <v>9.2544298902907904</v>
      </c>
      <c r="T105" s="10">
        <f t="shared" si="46"/>
        <v>9.2544298902908011</v>
      </c>
      <c r="U105" s="10">
        <f t="shared" si="47"/>
        <v>9.3990195306939182</v>
      </c>
      <c r="V105" s="10">
        <f t="shared" si="71"/>
        <v>-1.6647500513194586</v>
      </c>
      <c r="W105" s="10">
        <f t="shared" si="71"/>
        <v>-1.6647500513194728</v>
      </c>
      <c r="X105" s="10">
        <f t="shared" si="71"/>
        <v>-1.6647500513194586</v>
      </c>
      <c r="Y105" s="10"/>
      <c r="Z105" s="10">
        <f t="shared" si="48"/>
        <v>23.094431624830101</v>
      </c>
      <c r="AA105" s="10"/>
      <c r="AB105" s="10">
        <f t="shared" si="61"/>
        <v>-0.99850147619351048</v>
      </c>
      <c r="AC105" s="10"/>
      <c r="AD105" s="149">
        <f t="shared" si="49"/>
        <v>18195.850552486736</v>
      </c>
      <c r="AE105" s="149">
        <f t="shared" si="50"/>
        <v>17840.948459652747</v>
      </c>
      <c r="AF105" s="149">
        <f t="shared" si="50"/>
        <v>20869.754274722818</v>
      </c>
      <c r="AG105" s="149">
        <f t="shared" si="50"/>
        <v>21669.799619317877</v>
      </c>
      <c r="AH105" s="150">
        <f t="shared" si="62"/>
        <v>-1.6647500513194444</v>
      </c>
      <c r="AI105" s="150">
        <f t="shared" si="62"/>
        <v>-1.6647500513194444</v>
      </c>
      <c r="AJ105" s="150">
        <f t="shared" si="62"/>
        <v>-1.6647500513194444</v>
      </c>
      <c r="AK105" s="159"/>
      <c r="AL105" s="160"/>
      <c r="AM105" s="153">
        <f>'[2]A7. GB GDP(O) 1700-1870'!E96</f>
        <v>178.44409006244794</v>
      </c>
      <c r="AN105" s="154">
        <f>'[2]A18. Population 1680+'!J707</f>
        <v>9214.9523959016005</v>
      </c>
      <c r="AO105" s="154">
        <f t="shared" si="63"/>
        <v>1.9364624188597208</v>
      </c>
      <c r="AP105" s="154"/>
      <c r="AQ105" s="154">
        <f t="shared" si="64"/>
        <v>-2.8030714096803706</v>
      </c>
      <c r="AR105" s="161">
        <f>'[2]A48. Real Earnings '!AB584</f>
        <v>77.859574832470713</v>
      </c>
      <c r="AS105" s="155"/>
      <c r="AT105" s="155">
        <f t="shared" si="51"/>
        <v>19.34958699978651</v>
      </c>
      <c r="AU105" s="154">
        <f>'[2]A18. Population 1680+'!S707</f>
        <v>4142.0820964982504</v>
      </c>
      <c r="AV105" s="154">
        <f t="shared" si="52"/>
        <v>75.883336685086576</v>
      </c>
      <c r="AW105" s="154">
        <f t="shared" si="65"/>
        <v>-2.5928410539543449</v>
      </c>
      <c r="AX105" s="156">
        <f t="shared" si="53"/>
        <v>37.418453607838799</v>
      </c>
      <c r="AY105" s="156">
        <f>'[2]A9. Nominal GDP (A)'!AT105/('[2]A9. Nominal GDP (A)'!BK105+'[2]A9. Nominal GDP (A)'!AT105)</f>
        <v>0.14659934957604465</v>
      </c>
      <c r="AZ105" s="156">
        <f t="shared" si="66"/>
        <v>187.05446065299839</v>
      </c>
      <c r="BA105" s="156">
        <f t="shared" si="54"/>
        <v>37.038438723837089</v>
      </c>
      <c r="BB105" s="156">
        <f t="shared" si="55"/>
        <v>8.4613229770980105</v>
      </c>
      <c r="BC105" s="157"/>
      <c r="BU105" s="143">
        <f t="shared" si="56"/>
        <v>8.6860848743092411</v>
      </c>
      <c r="BV105" s="143">
        <f t="shared" si="67"/>
        <v>187.05446065299833</v>
      </c>
      <c r="BW105" s="143">
        <f t="shared" si="68"/>
        <v>-1.5688836474224672</v>
      </c>
      <c r="BX105" s="143"/>
      <c r="BY105" s="144">
        <f t="shared" si="69"/>
        <v>178.44409006244788</v>
      </c>
      <c r="BZ105" s="144">
        <f t="shared" si="70"/>
        <v>187.05446065299819</v>
      </c>
      <c r="CA105" s="144"/>
      <c r="CB105" s="158"/>
      <c r="CC105" s="158">
        <f t="shared" si="57"/>
        <v>8.3998911135685859</v>
      </c>
      <c r="CD105" s="158"/>
      <c r="CE105" s="145"/>
      <c r="CF105" s="145"/>
      <c r="CG105" s="162"/>
      <c r="CH105" s="145"/>
      <c r="CI105" s="145"/>
      <c r="CJ105" s="145"/>
      <c r="CK105" s="145"/>
      <c r="CL105" s="145"/>
      <c r="CM105" s="146"/>
      <c r="CN105" s="146"/>
      <c r="CO105" s="146"/>
    </row>
    <row r="106" spans="1:93" x14ac:dyDescent="0.25">
      <c r="A106">
        <v>1788</v>
      </c>
      <c r="B106" s="147">
        <f t="shared" si="38"/>
        <v>16088.991149442914</v>
      </c>
      <c r="C106" s="147">
        <f t="shared" si="39"/>
        <v>15775.182426181891</v>
      </c>
      <c r="D106" s="147">
        <f t="shared" si="40"/>
        <v>18453.289163290901</v>
      </c>
      <c r="E106" s="148">
        <f t="shared" si="72"/>
        <v>-0.22904016090434709</v>
      </c>
      <c r="F106" s="148">
        <f t="shared" si="72"/>
        <v>-0.22904016090434709</v>
      </c>
      <c r="G106" s="148">
        <f t="shared" si="72"/>
        <v>-0.22904016090437551</v>
      </c>
      <c r="H106" s="10"/>
      <c r="I106" s="13">
        <f t="shared" si="41"/>
        <v>15506.578083399792</v>
      </c>
      <c r="J106" s="13">
        <f t="shared" si="42"/>
        <v>15203.799650232386</v>
      </c>
      <c r="K106" s="13">
        <f t="shared" si="43"/>
        <v>17784.904399003179</v>
      </c>
      <c r="L106" s="10">
        <f t="shared" si="58"/>
        <v>-0.22904016090434709</v>
      </c>
      <c r="M106" s="10"/>
      <c r="N106" s="13">
        <f>('[2]A9. Nominal GDP (A)'!DH106/('[2]A9. Nominal GDP (A)'!F106/'BoE A8. UK Real GDP(A)'!I106))</f>
        <v>13188.276302753822</v>
      </c>
      <c r="O106" s="13">
        <f t="shared" si="44"/>
        <v>12937.212988886515</v>
      </c>
      <c r="P106" s="13">
        <f t="shared" si="59"/>
        <v>15133.525927077853</v>
      </c>
      <c r="Q106" s="10">
        <f t="shared" si="60"/>
        <v>-0.25144635367284707</v>
      </c>
      <c r="R106" s="10"/>
      <c r="S106" s="10">
        <f t="shared" si="45"/>
        <v>9.2332335291792891</v>
      </c>
      <c r="T106" s="10">
        <f t="shared" si="46"/>
        <v>9.2332335291792997</v>
      </c>
      <c r="U106" s="10">
        <f t="shared" si="47"/>
        <v>9.3774920012373855</v>
      </c>
      <c r="V106" s="10">
        <f t="shared" si="71"/>
        <v>-0.22904016090434709</v>
      </c>
      <c r="W106" s="10">
        <f t="shared" si="71"/>
        <v>-0.22904016090434709</v>
      </c>
      <c r="X106" s="10">
        <f t="shared" si="71"/>
        <v>-0.22904016090434709</v>
      </c>
      <c r="Y106" s="10"/>
      <c r="Z106" s="10">
        <f t="shared" si="48"/>
        <v>23.203486722775668</v>
      </c>
      <c r="AA106" s="10"/>
      <c r="AB106" s="10">
        <f t="shared" si="61"/>
        <v>0.47221382070436846</v>
      </c>
      <c r="AC106" s="10"/>
      <c r="AD106" s="149">
        <f t="shared" si="49"/>
        <v>18154.174747103407</v>
      </c>
      <c r="AE106" s="149">
        <f t="shared" si="50"/>
        <v>17800.085522593901</v>
      </c>
      <c r="AF106" s="149">
        <f t="shared" si="50"/>
        <v>20821.954155951655</v>
      </c>
      <c r="AG106" s="149">
        <f t="shared" si="50"/>
        <v>21620.167075402147</v>
      </c>
      <c r="AH106" s="150">
        <f t="shared" si="62"/>
        <v>-0.22904016090434709</v>
      </c>
      <c r="AI106" s="150">
        <f t="shared" si="62"/>
        <v>-0.22904016090431867</v>
      </c>
      <c r="AJ106" s="150">
        <f t="shared" si="62"/>
        <v>-0.22904016090433288</v>
      </c>
      <c r="AK106" s="159"/>
      <c r="AL106" s="160"/>
      <c r="AM106" s="153">
        <f>'[2]A7. GB GDP(O) 1700-1870'!E97</f>
        <v>178.03538143144462</v>
      </c>
      <c r="AN106" s="154">
        <f>'[2]A18. Population 1680+'!J708</f>
        <v>9309.1603258494069</v>
      </c>
      <c r="AO106" s="154">
        <f t="shared" si="63"/>
        <v>1.9124751878757649</v>
      </c>
      <c r="AP106" s="154"/>
      <c r="AQ106" s="154">
        <f t="shared" si="64"/>
        <v>-1.238713994670789</v>
      </c>
      <c r="AR106" s="161">
        <f>'[2]A48. Real Earnings '!AB585</f>
        <v>95.234899253059737</v>
      </c>
      <c r="AS106" s="155"/>
      <c r="AT106" s="155">
        <f t="shared" si="51"/>
        <v>19.44095842384872</v>
      </c>
      <c r="AU106" s="154">
        <f>'[2]A18. Population 1680+'!S708</f>
        <v>4209.87881177294</v>
      </c>
      <c r="AV106" s="154">
        <f t="shared" si="52"/>
        <v>75.013857487280859</v>
      </c>
      <c r="AW106" s="154">
        <f t="shared" si="65"/>
        <v>-1.1458104450704809</v>
      </c>
      <c r="AX106" s="156">
        <f t="shared" si="53"/>
        <v>37.59514871726887</v>
      </c>
      <c r="AY106" s="156">
        <f>'[2]A9. Nominal GDP (A)'!AT106/('[2]A9. Nominal GDP (A)'!BK106+'[2]A9. Nominal GDP (A)'!AT106)</f>
        <v>0.14997533466287608</v>
      </c>
      <c r="AZ106" s="156">
        <f t="shared" si="66"/>
        <v>186.81832911882674</v>
      </c>
      <c r="BA106" s="156">
        <f t="shared" si="54"/>
        <v>36.991682590202792</v>
      </c>
      <c r="BB106" s="156">
        <f t="shared" si="55"/>
        <v>8.4506416751460058</v>
      </c>
      <c r="BC106" s="157"/>
      <c r="BU106" s="143">
        <f t="shared" si="56"/>
        <v>8.6751198401680849</v>
      </c>
      <c r="BV106" s="143">
        <f t="shared" si="67"/>
        <v>186.81832911882671</v>
      </c>
      <c r="BW106" s="143">
        <f t="shared" si="68"/>
        <v>-0.12623678331289057</v>
      </c>
      <c r="BX106" s="143"/>
      <c r="BY106" s="144">
        <f t="shared" si="69"/>
        <v>178.03538143144456</v>
      </c>
      <c r="BZ106" s="144">
        <f t="shared" si="70"/>
        <v>186.81832911882654</v>
      </c>
      <c r="CA106" s="144"/>
      <c r="CB106" s="158"/>
      <c r="CC106" s="158">
        <f t="shared" si="57"/>
        <v>8.3806519894462781</v>
      </c>
      <c r="CD106" s="158"/>
      <c r="CE106" s="145"/>
      <c r="CF106" s="145"/>
      <c r="CG106" s="162"/>
      <c r="CH106" s="145"/>
      <c r="CI106" s="145"/>
      <c r="CJ106" s="145"/>
      <c r="CK106" s="145"/>
      <c r="CL106" s="145"/>
      <c r="CM106" s="146"/>
      <c r="CN106" s="146"/>
      <c r="CO106" s="146"/>
    </row>
    <row r="107" spans="1:93" x14ac:dyDescent="0.25">
      <c r="A107">
        <v>1789</v>
      </c>
      <c r="B107" s="147">
        <f t="shared" si="38"/>
        <v>16449.067201797963</v>
      </c>
      <c r="C107" s="147">
        <f t="shared" si="39"/>
        <v>16128.235352896752</v>
      </c>
      <c r="D107" s="147">
        <f t="shared" si="40"/>
        <v>18866.278856253353</v>
      </c>
      <c r="E107" s="148">
        <f t="shared" si="72"/>
        <v>2.2380275370312148</v>
      </c>
      <c r="F107" s="148">
        <f t="shared" si="72"/>
        <v>2.238027537031229</v>
      </c>
      <c r="G107" s="148">
        <f t="shared" si="72"/>
        <v>2.2380275370312432</v>
      </c>
      <c r="H107" s="10"/>
      <c r="I107" s="13">
        <f t="shared" si="41"/>
        <v>15853.61957095753</v>
      </c>
      <c r="J107" s="13">
        <f t="shared" si="42"/>
        <v>15544.064873079644</v>
      </c>
      <c r="K107" s="13">
        <f t="shared" si="43"/>
        <v>18182.935456887546</v>
      </c>
      <c r="L107" s="10">
        <f t="shared" si="58"/>
        <v>2.2380275370312148</v>
      </c>
      <c r="M107" s="10"/>
      <c r="N107" s="13">
        <f>('[2]A9. Nominal GDP (A)'!DH107/('[2]A9. Nominal GDP (A)'!F107/'BoE A8. UK Real GDP(A)'!I107))</f>
        <v>13480.404818298666</v>
      </c>
      <c r="O107" s="13">
        <f t="shared" si="44"/>
        <v>13223.780296013811</v>
      </c>
      <c r="P107" s="13">
        <f t="shared" si="59"/>
        <v>15468.742930615575</v>
      </c>
      <c r="Q107" s="10">
        <f t="shared" si="60"/>
        <v>2.2150621418497707</v>
      </c>
      <c r="R107" s="10"/>
      <c r="S107" s="10">
        <f t="shared" si="45"/>
        <v>9.439875838120722</v>
      </c>
      <c r="T107" s="10">
        <f t="shared" si="46"/>
        <v>9.4398758381207326</v>
      </c>
      <c r="U107" s="10">
        <f t="shared" si="47"/>
        <v>9.5873628545079779</v>
      </c>
      <c r="V107" s="10">
        <f t="shared" si="71"/>
        <v>2.238027537031229</v>
      </c>
      <c r="W107" s="10">
        <f t="shared" si="71"/>
        <v>2.238027537031229</v>
      </c>
      <c r="X107" s="10">
        <f t="shared" si="71"/>
        <v>2.2380275370312148</v>
      </c>
      <c r="Y107" s="10"/>
      <c r="Z107" s="10">
        <f t="shared" si="48"/>
        <v>23.779012993707418</v>
      </c>
      <c r="AA107" s="10"/>
      <c r="AB107" s="10">
        <f t="shared" si="61"/>
        <v>2.4803439147222548</v>
      </c>
      <c r="AC107" s="10"/>
      <c r="AD107" s="149">
        <f t="shared" si="49"/>
        <v>18560.470177064351</v>
      </c>
      <c r="AE107" s="149">
        <f t="shared" si="50"/>
        <v>18198.456338204662</v>
      </c>
      <c r="AF107" s="149">
        <f t="shared" si="50"/>
        <v>21287.955223709872</v>
      </c>
      <c r="AG107" s="149">
        <f t="shared" si="50"/>
        <v>22104.032368101809</v>
      </c>
      <c r="AH107" s="150">
        <f t="shared" si="62"/>
        <v>2.238027537031229</v>
      </c>
      <c r="AI107" s="150">
        <f t="shared" si="62"/>
        <v>2.238027537031229</v>
      </c>
      <c r="AJ107" s="150">
        <f t="shared" si="62"/>
        <v>2.238027537031229</v>
      </c>
      <c r="AK107" s="159"/>
      <c r="AL107" s="160"/>
      <c r="AM107" s="153">
        <f>'[2]A7. GB GDP(O) 1700-1870'!E98</f>
        <v>182.01986229353895</v>
      </c>
      <c r="AN107" s="154">
        <f>'[2]A18. Population 1680+'!J709</f>
        <v>9432.8630780930434</v>
      </c>
      <c r="AO107" s="154">
        <f t="shared" si="63"/>
        <v>1.9296353693107591</v>
      </c>
      <c r="AP107" s="154"/>
      <c r="AQ107" s="154">
        <f t="shared" si="64"/>
        <v>0.89727602971176168</v>
      </c>
      <c r="AR107" s="161">
        <f>'[2]A48. Real Earnings '!AB586</f>
        <v>98.43798212228937</v>
      </c>
      <c r="AS107" s="155"/>
      <c r="AT107" s="155">
        <f t="shared" si="51"/>
        <v>19.923161053078331</v>
      </c>
      <c r="AU107" s="154">
        <f>'[2]A18. Population 1680+'!S709</f>
        <v>4278.7852092062503</v>
      </c>
      <c r="AV107" s="154">
        <f t="shared" si="52"/>
        <v>75.636457747311724</v>
      </c>
      <c r="AW107" s="154">
        <f t="shared" si="65"/>
        <v>0.82998032748339767</v>
      </c>
      <c r="AX107" s="156">
        <f t="shared" si="53"/>
        <v>38.527637700708425</v>
      </c>
      <c r="AY107" s="156">
        <f>'[2]A9. Nominal GDP (A)'!AT107/('[2]A9. Nominal GDP (A)'!BK107+'[2]A9. Nominal GDP (A)'!AT107)</f>
        <v>0.15063772476452086</v>
      </c>
      <c r="AZ107" s="156">
        <f t="shared" si="66"/>
        <v>191.06726731413909</v>
      </c>
      <c r="BA107" s="156">
        <f t="shared" si="54"/>
        <v>37.833009957853164</v>
      </c>
      <c r="BB107" s="156">
        <f t="shared" si="55"/>
        <v>8.6428404511322103</v>
      </c>
      <c r="BC107" s="157"/>
      <c r="BU107" s="143">
        <f t="shared" si="56"/>
        <v>8.872424077989189</v>
      </c>
      <c r="BV107" s="143">
        <f t="shared" si="67"/>
        <v>191.06726731413906</v>
      </c>
      <c r="BW107" s="143">
        <f t="shared" si="68"/>
        <v>2.2743690168697555</v>
      </c>
      <c r="BX107" s="143"/>
      <c r="BY107" s="144">
        <f t="shared" si="69"/>
        <v>182.01986229353889</v>
      </c>
      <c r="BZ107" s="144">
        <f t="shared" si="70"/>
        <v>191.06726731413889</v>
      </c>
      <c r="CA107" s="144"/>
      <c r="CB107" s="158"/>
      <c r="CC107" s="158">
        <f t="shared" si="57"/>
        <v>8.5682132887528422</v>
      </c>
      <c r="CD107" s="158"/>
      <c r="CE107" s="145"/>
      <c r="CF107" s="145"/>
      <c r="CG107" s="162"/>
      <c r="CH107" s="145"/>
      <c r="CI107" s="145"/>
      <c r="CJ107" s="145"/>
      <c r="CK107" s="145"/>
      <c r="CL107" s="145"/>
      <c r="CM107" s="146"/>
      <c r="CN107" s="146"/>
      <c r="CO107" s="146"/>
    </row>
    <row r="108" spans="1:93" x14ac:dyDescent="0.25">
      <c r="A108">
        <v>1790</v>
      </c>
      <c r="B108" s="147">
        <f t="shared" si="38"/>
        <v>17697.453879795819</v>
      </c>
      <c r="C108" s="147">
        <f t="shared" si="39"/>
        <v>17352.272795698955</v>
      </c>
      <c r="D108" s="147">
        <f t="shared" si="40"/>
        <v>20298.117567749705</v>
      </c>
      <c r="E108" s="148">
        <f t="shared" si="72"/>
        <v>7.5894071237145937</v>
      </c>
      <c r="F108" s="148">
        <f t="shared" si="72"/>
        <v>7.5894071237145937</v>
      </c>
      <c r="G108" s="148">
        <f t="shared" si="72"/>
        <v>7.5894071237145937</v>
      </c>
      <c r="H108" s="10"/>
      <c r="I108" s="13">
        <f t="shared" si="41"/>
        <v>17056.815304042393</v>
      </c>
      <c r="J108" s="13">
        <f t="shared" si="42"/>
        <v>16723.76723987197</v>
      </c>
      <c r="K108" s="13">
        <f t="shared" si="43"/>
        <v>19562.912455752998</v>
      </c>
      <c r="L108" s="10">
        <f t="shared" si="58"/>
        <v>7.5894071237145937</v>
      </c>
      <c r="M108" s="10"/>
      <c r="N108" s="13">
        <f>('[2]A9. Nominal GDP (A)'!DH108/('[2]A9. Nominal GDP (A)'!F108/'BoE A8. UK Real GDP(A)'!I108))</f>
        <v>14500.229018721737</v>
      </c>
      <c r="O108" s="13">
        <f t="shared" si="44"/>
        <v>14224.190250219819</v>
      </c>
      <c r="P108" s="13">
        <f t="shared" si="59"/>
        <v>16638.989566632848</v>
      </c>
      <c r="Q108" s="10">
        <f t="shared" si="60"/>
        <v>7.5652342356865603</v>
      </c>
      <c r="R108" s="10"/>
      <c r="S108" s="10">
        <f t="shared" si="45"/>
        <v>10.15630644744887</v>
      </c>
      <c r="T108" s="10">
        <f t="shared" si="46"/>
        <v>10.15630644744888</v>
      </c>
      <c r="U108" s="10">
        <f t="shared" si="47"/>
        <v>10.314986853964374</v>
      </c>
      <c r="V108" s="10">
        <f t="shared" si="71"/>
        <v>7.5894071237145937</v>
      </c>
      <c r="W108" s="10">
        <f t="shared" si="71"/>
        <v>7.5894071237145937</v>
      </c>
      <c r="X108" s="10">
        <f t="shared" si="71"/>
        <v>7.5894071237146079</v>
      </c>
      <c r="Y108" s="10"/>
      <c r="Z108" s="10">
        <f t="shared" si="48"/>
        <v>25.593771312656571</v>
      </c>
      <c r="AA108" s="10"/>
      <c r="AB108" s="10">
        <f t="shared" si="61"/>
        <v>7.6317646970014579</v>
      </c>
      <c r="AC108" s="10"/>
      <c r="AD108" s="149">
        <f t="shared" si="49"/>
        <v>19969.099822877393</v>
      </c>
      <c r="AE108" s="149">
        <f t="shared" si="50"/>
        <v>19579.611279942452</v>
      </c>
      <c r="AF108" s="149">
        <f t="shared" si="50"/>
        <v>22903.584813951278</v>
      </c>
      <c r="AG108" s="149">
        <f t="shared" si="50"/>
        <v>23781.597375274701</v>
      </c>
      <c r="AH108" s="150">
        <f t="shared" si="62"/>
        <v>7.5894071237145795</v>
      </c>
      <c r="AI108" s="150">
        <f t="shared" si="62"/>
        <v>7.5894071237145653</v>
      </c>
      <c r="AJ108" s="150">
        <f t="shared" si="62"/>
        <v>7.5894071237145653</v>
      </c>
      <c r="AK108" s="159"/>
      <c r="AL108" s="160"/>
      <c r="AM108" s="153">
        <f>'[2]A7. GB GDP(O) 1700-1870'!E99</f>
        <v>195.83409068902026</v>
      </c>
      <c r="AN108" s="154">
        <f>'[2]A18. Population 1680+'!J710</f>
        <v>9540.3994175542102</v>
      </c>
      <c r="AO108" s="154">
        <f t="shared" si="63"/>
        <v>2.0526823051945615</v>
      </c>
      <c r="AP108" s="154"/>
      <c r="AQ108" s="154">
        <f t="shared" si="64"/>
        <v>6.3766936407137536</v>
      </c>
      <c r="AR108" s="161">
        <f>'[2]A48. Real Earnings '!AB587</f>
        <v>105.57540786259793</v>
      </c>
      <c r="AS108" s="155"/>
      <c r="AT108" s="155">
        <f t="shared" si="51"/>
        <v>21.44364982485391</v>
      </c>
      <c r="AU108" s="154">
        <f>'[2]A18. Population 1680+'!S710</f>
        <v>4348.81945183881</v>
      </c>
      <c r="AV108" s="154">
        <f t="shared" si="52"/>
        <v>80.097830049203125</v>
      </c>
      <c r="AW108" s="154">
        <f t="shared" si="65"/>
        <v>5.8984416176601826</v>
      </c>
      <c r="AX108" s="156">
        <f t="shared" si="53"/>
        <v>41.467976353339715</v>
      </c>
      <c r="AY108" s="156">
        <f>'[2]A9. Nominal GDP (A)'!AT108/('[2]A9. Nominal GDP (A)'!BK108+'[2]A9. Nominal GDP (A)'!AT108)</f>
        <v>0.14666979571385982</v>
      </c>
      <c r="AZ108" s="156">
        <f t="shared" si="66"/>
        <v>205.58033144142698</v>
      </c>
      <c r="BA108" s="156">
        <f t="shared" si="54"/>
        <v>40.706725102079822</v>
      </c>
      <c r="BB108" s="156">
        <f t="shared" si="55"/>
        <v>9.2993322692884295</v>
      </c>
      <c r="BC108" s="157"/>
      <c r="BU108" s="143">
        <f t="shared" si="56"/>
        <v>9.5463545812011414</v>
      </c>
      <c r="BV108" s="143">
        <f t="shared" si="67"/>
        <v>205.58033144142698</v>
      </c>
      <c r="BW108" s="143">
        <f t="shared" si="68"/>
        <v>7.5957877721810831</v>
      </c>
      <c r="BX108" s="143"/>
      <c r="BY108" s="144">
        <f t="shared" si="69"/>
        <v>195.83409068902026</v>
      </c>
      <c r="BZ108" s="144">
        <f t="shared" si="70"/>
        <v>205.58033144142681</v>
      </c>
      <c r="CA108" s="144"/>
      <c r="CB108" s="158"/>
      <c r="CC108" s="158">
        <f t="shared" si="57"/>
        <v>9.2184898784645117</v>
      </c>
      <c r="CD108" s="158"/>
      <c r="CE108" s="145"/>
      <c r="CF108" s="145"/>
      <c r="CG108" s="162"/>
      <c r="CH108" s="145"/>
      <c r="CI108" s="145"/>
      <c r="CJ108" s="145"/>
      <c r="CK108" s="145"/>
      <c r="CL108" s="145"/>
      <c r="CM108" s="146"/>
      <c r="CN108" s="146"/>
      <c r="CO108" s="146"/>
    </row>
    <row r="109" spans="1:93" x14ac:dyDescent="0.25">
      <c r="A109">
        <v>1791</v>
      </c>
      <c r="B109" s="147">
        <f t="shared" si="38"/>
        <v>17773.265404690956</v>
      </c>
      <c r="C109" s="147">
        <f t="shared" si="39"/>
        <v>17426.6056500165</v>
      </c>
      <c r="D109" s="147">
        <f t="shared" si="40"/>
        <v>20385.069694070466</v>
      </c>
      <c r="E109" s="148">
        <f t="shared" si="72"/>
        <v>0.42837532116236332</v>
      </c>
      <c r="F109" s="148">
        <f t="shared" si="72"/>
        <v>0.42837532116236332</v>
      </c>
      <c r="G109" s="148">
        <f t="shared" si="72"/>
        <v>0.42837532116236332</v>
      </c>
      <c r="H109" s="10"/>
      <c r="I109" s="13">
        <f t="shared" si="41"/>
        <v>17129.882491381155</v>
      </c>
      <c r="J109" s="13">
        <f t="shared" si="42"/>
        <v>16795.407731496216</v>
      </c>
      <c r="K109" s="13">
        <f t="shared" si="43"/>
        <v>19646.715144814039</v>
      </c>
      <c r="L109" s="10">
        <f t="shared" si="58"/>
        <v>0.42837532116234911</v>
      </c>
      <c r="M109" s="10"/>
      <c r="N109" s="13">
        <f>('[2]A9. Nominal GDP (A)'!DH109/('[2]A9. Nominal GDP (A)'!F109/'BoE A8. UK Real GDP(A)'!I109))</f>
        <v>14559.071859135745</v>
      </c>
      <c r="O109" s="13">
        <f t="shared" si="44"/>
        <v>14281.912907967604</v>
      </c>
      <c r="P109" s="13">
        <f t="shared" si="59"/>
        <v>16706.511631729583</v>
      </c>
      <c r="Q109" s="10">
        <f t="shared" si="60"/>
        <v>0.40580628304583399</v>
      </c>
      <c r="R109" s="10"/>
      <c r="S109" s="10">
        <f t="shared" si="45"/>
        <v>10.199813557811362</v>
      </c>
      <c r="T109" s="10">
        <f t="shared" si="46"/>
        <v>10.199813557811373</v>
      </c>
      <c r="U109" s="10">
        <f t="shared" si="47"/>
        <v>10.359173712027898</v>
      </c>
      <c r="V109" s="10">
        <f t="shared" si="71"/>
        <v>0.42837532116236332</v>
      </c>
      <c r="W109" s="10">
        <f t="shared" si="71"/>
        <v>0.42837532116234911</v>
      </c>
      <c r="X109" s="10">
        <f t="shared" si="71"/>
        <v>0.42837532116234911</v>
      </c>
      <c r="Y109" s="10"/>
      <c r="Z109" s="10">
        <f t="shared" si="48"/>
        <v>25.816247585048973</v>
      </c>
      <c r="AA109" s="10"/>
      <c r="AB109" s="10">
        <f t="shared" si="61"/>
        <v>0.86925943689425367</v>
      </c>
      <c r="AC109" s="10"/>
      <c r="AD109" s="149">
        <f t="shared" si="49"/>
        <v>20054.642518376873</v>
      </c>
      <c r="AE109" s="149">
        <f t="shared" si="50"/>
        <v>19663.485502645246</v>
      </c>
      <c r="AF109" s="149">
        <f t="shared" si="50"/>
        <v>23001.698118955734</v>
      </c>
      <c r="AG109" s="149">
        <f t="shared" si="50"/>
        <v>23883.471869408571</v>
      </c>
      <c r="AH109" s="150">
        <f t="shared" si="62"/>
        <v>0.42837532116234911</v>
      </c>
      <c r="AI109" s="150">
        <f t="shared" si="62"/>
        <v>0.42837532116234911</v>
      </c>
      <c r="AJ109" s="150">
        <f t="shared" si="62"/>
        <v>0.42837532116236332</v>
      </c>
      <c r="AK109" s="159"/>
      <c r="AL109" s="160"/>
      <c r="AM109" s="153">
        <f>'[2]A7. GB GDP(O) 1700-1870'!E100</f>
        <v>196.67299560395472</v>
      </c>
      <c r="AN109" s="154">
        <f>'[2]A18. Population 1680+'!J711</f>
        <v>9660.1322981431949</v>
      </c>
      <c r="AO109" s="154">
        <f t="shared" si="63"/>
        <v>2.0359244525228486</v>
      </c>
      <c r="AP109" s="154"/>
      <c r="AQ109" s="154">
        <f t="shared" si="64"/>
        <v>-0.81638803185984443</v>
      </c>
      <c r="AR109" s="161">
        <f>'[2]A48. Real Earnings '!AB588</f>
        <v>89.701926403509532</v>
      </c>
      <c r="AS109" s="155"/>
      <c r="AT109" s="155">
        <f t="shared" si="51"/>
        <v>21.630050774571007</v>
      </c>
      <c r="AU109" s="154">
        <f>'[2]A18. Population 1680+'!S711</f>
        <v>4420</v>
      </c>
      <c r="AV109" s="154">
        <f t="shared" si="52"/>
        <v>79.492964133274612</v>
      </c>
      <c r="AW109" s="154">
        <f t="shared" si="65"/>
        <v>-0.75515892947031205</v>
      </c>
      <c r="AX109" s="156">
        <f t="shared" si="53"/>
        <v>41.828440651080193</v>
      </c>
      <c r="AY109" s="156">
        <f>'[2]A9. Nominal GDP (A)'!AT109/('[2]A9. Nominal GDP (A)'!BK109+'[2]A9. Nominal GDP (A)'!AT109)</f>
        <v>0.14760456647635645</v>
      </c>
      <c r="AZ109" s="156">
        <f t="shared" si="66"/>
        <v>206.59392409976797</v>
      </c>
      <c r="BA109" s="156">
        <f t="shared" si="54"/>
        <v>40.907425419173769</v>
      </c>
      <c r="BB109" s="156">
        <f t="shared" si="55"/>
        <v>9.3451816696154726</v>
      </c>
      <c r="BC109" s="157"/>
      <c r="BU109" s="143">
        <f t="shared" si="56"/>
        <v>9.5934218996045182</v>
      </c>
      <c r="BV109" s="143">
        <f t="shared" si="67"/>
        <v>206.59392409976797</v>
      </c>
      <c r="BW109" s="143">
        <f t="shared" si="68"/>
        <v>0.49303970435020972</v>
      </c>
      <c r="BX109" s="143"/>
      <c r="BY109" s="144">
        <f t="shared" si="69"/>
        <v>196.67299560395469</v>
      </c>
      <c r="BZ109" s="144">
        <f t="shared" si="70"/>
        <v>206.5939240997678</v>
      </c>
      <c r="CA109" s="144"/>
      <c r="CB109" s="158"/>
      <c r="CC109" s="158">
        <f t="shared" si="57"/>
        <v>9.2579796140877022</v>
      </c>
      <c r="CD109" s="158"/>
      <c r="CE109" s="145"/>
      <c r="CF109" s="145"/>
      <c r="CG109" s="162"/>
      <c r="CH109" s="145"/>
      <c r="CI109" s="145"/>
      <c r="CJ109" s="145"/>
      <c r="CK109" s="145"/>
      <c r="CL109" s="145"/>
      <c r="CM109" s="146"/>
      <c r="CN109" s="146"/>
      <c r="CO109" s="146"/>
    </row>
    <row r="110" spans="1:93" x14ac:dyDescent="0.25">
      <c r="A110">
        <v>1792</v>
      </c>
      <c r="B110" s="147">
        <f t="shared" si="38"/>
        <v>18487.520648544272</v>
      </c>
      <c r="C110" s="147">
        <f t="shared" si="39"/>
        <v>18126.929658276844</v>
      </c>
      <c r="D110" s="147">
        <f t="shared" si="40"/>
        <v>21204.285667825196</v>
      </c>
      <c r="E110" s="148">
        <f t="shared" si="72"/>
        <v>4.0187057785386031</v>
      </c>
      <c r="F110" s="148">
        <f t="shared" si="72"/>
        <v>4.0187057785385889</v>
      </c>
      <c r="G110" s="148">
        <f t="shared" si="72"/>
        <v>4.0187057785386031</v>
      </c>
      <c r="H110" s="10"/>
      <c r="I110" s="13">
        <f t="shared" si="41"/>
        <v>17818.282068919161</v>
      </c>
      <c r="J110" s="13">
        <f t="shared" si="42"/>
        <v>17470.365752530975</v>
      </c>
      <c r="K110" s="13">
        <f t="shared" si="43"/>
        <v>20436.258821631702</v>
      </c>
      <c r="L110" s="10">
        <f t="shared" si="58"/>
        <v>4.0187057785386173</v>
      </c>
      <c r="M110" s="10"/>
      <c r="N110" s="13">
        <f>('[2]A9. Nominal GDP (A)'!DH110/('[2]A9. Nominal GDP (A)'!F110/'BoE A8. UK Real GDP(A)'!I110))</f>
        <v>15140.754044379395</v>
      </c>
      <c r="O110" s="13">
        <f t="shared" si="44"/>
        <v>14852.521693345167</v>
      </c>
      <c r="P110" s="13">
        <f t="shared" si="59"/>
        <v>17373.991007322129</v>
      </c>
      <c r="Q110" s="10">
        <f t="shared" si="60"/>
        <v>3.9953246393151574</v>
      </c>
      <c r="R110" s="10"/>
      <c r="S110" s="10">
        <f t="shared" si="45"/>
        <v>10.609714054659291</v>
      </c>
      <c r="T110" s="10">
        <f t="shared" si="46"/>
        <v>10.609714054659303</v>
      </c>
      <c r="U110" s="10">
        <f t="shared" si="47"/>
        <v>10.775478424602015</v>
      </c>
      <c r="V110" s="10">
        <f t="shared" si="71"/>
        <v>4.0187057785386031</v>
      </c>
      <c r="W110" s="10">
        <f t="shared" si="71"/>
        <v>4.0187057785386031</v>
      </c>
      <c r="X110" s="10">
        <f t="shared" si="71"/>
        <v>4.0187057785386031</v>
      </c>
      <c r="Y110" s="10"/>
      <c r="Z110" s="10">
        <f t="shared" si="48"/>
        <v>26.930474129486822</v>
      </c>
      <c r="AA110" s="10"/>
      <c r="AB110" s="10">
        <f t="shared" si="61"/>
        <v>4.3159895363071001</v>
      </c>
      <c r="AC110" s="10"/>
      <c r="AD110" s="149">
        <f t="shared" si="49"/>
        <v>20860.579596128147</v>
      </c>
      <c r="AE110" s="149">
        <f t="shared" si="50"/>
        <v>20453.703130802154</v>
      </c>
      <c r="AF110" s="149">
        <f t="shared" si="50"/>
        <v>23926.068690424217</v>
      </c>
      <c r="AG110" s="149">
        <f t="shared" si="50"/>
        <v>24843.27833354014</v>
      </c>
      <c r="AH110" s="150">
        <f t="shared" si="62"/>
        <v>4.0187057785386173</v>
      </c>
      <c r="AI110" s="150">
        <f t="shared" si="62"/>
        <v>4.0187057785386173</v>
      </c>
      <c r="AJ110" s="150">
        <f t="shared" si="62"/>
        <v>4.0187057785386173</v>
      </c>
      <c r="AK110" s="159"/>
      <c r="AL110" s="160"/>
      <c r="AM110" s="153">
        <f>'[2]A7. GB GDP(O) 1700-1870'!E101</f>
        <v>204.57670464311585</v>
      </c>
      <c r="AN110" s="154">
        <f>'[2]A18. Population 1680+'!J712</f>
        <v>9771.111046042206</v>
      </c>
      <c r="AO110" s="154">
        <f t="shared" si="63"/>
        <v>2.0936892813840218</v>
      </c>
      <c r="AP110" s="154"/>
      <c r="AQ110" s="154">
        <f t="shared" si="64"/>
        <v>2.8372776204732446</v>
      </c>
      <c r="AR110" s="161">
        <f>'[2]A48. Real Earnings '!AB589</f>
        <v>110.13416319679412</v>
      </c>
      <c r="AS110" s="155"/>
      <c r="AT110" s="155">
        <f t="shared" si="51"/>
        <v>22.563601502699409</v>
      </c>
      <c r="AU110" s="154">
        <f>'[2]A18. Population 1680+'!S712</f>
        <v>4492.8526377733197</v>
      </c>
      <c r="AV110" s="154">
        <f t="shared" si="52"/>
        <v>81.579242508388504</v>
      </c>
      <c r="AW110" s="154">
        <f t="shared" si="65"/>
        <v>2.6244817989377367</v>
      </c>
      <c r="AX110" s="156">
        <f t="shared" si="53"/>
        <v>43.633751772781252</v>
      </c>
      <c r="AY110" s="156">
        <f>'[2]A9. Nominal GDP (A)'!AT110/('[2]A9. Nominal GDP (A)'!BK110+'[2]A9. Nominal GDP (A)'!AT110)</f>
        <v>0.14362137793752908</v>
      </c>
      <c r="AZ110" s="156">
        <f t="shared" si="66"/>
        <v>214.98698038896731</v>
      </c>
      <c r="BA110" s="156">
        <f t="shared" si="54"/>
        <v>42.569324846688126</v>
      </c>
      <c r="BB110" s="156">
        <f t="shared" si="55"/>
        <v>9.7248377322400401</v>
      </c>
      <c r="BC110" s="157"/>
      <c r="BU110" s="143">
        <f t="shared" si="56"/>
        <v>9.9831629356019498</v>
      </c>
      <c r="BV110" s="143">
        <f t="shared" si="67"/>
        <v>214.98698038896728</v>
      </c>
      <c r="BW110" s="143">
        <f t="shared" si="68"/>
        <v>4.0625862187244905</v>
      </c>
      <c r="BX110" s="143"/>
      <c r="BY110" s="144">
        <f t="shared" si="69"/>
        <v>204.57670464311579</v>
      </c>
      <c r="BZ110" s="144">
        <f t="shared" si="70"/>
        <v>214.98698038896708</v>
      </c>
      <c r="CA110" s="144"/>
      <c r="CB110" s="158"/>
      <c r="CC110" s="158">
        <f t="shared" si="57"/>
        <v>9.6300305758149705</v>
      </c>
      <c r="CD110" s="158"/>
      <c r="CE110" s="145"/>
      <c r="CF110" s="145"/>
      <c r="CG110" s="162"/>
      <c r="CH110" s="145"/>
      <c r="CI110" s="145"/>
      <c r="CJ110" s="145"/>
      <c r="CK110" s="145"/>
      <c r="CL110" s="145"/>
      <c r="CM110" s="146"/>
      <c r="CN110" s="146"/>
      <c r="CO110" s="146"/>
    </row>
    <row r="111" spans="1:93" x14ac:dyDescent="0.25">
      <c r="A111">
        <v>1793</v>
      </c>
      <c r="B111" s="147">
        <f t="shared" si="38"/>
        <v>18187.738325904462</v>
      </c>
      <c r="C111" s="147">
        <f t="shared" si="39"/>
        <v>17832.994458495763</v>
      </c>
      <c r="D111" s="147">
        <f t="shared" si="40"/>
        <v>20860.449945974669</v>
      </c>
      <c r="E111" s="148">
        <f t="shared" si="72"/>
        <v>-1.6215388117141458</v>
      </c>
      <c r="F111" s="148">
        <f t="shared" si="72"/>
        <v>-1.6215388117141458</v>
      </c>
      <c r="G111" s="148">
        <f t="shared" si="72"/>
        <v>-1.6215388117141458</v>
      </c>
      <c r="H111" s="10"/>
      <c r="I111" s="13">
        <f t="shared" si="41"/>
        <v>17529.351709590934</v>
      </c>
      <c r="J111" s="13">
        <f t="shared" si="42"/>
        <v>17187.076991305268</v>
      </c>
      <c r="K111" s="13">
        <f t="shared" si="43"/>
        <v>20104.876953176587</v>
      </c>
      <c r="L111" s="10">
        <f t="shared" si="58"/>
        <v>-1.62153881171416</v>
      </c>
      <c r="M111" s="10"/>
      <c r="N111" s="13">
        <f>('[2]A9. Nominal GDP (A)'!DH111/('[2]A9. Nominal GDP (A)'!F111/'BoE A8. UK Real GDP(A)'!I111))</f>
        <v>14891.89196273006</v>
      </c>
      <c r="O111" s="13">
        <f t="shared" si="44"/>
        <v>14608.397163251508</v>
      </c>
      <c r="P111" s="13">
        <f t="shared" si="59"/>
        <v>17088.422167357774</v>
      </c>
      <c r="Q111" s="10">
        <f t="shared" si="60"/>
        <v>-1.6436571185285231</v>
      </c>
      <c r="R111" s="10"/>
      <c r="S111" s="10">
        <f t="shared" si="45"/>
        <v>10.437673423451098</v>
      </c>
      <c r="T111" s="10">
        <f t="shared" si="46"/>
        <v>10.437673423451111</v>
      </c>
      <c r="U111" s="10">
        <f t="shared" si="47"/>
        <v>10.60074985979921</v>
      </c>
      <c r="V111" s="10">
        <f t="shared" si="71"/>
        <v>-1.6215388117141458</v>
      </c>
      <c r="W111" s="10">
        <f t="shared" si="71"/>
        <v>-1.62153881171416</v>
      </c>
      <c r="X111" s="10">
        <f t="shared" si="71"/>
        <v>-1.6215388117141458</v>
      </c>
      <c r="Y111" s="10"/>
      <c r="Z111" s="10">
        <f t="shared" si="48"/>
        <v>26.705804347977718</v>
      </c>
      <c r="AA111" s="10"/>
      <c r="AB111" s="10">
        <f t="shared" si="61"/>
        <v>-0.83425854453525972</v>
      </c>
      <c r="AC111" s="10"/>
      <c r="AD111" s="149">
        <f t="shared" si="49"/>
        <v>20522.317201628404</v>
      </c>
      <c r="AE111" s="149">
        <f t="shared" si="50"/>
        <v>20122.038396103402</v>
      </c>
      <c r="AF111" s="149">
        <f t="shared" si="50"/>
        <v>23538.098200491597</v>
      </c>
      <c r="AG111" s="149">
        <f t="shared" si="50"/>
        <v>24440.43493325961</v>
      </c>
      <c r="AH111" s="150">
        <f t="shared" si="62"/>
        <v>-1.62153881171416</v>
      </c>
      <c r="AI111" s="150">
        <f t="shared" si="62"/>
        <v>-1.62153881171416</v>
      </c>
      <c r="AJ111" s="150">
        <f t="shared" si="62"/>
        <v>-1.6215388117141742</v>
      </c>
      <c r="AK111" s="159"/>
      <c r="AL111" s="160"/>
      <c r="AM111" s="153">
        <f>'[2]A7. GB GDP(O) 1700-1870'!E102</f>
        <v>201.25941397760187</v>
      </c>
      <c r="AN111" s="154">
        <f>'[2]A18. Population 1680+'!J713</f>
        <v>9873.3522814422467</v>
      </c>
      <c r="AO111" s="154">
        <f t="shared" si="63"/>
        <v>2.0384101391366838</v>
      </c>
      <c r="AP111" s="154"/>
      <c r="AQ111" s="154">
        <f t="shared" si="64"/>
        <v>-2.6402744064676114</v>
      </c>
      <c r="AR111" s="161">
        <f>'[2]A48. Real Earnings '!AB590</f>
        <v>89.594809282030013</v>
      </c>
      <c r="AS111" s="155"/>
      <c r="AT111" s="155">
        <f t="shared" si="51"/>
        <v>22.375362729208252</v>
      </c>
      <c r="AU111" s="154">
        <f>'[2]A18. Population 1680+'!S713</f>
        <v>4566.9060689472099</v>
      </c>
      <c r="AV111" s="154">
        <f t="shared" si="52"/>
        <v>79.586870337019803</v>
      </c>
      <c r="AW111" s="154">
        <f t="shared" si="65"/>
        <v>-2.4422538259825473</v>
      </c>
      <c r="AX111" s="156">
        <f t="shared" si="53"/>
        <v>43.269733470315515</v>
      </c>
      <c r="AY111" s="156">
        <f>'[2]A9. Nominal GDP (A)'!AT111/('[2]A9. Nominal GDP (A)'!BK111+'[2]A9. Nominal GDP (A)'!AT111)</f>
        <v>0.14629593294187454</v>
      </c>
      <c r="AZ111" s="156">
        <f t="shared" si="66"/>
        <v>211.74396943562746</v>
      </c>
      <c r="BA111" s="156">
        <f t="shared" si="54"/>
        <v>41.927179975848425</v>
      </c>
      <c r="BB111" s="156">
        <f t="shared" si="55"/>
        <v>9.5781416149772785</v>
      </c>
      <c r="BC111" s="157"/>
      <c r="BU111" s="143">
        <f t="shared" si="56"/>
        <v>9.8325700639287081</v>
      </c>
      <c r="BV111" s="143">
        <f t="shared" si="67"/>
        <v>211.74396943562743</v>
      </c>
      <c r="BW111" s="143">
        <f t="shared" si="68"/>
        <v>-1.5084685349189044</v>
      </c>
      <c r="BX111" s="143"/>
      <c r="BY111" s="144">
        <f t="shared" si="69"/>
        <v>201.25941397760181</v>
      </c>
      <c r="BZ111" s="144">
        <f t="shared" si="70"/>
        <v>211.74396943562724</v>
      </c>
      <c r="CA111" s="144"/>
      <c r="CB111" s="158"/>
      <c r="CC111" s="158">
        <f t="shared" si="57"/>
        <v>9.4738758924481896</v>
      </c>
      <c r="CD111" s="158"/>
      <c r="CE111" s="145"/>
      <c r="CF111" s="145"/>
      <c r="CG111" s="162"/>
      <c r="CH111" s="145"/>
      <c r="CI111" s="145"/>
      <c r="CJ111" s="145"/>
      <c r="CK111" s="145"/>
      <c r="CL111" s="145"/>
      <c r="CM111" s="146"/>
      <c r="CN111" s="146"/>
      <c r="CO111" s="146"/>
    </row>
    <row r="112" spans="1:93" x14ac:dyDescent="0.25">
      <c r="A112">
        <v>1794</v>
      </c>
      <c r="B112" s="147">
        <f t="shared" si="38"/>
        <v>17599.108352089745</v>
      </c>
      <c r="C112" s="147">
        <f t="shared" si="39"/>
        <v>17255.845454422419</v>
      </c>
      <c r="D112" s="147">
        <f t="shared" si="40"/>
        <v>20185.32003782257</v>
      </c>
      <c r="E112" s="148">
        <f t="shared" si="72"/>
        <v>-3.2364110548937362</v>
      </c>
      <c r="F112" s="148">
        <f t="shared" si="72"/>
        <v>-3.2364110548937362</v>
      </c>
      <c r="G112" s="148">
        <f t="shared" si="72"/>
        <v>-3.2364110548937362</v>
      </c>
      <c r="H112" s="10"/>
      <c r="I112" s="13">
        <f t="shared" si="41"/>
        <v>16962.029833010529</v>
      </c>
      <c r="J112" s="13">
        <f t="shared" si="42"/>
        <v>16630.83253154557</v>
      </c>
      <c r="K112" s="13">
        <f t="shared" si="43"/>
        <v>19454.200492891196</v>
      </c>
      <c r="L112" s="10">
        <f t="shared" si="58"/>
        <v>-3.2364110548937362</v>
      </c>
      <c r="M112" s="10"/>
      <c r="N112" s="13">
        <f>('[2]A9. Nominal GDP (A)'!DH112/('[2]A9. Nominal GDP (A)'!F112/'BoE A8. UK Real GDP(A)'!I112))</f>
        <v>14406.688630003724</v>
      </c>
      <c r="O112" s="13">
        <f t="shared" si="44"/>
        <v>14132.430576390763</v>
      </c>
      <c r="P112" s="13">
        <f t="shared" si="59"/>
        <v>16531.652120449875</v>
      </c>
      <c r="Q112" s="10">
        <f t="shared" si="60"/>
        <v>-3.2581711842971544</v>
      </c>
      <c r="R112" s="10"/>
      <c r="S112" s="10">
        <f t="shared" si="45"/>
        <v>10.09986740690082</v>
      </c>
      <c r="T112" s="10">
        <f t="shared" si="46"/>
        <v>10.099867406900833</v>
      </c>
      <c r="U112" s="10">
        <f t="shared" si="47"/>
        <v>10.257666019435035</v>
      </c>
      <c r="V112" s="10">
        <f t="shared" si="71"/>
        <v>-3.2364110548937504</v>
      </c>
      <c r="W112" s="10">
        <f t="shared" si="71"/>
        <v>-3.2364110548937504</v>
      </c>
      <c r="X112" s="10">
        <f t="shared" si="71"/>
        <v>-3.2364110548937504</v>
      </c>
      <c r="Y112" s="10"/>
      <c r="Z112" s="10">
        <f t="shared" si="48"/>
        <v>26.120189749541503</v>
      </c>
      <c r="AA112" s="10"/>
      <c r="AB112" s="10">
        <f t="shared" si="61"/>
        <v>-2.1928363991798818</v>
      </c>
      <c r="AC112" s="10"/>
      <c r="AD112" s="149">
        <f t="shared" si="49"/>
        <v>19858.130658994534</v>
      </c>
      <c r="AE112" s="149">
        <f t="shared" si="50"/>
        <v>19470.80652098194</v>
      </c>
      <c r="AF112" s="149">
        <f t="shared" si="50"/>
        <v>22776.308588219134</v>
      </c>
      <c r="AG112" s="149">
        <f t="shared" si="50"/>
        <v>23649.441995215475</v>
      </c>
      <c r="AH112" s="150">
        <f t="shared" si="62"/>
        <v>-3.2364110548937788</v>
      </c>
      <c r="AI112" s="150">
        <f t="shared" si="62"/>
        <v>-3.2364110548937788</v>
      </c>
      <c r="AJ112" s="150">
        <f t="shared" si="62"/>
        <v>-3.236411054893793</v>
      </c>
      <c r="AK112" s="159"/>
      <c r="AL112" s="160"/>
      <c r="AM112" s="153">
        <f>'[2]A7. GB GDP(O) 1700-1870'!E103</f>
        <v>194.74583205461633</v>
      </c>
      <c r="AN112" s="154">
        <f>'[2]A18. Population 1680+'!J714</f>
        <v>9960.7246830791919</v>
      </c>
      <c r="AO112" s="154">
        <f t="shared" si="63"/>
        <v>1.9551371837978953</v>
      </c>
      <c r="AP112" s="154"/>
      <c r="AQ112" s="154">
        <f t="shared" si="64"/>
        <v>-4.0851913822434511</v>
      </c>
      <c r="AR112" s="161">
        <f>'[2]A48. Real Earnings '!AB591</f>
        <v>97.481134128541242</v>
      </c>
      <c r="AS112" s="155"/>
      <c r="AT112" s="155">
        <f t="shared" si="51"/>
        <v>21.884707630833645</v>
      </c>
      <c r="AU112" s="154">
        <f>'[2]A18. Population 1680+'!S714</f>
        <v>4642.1800855955798</v>
      </c>
      <c r="AV112" s="154">
        <f t="shared" si="52"/>
        <v>76.579440066244999</v>
      </c>
      <c r="AW112" s="154">
        <f t="shared" si="65"/>
        <v>-3.7788020285751855</v>
      </c>
      <c r="AX112" s="156">
        <f t="shared" si="53"/>
        <v>42.32089900495032</v>
      </c>
      <c r="AY112" s="156">
        <f>'[2]A9. Nominal GDP (A)'!AT112/('[2]A9. Nominal GDP (A)'!BK112+'[2]A9. Nominal GDP (A)'!AT112)</f>
        <v>0.1491349908737378</v>
      </c>
      <c r="AZ112" s="156">
        <f t="shared" si="66"/>
        <v>205.21433526006237</v>
      </c>
      <c r="BA112" s="156">
        <f t="shared" si="54"/>
        <v>40.634254618941874</v>
      </c>
      <c r="BB112" s="156">
        <f t="shared" si="55"/>
        <v>9.2827765994150706</v>
      </c>
      <c r="BC112" s="157"/>
      <c r="BU112" s="143">
        <f t="shared" si="56"/>
        <v>9.5293591356827196</v>
      </c>
      <c r="BV112" s="143">
        <f t="shared" si="67"/>
        <v>205.2143352600624</v>
      </c>
      <c r="BW112" s="143">
        <f t="shared" si="68"/>
        <v>-3.083740327041582</v>
      </c>
      <c r="BX112" s="143"/>
      <c r="BY112" s="144">
        <f t="shared" si="69"/>
        <v>194.74583205461636</v>
      </c>
      <c r="BZ112" s="144">
        <f t="shared" si="70"/>
        <v>205.21433526006223</v>
      </c>
      <c r="CA112" s="144"/>
      <c r="CB112" s="158"/>
      <c r="CC112" s="158">
        <f t="shared" si="57"/>
        <v>9.1672623257380828</v>
      </c>
      <c r="CD112" s="158"/>
      <c r="CE112" s="145"/>
      <c r="CF112" s="145"/>
      <c r="CG112" s="162"/>
      <c r="CH112" s="145"/>
      <c r="CI112" s="145"/>
      <c r="CJ112" s="145"/>
      <c r="CK112" s="145"/>
      <c r="CL112" s="145"/>
      <c r="CM112" s="146"/>
      <c r="CN112" s="146"/>
      <c r="CO112" s="146"/>
    </row>
    <row r="113" spans="1:128" x14ac:dyDescent="0.25">
      <c r="A113">
        <v>1795</v>
      </c>
      <c r="B113" s="147">
        <f t="shared" si="38"/>
        <v>19510.696285988979</v>
      </c>
      <c r="C113" s="147">
        <f t="shared" si="39"/>
        <v>19130.148703199622</v>
      </c>
      <c r="D113" s="147">
        <f t="shared" si="40"/>
        <v>22377.818285701946</v>
      </c>
      <c r="E113" s="148">
        <f t="shared" si="72"/>
        <v>10.86184535975228</v>
      </c>
      <c r="F113" s="148">
        <f t="shared" si="72"/>
        <v>10.861845359752266</v>
      </c>
      <c r="G113" s="148">
        <f t="shared" si="72"/>
        <v>10.861845359752266</v>
      </c>
      <c r="H113" s="10"/>
      <c r="I113" s="13">
        <f t="shared" si="41"/>
        <v>18804.419283347179</v>
      </c>
      <c r="J113" s="13">
        <f t="shared" si="42"/>
        <v>18437.247843161425</v>
      </c>
      <c r="K113" s="13">
        <f t="shared" si="43"/>
        <v>21567.285666405198</v>
      </c>
      <c r="L113" s="10">
        <f t="shared" si="58"/>
        <v>10.861845359752266</v>
      </c>
      <c r="M113" s="10"/>
      <c r="N113" s="13">
        <f>('[2]A9. Nominal GDP (A)'!DH113/('[2]A9. Nominal GDP (A)'!F113/'BoE A8. UK Real GDP(A)'!I113))</f>
        <v>15967.928397942405</v>
      </c>
      <c r="O113" s="13">
        <f t="shared" si="44"/>
        <v>15663.949248040442</v>
      </c>
      <c r="P113" s="13">
        <f t="shared" si="59"/>
        <v>18323.172252732173</v>
      </c>
      <c r="Q113" s="10">
        <f t="shared" si="60"/>
        <v>10.836909216509369</v>
      </c>
      <c r="R113" s="10"/>
      <c r="S113" s="10">
        <f t="shared" si="45"/>
        <v>11.196899386178409</v>
      </c>
      <c r="T113" s="10">
        <f t="shared" si="46"/>
        <v>11.196899386178423</v>
      </c>
      <c r="U113" s="10">
        <f t="shared" si="47"/>
        <v>11.371837839985922</v>
      </c>
      <c r="V113" s="10">
        <f t="shared" si="71"/>
        <v>10.861845359752266</v>
      </c>
      <c r="W113" s="10">
        <f t="shared" si="71"/>
        <v>10.861845359752266</v>
      </c>
      <c r="X113" s="10">
        <f t="shared" si="71"/>
        <v>10.861845359752238</v>
      </c>
      <c r="Y113" s="10"/>
      <c r="Z113" s="10">
        <f t="shared" si="48"/>
        <v>28.912687962732406</v>
      </c>
      <c r="AA113" s="10"/>
      <c r="AB113" s="10">
        <f t="shared" si="61"/>
        <v>10.69095684207241</v>
      </c>
      <c r="AC113" s="10"/>
      <c r="AD113" s="149">
        <f t="shared" si="49"/>
        <v>22015.090102512084</v>
      </c>
      <c r="AE113" s="149">
        <f t="shared" si="50"/>
        <v>21585.695415587568</v>
      </c>
      <c r="AF113" s="149">
        <f t="shared" si="50"/>
        <v>25250.23600573148</v>
      </c>
      <c r="AG113" s="149">
        <f t="shared" si="50"/>
        <v>26218.207813180103</v>
      </c>
      <c r="AH113" s="150">
        <f t="shared" si="62"/>
        <v>10.861845359752309</v>
      </c>
      <c r="AI113" s="150">
        <f t="shared" si="62"/>
        <v>10.861845359752323</v>
      </c>
      <c r="AJ113" s="150">
        <f t="shared" si="62"/>
        <v>10.861845359752309</v>
      </c>
      <c r="AK113" s="159"/>
      <c r="AL113" s="160"/>
      <c r="AM113" s="153">
        <f>'[2]A7. GB GDP(O) 1700-1870'!E104</f>
        <v>215.89882317695168</v>
      </c>
      <c r="AN113" s="154">
        <f>'[2]A18. Population 1680+'!J715</f>
        <v>10073.806800565046</v>
      </c>
      <c r="AO113" s="154">
        <f t="shared" si="63"/>
        <v>2.1431701783762795</v>
      </c>
      <c r="AP113" s="154"/>
      <c r="AQ113" s="154">
        <f t="shared" si="64"/>
        <v>9.6173811299075282</v>
      </c>
      <c r="AR113" s="161">
        <f>'[2]A48. Real Earnings '!AB592</f>
        <v>98.527500972690476</v>
      </c>
      <c r="AS113" s="155"/>
      <c r="AT113" s="155">
        <f t="shared" si="51"/>
        <v>24.224392278659799</v>
      </c>
      <c r="AU113" s="154">
        <f>'[2]A18. Population 1680+'!S715</f>
        <v>4718.6948060151299</v>
      </c>
      <c r="AV113" s="154">
        <f t="shared" si="52"/>
        <v>83.392006438190904</v>
      </c>
      <c r="AW113" s="154">
        <f t="shared" si="65"/>
        <v>8.8960775451644736</v>
      </c>
      <c r="AX113" s="156">
        <f t="shared" si="53"/>
        <v>46.845408052746613</v>
      </c>
      <c r="AY113" s="156">
        <f>'[2]A9. Nominal GDP (A)'!AT113/('[2]A9. Nominal GDP (A)'!BK113+'[2]A9. Nominal GDP (A)'!AT113)</f>
        <v>0.14026783298108206</v>
      </c>
      <c r="AZ113" s="156">
        <f t="shared" si="66"/>
        <v>227.45209919980681</v>
      </c>
      <c r="BA113" s="156">
        <f t="shared" si="54"/>
        <v>45.037528693037984</v>
      </c>
      <c r="BB113" s="156">
        <f t="shared" si="55"/>
        <v>10.288691680647458</v>
      </c>
      <c r="BC113" s="157"/>
      <c r="BU113" s="143">
        <f t="shared" si="56"/>
        <v>10.561994788001112</v>
      </c>
      <c r="BV113" s="143">
        <f t="shared" si="67"/>
        <v>227.45209919980684</v>
      </c>
      <c r="BW113" s="143">
        <f t="shared" si="68"/>
        <v>10.836359902227656</v>
      </c>
      <c r="BX113" s="143"/>
      <c r="BY113" s="144">
        <f t="shared" si="69"/>
        <v>215.89882317695165</v>
      </c>
      <c r="BZ113" s="144">
        <f t="shared" si="70"/>
        <v>227.45209919980667</v>
      </c>
      <c r="CA113" s="144"/>
      <c r="CB113" s="158"/>
      <c r="CC113" s="158">
        <f t="shared" si="57"/>
        <v>10.162996183282582</v>
      </c>
      <c r="CD113" s="158"/>
      <c r="CE113" s="145"/>
      <c r="CF113" s="145"/>
      <c r="CG113" s="162"/>
      <c r="CH113" s="145"/>
      <c r="CI113" s="145"/>
      <c r="CJ113" s="145"/>
      <c r="CK113" s="145"/>
      <c r="CL113" s="145"/>
      <c r="CM113" s="146"/>
      <c r="CN113" s="146"/>
      <c r="CO113" s="146"/>
    </row>
    <row r="114" spans="1:128" x14ac:dyDescent="0.25">
      <c r="A114">
        <v>1796</v>
      </c>
      <c r="B114" s="147">
        <f t="shared" si="38"/>
        <v>19860.830612603251</v>
      </c>
      <c r="C114" s="147">
        <f t="shared" si="39"/>
        <v>19473.45381317849</v>
      </c>
      <c r="D114" s="147">
        <f t="shared" si="40"/>
        <v>22779.40530349523</v>
      </c>
      <c r="E114" s="148">
        <f t="shared" si="72"/>
        <v>1.7945762748903604</v>
      </c>
      <c r="F114" s="148">
        <f t="shared" si="72"/>
        <v>1.7945762748903746</v>
      </c>
      <c r="G114" s="148">
        <f t="shared" si="72"/>
        <v>1.7945762748903604</v>
      </c>
      <c r="H114" s="10"/>
      <c r="I114" s="13">
        <f t="shared" si="41"/>
        <v>19141.878930437037</v>
      </c>
      <c r="J114" s="13">
        <f t="shared" si="42"/>
        <v>18768.118318697536</v>
      </c>
      <c r="K114" s="13">
        <f t="shared" si="43"/>
        <v>21954.327058112336</v>
      </c>
      <c r="L114" s="10">
        <f t="shared" si="58"/>
        <v>1.7945762748903746</v>
      </c>
      <c r="M114" s="10"/>
      <c r="N114" s="13">
        <f>('[2]A9. Nominal GDP (A)'!DH114/('[2]A9. Nominal GDP (A)'!F114/'BoE A8. UK Real GDP(A)'!I114))</f>
        <v>16250.828110390621</v>
      </c>
      <c r="O114" s="13">
        <f t="shared" si="44"/>
        <v>15941.463439464616</v>
      </c>
      <c r="P114" s="13">
        <f t="shared" si="59"/>
        <v>18647.799219502955</v>
      </c>
      <c r="Q114" s="10">
        <f t="shared" si="60"/>
        <v>1.77167448023296</v>
      </c>
      <c r="R114" s="10"/>
      <c r="S114" s="10">
        <f t="shared" si="45"/>
        <v>11.397836286086111</v>
      </c>
      <c r="T114" s="10">
        <f t="shared" si="46"/>
        <v>11.397836286086125</v>
      </c>
      <c r="U114" s="10">
        <f t="shared" si="47"/>
        <v>11.575914143881315</v>
      </c>
      <c r="V114" s="10">
        <f t="shared" si="71"/>
        <v>1.7945762748903604</v>
      </c>
      <c r="W114" s="10">
        <f t="shared" si="71"/>
        <v>1.7945762748903746</v>
      </c>
      <c r="X114" s="10">
        <f t="shared" si="71"/>
        <v>1.7945762748903604</v>
      </c>
      <c r="Y114" s="10"/>
      <c r="Z114" s="10">
        <f t="shared" si="48"/>
        <v>29.603278246946445</v>
      </c>
      <c r="AA114" s="10"/>
      <c r="AB114" s="10">
        <f t="shared" si="61"/>
        <v>2.3885371194272693</v>
      </c>
      <c r="AC114" s="10"/>
      <c r="AD114" s="149">
        <f t="shared" si="49"/>
        <v>22410.167686387504</v>
      </c>
      <c r="AE114" s="149">
        <f t="shared" si="50"/>
        <v>21973.067184285799</v>
      </c>
      <c r="AF114" s="149">
        <f t="shared" si="50"/>
        <v>25703.370750444159</v>
      </c>
      <c r="AG114" s="149">
        <f t="shared" si="50"/>
        <v>26688.713550296885</v>
      </c>
      <c r="AH114" s="150">
        <f t="shared" si="62"/>
        <v>1.7945762748903746</v>
      </c>
      <c r="AI114" s="150">
        <f t="shared" si="62"/>
        <v>1.7945762748903746</v>
      </c>
      <c r="AJ114" s="150">
        <f t="shared" si="62"/>
        <v>1.7945762748903604</v>
      </c>
      <c r="AK114" s="159"/>
      <c r="AL114" s="160"/>
      <c r="AM114" s="153">
        <f>'[2]A7. GB GDP(O) 1700-1870'!E105</f>
        <v>219.77329223545277</v>
      </c>
      <c r="AN114" s="154">
        <f>'[2]A18. Population 1680+'!J716</f>
        <v>10174.481845746017</v>
      </c>
      <c r="AO114" s="154">
        <f t="shared" si="63"/>
        <v>2.160044074650747</v>
      </c>
      <c r="AP114" s="154"/>
      <c r="AQ114" s="154">
        <f t="shared" si="64"/>
        <v>0.78733347658148034</v>
      </c>
      <c r="AR114" s="161">
        <f>'[2]A48. Real Earnings '!AB593</f>
        <v>95.016355380703743</v>
      </c>
      <c r="AS114" s="155"/>
      <c r="AT114" s="155">
        <f t="shared" si="51"/>
        <v>24.803000880191256</v>
      </c>
      <c r="AU114" s="154">
        <f>'[2]A18. Population 1680+'!S716</f>
        <v>4796.4706801023403</v>
      </c>
      <c r="AV114" s="154">
        <f t="shared" si="52"/>
        <v>83.999336632910683</v>
      </c>
      <c r="AW114" s="154">
        <f t="shared" si="65"/>
        <v>0.72828346583786185</v>
      </c>
      <c r="AX114" s="156">
        <f t="shared" si="53"/>
        <v>47.964328012833626</v>
      </c>
      <c r="AY114" s="156">
        <f>'[2]A9. Nominal GDP (A)'!AT114/('[2]A9. Nominal GDP (A)'!BK114+'[2]A9. Nominal GDP (A)'!AT114)</f>
        <v>0.13927594077518338</v>
      </c>
      <c r="AZ114" s="156">
        <f t="shared" si="66"/>
        <v>231.72339914213111</v>
      </c>
      <c r="BA114" s="156">
        <f t="shared" si="54"/>
        <v>45.883283884508053</v>
      </c>
      <c r="BB114" s="156">
        <f t="shared" si="55"/>
        <v>10.481901980032461</v>
      </c>
      <c r="BC114" s="157"/>
      <c r="BU114" s="143">
        <f t="shared" si="56"/>
        <v>10.760337418768342</v>
      </c>
      <c r="BV114" s="143">
        <f t="shared" si="67"/>
        <v>231.72339914213117</v>
      </c>
      <c r="BW114" s="143">
        <f t="shared" si="68"/>
        <v>1.8778898754291902</v>
      </c>
      <c r="BX114" s="143"/>
      <c r="BY114" s="144">
        <f t="shared" si="69"/>
        <v>219.77329223545274</v>
      </c>
      <c r="BZ114" s="144">
        <f t="shared" si="70"/>
        <v>231.72339914213097</v>
      </c>
      <c r="CA114" s="144"/>
      <c r="CB114" s="158"/>
      <c r="CC114" s="158">
        <f t="shared" si="57"/>
        <v>10.345378901605784</v>
      </c>
      <c r="CD114" s="158"/>
      <c r="CE114" s="145"/>
      <c r="CF114" s="145"/>
      <c r="CG114" s="162"/>
      <c r="CH114" s="145"/>
      <c r="CI114" s="145"/>
      <c r="CJ114" s="145"/>
      <c r="CK114" s="145"/>
      <c r="CL114" s="145"/>
      <c r="CM114" s="146"/>
      <c r="CN114" s="146"/>
      <c r="CO114" s="146"/>
    </row>
    <row r="115" spans="1:128" x14ac:dyDescent="0.25">
      <c r="A115">
        <v>1797</v>
      </c>
      <c r="B115" s="147">
        <f t="shared" si="38"/>
        <v>19716.679133949427</v>
      </c>
      <c r="C115" s="147">
        <f t="shared" si="39"/>
        <v>19332.113945958368</v>
      </c>
      <c r="D115" s="147">
        <f t="shared" si="40"/>
        <v>22614.070579011459</v>
      </c>
      <c r="E115" s="148">
        <f t="shared" si="72"/>
        <v>-0.72580790534686912</v>
      </c>
      <c r="F115" s="148">
        <f t="shared" si="72"/>
        <v>-0.72580790534688333</v>
      </c>
      <c r="G115" s="148">
        <f t="shared" si="72"/>
        <v>-0.72580790534686912</v>
      </c>
      <c r="H115" s="10"/>
      <c r="I115" s="13">
        <f t="shared" si="41"/>
        <v>19002.945659927998</v>
      </c>
      <c r="J115" s="13">
        <f t="shared" si="42"/>
        <v>18631.897832255574</v>
      </c>
      <c r="K115" s="13">
        <f t="shared" si="43"/>
        <v>21794.980816758849</v>
      </c>
      <c r="L115" s="10">
        <f t="shared" si="58"/>
        <v>-0.72580790534688333</v>
      </c>
      <c r="M115" s="10"/>
      <c r="N115" s="13">
        <f>('[2]A9. Nominal GDP (A)'!DH115/('[2]A9. Nominal GDP (A)'!F115/'BoE A8. UK Real GDP(A)'!I115))</f>
        <v>16129.247915483711</v>
      </c>
      <c r="O115" s="13">
        <f t="shared" si="44"/>
        <v>15822.197749192977</v>
      </c>
      <c r="P115" s="13">
        <f t="shared" si="59"/>
        <v>18508.286140643762</v>
      </c>
      <c r="Q115" s="10">
        <f t="shared" si="60"/>
        <v>-0.74814768872715831</v>
      </c>
      <c r="R115" s="10"/>
      <c r="S115" s="10">
        <f t="shared" si="45"/>
        <v>11.315109889283205</v>
      </c>
      <c r="T115" s="10">
        <f t="shared" si="46"/>
        <v>11.315109889283219</v>
      </c>
      <c r="U115" s="10">
        <f t="shared" si="47"/>
        <v>11.491895243908857</v>
      </c>
      <c r="V115" s="10">
        <f t="shared" si="71"/>
        <v>-0.72580790534685491</v>
      </c>
      <c r="W115" s="10">
        <f t="shared" si="71"/>
        <v>-0.72580790534685491</v>
      </c>
      <c r="X115" s="10">
        <f t="shared" si="71"/>
        <v>-0.72580790534688333</v>
      </c>
      <c r="Y115" s="10"/>
      <c r="Z115" s="10">
        <f t="shared" si="48"/>
        <v>29.530786620336322</v>
      </c>
      <c r="AA115" s="10"/>
      <c r="AB115" s="10">
        <f t="shared" si="61"/>
        <v>-0.24487702343439821</v>
      </c>
      <c r="AC115" s="10"/>
      <c r="AD115" s="149">
        <f t="shared" si="49"/>
        <v>22247.512917718217</v>
      </c>
      <c r="AE115" s="149">
        <f t="shared" si="50"/>
        <v>21813.58492561508</v>
      </c>
      <c r="AF115" s="149">
        <f t="shared" si="50"/>
        <v>25516.81365359683</v>
      </c>
      <c r="AG115" s="149">
        <f t="shared" si="50"/>
        <v>26495.004757513456</v>
      </c>
      <c r="AH115" s="150">
        <f t="shared" si="62"/>
        <v>-0.72580790534685491</v>
      </c>
      <c r="AI115" s="150">
        <f t="shared" si="62"/>
        <v>-0.7258079053468407</v>
      </c>
      <c r="AJ115" s="150">
        <f t="shared" si="62"/>
        <v>-0.72580790534682649</v>
      </c>
      <c r="AK115" s="159"/>
      <c r="AL115" s="160"/>
      <c r="AM115" s="153">
        <f>'[2]A7. GB GDP(O) 1700-1870'!E106</f>
        <v>218.17816030656681</v>
      </c>
      <c r="AN115" s="154">
        <f>'[2]A18. Population 1680+'!J717</f>
        <v>10308.183435586794</v>
      </c>
      <c r="AO115" s="154">
        <f t="shared" si="63"/>
        <v>2.1165529471793594</v>
      </c>
      <c r="AP115" s="154"/>
      <c r="AQ115" s="154">
        <f t="shared" si="64"/>
        <v>-2.0134370396316825</v>
      </c>
      <c r="AR115" s="161">
        <f>'[2]A48. Real Earnings '!AB594</f>
        <v>99.544167713807994</v>
      </c>
      <c r="AS115" s="155"/>
      <c r="AT115" s="155">
        <f t="shared" si="51"/>
        <v>24.742264029913439</v>
      </c>
      <c r="AU115" s="154">
        <f>'[2]A18. Population 1680+'!S717</f>
        <v>4875.5284948190501</v>
      </c>
      <c r="AV115" s="154">
        <f t="shared" si="52"/>
        <v>82.434908407859652</v>
      </c>
      <c r="AW115" s="154">
        <f t="shared" si="65"/>
        <v>-1.862429261659301</v>
      </c>
      <c r="AX115" s="156">
        <f t="shared" si="53"/>
        <v>47.846874394085489</v>
      </c>
      <c r="AY115" s="156">
        <f>'[2]A9. Nominal GDP (A)'!AT115/('[2]A9. Nominal GDP (A)'!BK115+'[2]A9. Nominal GDP (A)'!AT115)</f>
        <v>0.14078343447720337</v>
      </c>
      <c r="AZ115" s="156">
        <f t="shared" si="66"/>
        <v>230.1967455939338</v>
      </c>
      <c r="BA115" s="156">
        <f t="shared" si="54"/>
        <v>45.580992970407209</v>
      </c>
      <c r="BB115" s="156">
        <f t="shared" si="55"/>
        <v>10.41284450500441</v>
      </c>
      <c r="BC115" s="157"/>
      <c r="BU115" s="143">
        <f t="shared" si="56"/>
        <v>10.689445539221525</v>
      </c>
      <c r="BV115" s="143">
        <f t="shared" si="67"/>
        <v>230.19674559393385</v>
      </c>
      <c r="BW115" s="143">
        <f t="shared" si="68"/>
        <v>-0.65882580432065652</v>
      </c>
      <c r="BX115" s="143"/>
      <c r="BY115" s="144">
        <f t="shared" si="69"/>
        <v>218.17816030656675</v>
      </c>
      <c r="BZ115" s="144">
        <f t="shared" si="70"/>
        <v>230.19674559393363</v>
      </c>
      <c r="CA115" s="144"/>
      <c r="CB115" s="158"/>
      <c r="CC115" s="158">
        <f t="shared" si="57"/>
        <v>10.270291323699842</v>
      </c>
      <c r="CD115" s="158"/>
      <c r="CE115" s="145"/>
      <c r="CF115" s="145"/>
      <c r="CG115" s="162"/>
      <c r="CH115" s="145"/>
      <c r="CI115" s="145"/>
      <c r="CJ115" s="145"/>
      <c r="CK115" s="145"/>
      <c r="CL115" s="145"/>
      <c r="CM115" s="146"/>
      <c r="CN115" s="146"/>
      <c r="CO115" s="146"/>
    </row>
    <row r="116" spans="1:128" x14ac:dyDescent="0.25">
      <c r="A116">
        <v>1798</v>
      </c>
      <c r="B116" s="147">
        <f t="shared" si="38"/>
        <v>19906.182065467397</v>
      </c>
      <c r="C116" s="147">
        <f t="shared" si="39"/>
        <v>19517.920705824461</v>
      </c>
      <c r="D116" s="147">
        <f t="shared" si="40"/>
        <v>22831.421210888308</v>
      </c>
      <c r="E116" s="148">
        <f t="shared" si="72"/>
        <v>0.96113006774893961</v>
      </c>
      <c r="F116" s="148">
        <f t="shared" si="72"/>
        <v>0.96113006774895382</v>
      </c>
      <c r="G116" s="148">
        <f t="shared" si="72"/>
        <v>0.96113006774895382</v>
      </c>
      <c r="H116" s="10"/>
      <c r="I116" s="13">
        <f t="shared" si="41"/>
        <v>19185.588684423557</v>
      </c>
      <c r="J116" s="13">
        <f t="shared" si="42"/>
        <v>18810.974604513645</v>
      </c>
      <c r="K116" s="13">
        <f t="shared" si="43"/>
        <v>22004.458930648831</v>
      </c>
      <c r="L116" s="10">
        <f t="shared" si="58"/>
        <v>0.96113006774893961</v>
      </c>
      <c r="M116" s="10"/>
      <c r="N116" s="13">
        <f>('[2]A9. Nominal GDP (A)'!DH116/('[2]A9. Nominal GDP (A)'!F116/'BoE A8. UK Real GDP(A)'!I116))</f>
        <v>16280.605674239803</v>
      </c>
      <c r="O116" s="13">
        <f t="shared" si="44"/>
        <v>15970.674132125536</v>
      </c>
      <c r="P116" s="13">
        <f t="shared" si="59"/>
        <v>18681.968926310106</v>
      </c>
      <c r="Q116" s="10">
        <f t="shared" si="60"/>
        <v>0.93840555709229534</v>
      </c>
      <c r="R116" s="10"/>
      <c r="S116" s="10">
        <f t="shared" si="45"/>
        <v>11.42386281262794</v>
      </c>
      <c r="T116" s="10">
        <f t="shared" si="46"/>
        <v>11.423862812627954</v>
      </c>
      <c r="U116" s="10">
        <f t="shared" si="47"/>
        <v>11.602347304452275</v>
      </c>
      <c r="V116" s="10">
        <f t="shared" ref="V116:X146" si="73">100*S116/S115-100</f>
        <v>0.96113006774893961</v>
      </c>
      <c r="W116" s="10">
        <f t="shared" si="73"/>
        <v>0.96113006774893961</v>
      </c>
      <c r="X116" s="10">
        <f t="shared" si="73"/>
        <v>0.96113006774893961</v>
      </c>
      <c r="Y116" s="10"/>
      <c r="Z116" s="10">
        <f t="shared" si="48"/>
        <v>29.96491627410678</v>
      </c>
      <c r="AA116" s="10"/>
      <c r="AB116" s="10">
        <f t="shared" si="61"/>
        <v>1.4700917363017254</v>
      </c>
      <c r="AC116" s="10"/>
      <c r="AD116" s="149">
        <f t="shared" si="49"/>
        <v>22461.340453696735</v>
      </c>
      <c r="AE116" s="149">
        <f t="shared" si="50"/>
        <v>22023.241849189115</v>
      </c>
      <c r="AF116" s="149">
        <f t="shared" si="50"/>
        <v>25762.063421953011</v>
      </c>
      <c r="AG116" s="149">
        <f t="shared" si="50"/>
        <v>26749.656214689425</v>
      </c>
      <c r="AH116" s="150">
        <f t="shared" si="62"/>
        <v>0.96113006774893961</v>
      </c>
      <c r="AI116" s="150">
        <f t="shared" si="62"/>
        <v>0.96113006774893961</v>
      </c>
      <c r="AJ116" s="150">
        <f t="shared" si="62"/>
        <v>0.9611300677489254</v>
      </c>
      <c r="AK116" s="159"/>
      <c r="AL116" s="160"/>
      <c r="AM116" s="153">
        <f>'[2]A7. GB GDP(O) 1700-1870'!E107</f>
        <v>220.27513620653468</v>
      </c>
      <c r="AN116" s="154">
        <f>'[2]A18. Population 1680+'!J718</f>
        <v>10427.015608092965</v>
      </c>
      <c r="AO116" s="154">
        <f t="shared" si="63"/>
        <v>2.1125425000377609</v>
      </c>
      <c r="AP116" s="154"/>
      <c r="AQ116" s="154">
        <f t="shared" si="64"/>
        <v>-0.18948012365780187</v>
      </c>
      <c r="AR116" s="161">
        <f>'[2]A48. Real Earnings '!AB595</f>
        <v>89.282772177879963</v>
      </c>
      <c r="AS116" s="155"/>
      <c r="AT116" s="155">
        <f t="shared" si="51"/>
        <v>25.105998008791147</v>
      </c>
      <c r="AU116" s="154">
        <f>'[2]A18. Population 1680+'!S718</f>
        <v>4955.8893797481296</v>
      </c>
      <c r="AV116" s="154">
        <f t="shared" si="52"/>
        <v>82.290425473950378</v>
      </c>
      <c r="AW116" s="154">
        <f t="shared" si="65"/>
        <v>-0.17526911438345394</v>
      </c>
      <c r="AX116" s="156">
        <f t="shared" si="53"/>
        <v>48.550267340631592</v>
      </c>
      <c r="AY116" s="156">
        <f>'[2]A9. Nominal GDP (A)'!AT116/('[2]A9. Nominal GDP (A)'!BK116+'[2]A9. Nominal GDP (A)'!AT116)</f>
        <v>0.14021799012783615</v>
      </c>
      <c r="AZ116" s="156">
        <f t="shared" si="66"/>
        <v>232.57417946061543</v>
      </c>
      <c r="BA116" s="156">
        <f t="shared" si="54"/>
        <v>46.051745917349301</v>
      </c>
      <c r="BB116" s="156">
        <f t="shared" si="55"/>
        <v>10.520386638629342</v>
      </c>
      <c r="BC116" s="157"/>
      <c r="BU116" s="143">
        <f t="shared" si="56"/>
        <v>10.799844362521242</v>
      </c>
      <c r="BV116" s="143">
        <f t="shared" si="67"/>
        <v>232.57417946061554</v>
      </c>
      <c r="BW116" s="143">
        <f t="shared" si="68"/>
        <v>1.0327834394650637</v>
      </c>
      <c r="BX116" s="143"/>
      <c r="BY116" s="144">
        <f t="shared" si="69"/>
        <v>220.27513620653468</v>
      </c>
      <c r="BZ116" s="144">
        <f t="shared" si="70"/>
        <v>232.57417946061526</v>
      </c>
      <c r="CA116" s="144"/>
      <c r="CB116" s="158"/>
      <c r="CC116" s="158">
        <f t="shared" si="57"/>
        <v>10.369002181657333</v>
      </c>
      <c r="CD116" s="158"/>
      <c r="CE116" s="145"/>
      <c r="CF116" s="145"/>
      <c r="CG116" s="162"/>
      <c r="CH116" s="145"/>
      <c r="CI116" s="145"/>
      <c r="CJ116" s="145"/>
      <c r="CK116" s="145"/>
      <c r="CL116" s="145"/>
      <c r="CM116" s="146"/>
      <c r="CN116" s="146"/>
      <c r="CO116" s="146"/>
    </row>
    <row r="117" spans="1:128" x14ac:dyDescent="0.25">
      <c r="A117">
        <v>1799</v>
      </c>
      <c r="B117" s="147">
        <f t="shared" si="38"/>
        <v>20429.341442209363</v>
      </c>
      <c r="C117" s="147">
        <f t="shared" si="39"/>
        <v>20030.876088136167</v>
      </c>
      <c r="D117" s="147">
        <f t="shared" si="40"/>
        <v>23431.459533231522</v>
      </c>
      <c r="E117" s="148">
        <f t="shared" si="72"/>
        <v>2.6281251473607625</v>
      </c>
      <c r="F117" s="148">
        <f t="shared" si="72"/>
        <v>2.6281251473607625</v>
      </c>
      <c r="G117" s="148">
        <f t="shared" si="72"/>
        <v>2.6281251473607625</v>
      </c>
      <c r="H117" s="10"/>
      <c r="I117" s="13">
        <f t="shared" si="41"/>
        <v>19689.80996530809</v>
      </c>
      <c r="J117" s="13">
        <f t="shared" si="42"/>
        <v>19305.350558558512</v>
      </c>
      <c r="K117" s="13">
        <f t="shared" si="43"/>
        <v>22582.763649345878</v>
      </c>
      <c r="L117" s="10">
        <f t="shared" si="58"/>
        <v>2.6281251473607341</v>
      </c>
      <c r="M117" s="10"/>
      <c r="N117" s="13">
        <f>('[2]A9. Nominal GDP (A)'!DH117/('[2]A9. Nominal GDP (A)'!F117/'BoE A8. UK Real GDP(A)'!I117))</f>
        <v>16704.718744967591</v>
      </c>
      <c r="O117" s="13">
        <f t="shared" si="44"/>
        <v>16386.713423494522</v>
      </c>
      <c r="P117" s="13">
        <f t="shared" si="59"/>
        <v>19168.637995453842</v>
      </c>
      <c r="Q117" s="10">
        <f t="shared" si="60"/>
        <v>2.6050202259910265</v>
      </c>
      <c r="R117" s="10"/>
      <c r="S117" s="10">
        <f t="shared" si="45"/>
        <v>11.724096224006606</v>
      </c>
      <c r="T117" s="10">
        <f t="shared" si="46"/>
        <v>11.724096224006621</v>
      </c>
      <c r="U117" s="10">
        <f>U118*K117/K118</f>
        <v>11.907271511644716</v>
      </c>
      <c r="V117" s="10">
        <f t="shared" si="73"/>
        <v>2.6281251473607483</v>
      </c>
      <c r="W117" s="10">
        <f t="shared" si="73"/>
        <v>2.6281251473607341</v>
      </c>
      <c r="X117" s="10">
        <f t="shared" si="73"/>
        <v>2.6281251473607341</v>
      </c>
      <c r="Y117" s="10"/>
      <c r="Z117" s="10">
        <f t="shared" si="48"/>
        <v>30.863846395204916</v>
      </c>
      <c r="AA117" s="10"/>
      <c r="AB117" s="10">
        <f t="shared" si="61"/>
        <v>2.9999420418034646</v>
      </c>
      <c r="AC117" s="10"/>
      <c r="AD117" s="149">
        <f t="shared" si="49"/>
        <v>23051.652590594644</v>
      </c>
      <c r="AE117" s="149">
        <f t="shared" si="50"/>
        <v>22602.040206491722</v>
      </c>
      <c r="AF117" s="149">
        <f t="shared" si="50"/>
        <v>26439.122689224372</v>
      </c>
      <c r="AG117" s="149">
        <f t="shared" si="50"/>
        <v>27452.670656500213</v>
      </c>
      <c r="AH117" s="150">
        <f t="shared" si="62"/>
        <v>2.6281251473607199</v>
      </c>
      <c r="AI117" s="150">
        <f t="shared" si="62"/>
        <v>2.6281251473607199</v>
      </c>
      <c r="AJ117" s="150">
        <f t="shared" si="62"/>
        <v>2.6281251473606915</v>
      </c>
      <c r="AK117" s="159"/>
      <c r="AL117" s="160"/>
      <c r="AM117" s="153">
        <f>'[2]A7. GB GDP(O) 1700-1870'!E108</f>
        <v>226.06424245456171</v>
      </c>
      <c r="AN117" s="154">
        <f>'[2]A18. Population 1680+'!J719</f>
        <v>10549.393198921283</v>
      </c>
      <c r="AO117" s="154">
        <f t="shared" si="63"/>
        <v>2.1429122812265415</v>
      </c>
      <c r="AP117" s="154"/>
      <c r="AQ117" s="154">
        <f t="shared" si="64"/>
        <v>1.4375938561348676</v>
      </c>
      <c r="AR117" s="161">
        <f>'[2]A48. Real Earnings '!AB596</f>
        <v>86.954528222336421</v>
      </c>
      <c r="AS117" s="155"/>
      <c r="AT117" s="155">
        <f t="shared" si="51"/>
        <v>25.859163398071214</v>
      </c>
      <c r="AU117" s="154">
        <f>'[2]A18. Population 1680+'!S719</f>
        <v>5037.5748127407696</v>
      </c>
      <c r="AV117" s="154">
        <f t="shared" si="52"/>
        <v>83.384702417191079</v>
      </c>
      <c r="AW117" s="154">
        <f t="shared" si="65"/>
        <v>1.3297743169247553</v>
      </c>
      <c r="AX117" s="156">
        <f t="shared" si="53"/>
        <v>50.006747221991183</v>
      </c>
      <c r="AY117" s="156">
        <f>'[2]A9. Nominal GDP (A)'!AT117/('[2]A9. Nominal GDP (A)'!BK117+'[2]A9. Nominal GDP (A)'!AT117)</f>
        <v>0.1370083450836436</v>
      </c>
      <c r="AZ117" s="156">
        <f t="shared" si="66"/>
        <v>238.80777347705916</v>
      </c>
      <c r="BA117" s="156">
        <f t="shared" si="54"/>
        <v>47.286052702663739</v>
      </c>
      <c r="BB117" s="156">
        <f t="shared" si="55"/>
        <v>10.802360412989533</v>
      </c>
      <c r="BC117" s="157"/>
      <c r="BU117" s="143">
        <f t="shared" si="56"/>
        <v>11.08930833205074</v>
      </c>
      <c r="BV117" s="143">
        <f t="shared" si="67"/>
        <v>238.80777347705924</v>
      </c>
      <c r="BW117" s="143">
        <f t="shared" si="68"/>
        <v>2.6802605649950522</v>
      </c>
      <c r="BX117" s="143"/>
      <c r="BY117" s="144">
        <f t="shared" si="69"/>
        <v>226.06424245456176</v>
      </c>
      <c r="BZ117" s="144">
        <f t="shared" si="70"/>
        <v>238.80777347705899</v>
      </c>
      <c r="CA117" s="144"/>
      <c r="CB117" s="158"/>
      <c r="CC117" s="158">
        <f t="shared" si="57"/>
        <v>10.641512535523853</v>
      </c>
      <c r="CD117" s="158"/>
      <c r="CE117" s="145"/>
      <c r="CF117" s="145"/>
      <c r="CG117" s="162"/>
      <c r="CH117" s="145"/>
      <c r="CI117" s="145"/>
      <c r="CJ117" s="145"/>
      <c r="CK117" s="145"/>
      <c r="CL117" s="145"/>
      <c r="CM117" s="146"/>
      <c r="CN117" s="146"/>
      <c r="CO117" s="146"/>
    </row>
    <row r="118" spans="1:128" x14ac:dyDescent="0.25">
      <c r="A118">
        <v>1800</v>
      </c>
      <c r="B118" s="164">
        <f t="shared" si="38"/>
        <v>21425.06509535656</v>
      </c>
      <c r="C118" s="164">
        <f t="shared" si="39"/>
        <v>21007.178587687555</v>
      </c>
      <c r="D118" s="164">
        <f t="shared" si="40"/>
        <v>24573.506062288739</v>
      </c>
      <c r="E118" s="148">
        <f t="shared" si="72"/>
        <v>4.8739880135828315</v>
      </c>
      <c r="F118" s="148">
        <f t="shared" si="72"/>
        <v>4.8739880135828457</v>
      </c>
      <c r="G118" s="148">
        <f t="shared" si="72"/>
        <v>4.8739880135828457</v>
      </c>
      <c r="H118" s="10"/>
      <c r="I118" s="13">
        <f t="shared" si="41"/>
        <v>20649.488942914446</v>
      </c>
      <c r="J118" s="13">
        <f t="shared" si="42"/>
        <v>20246.291030762801</v>
      </c>
      <c r="K118" s="13">
        <f>K119*I118/I119</f>
        <v>23683.444842750738</v>
      </c>
      <c r="L118" s="10">
        <f t="shared" si="58"/>
        <v>4.8739880135828315</v>
      </c>
      <c r="M118" s="10"/>
      <c r="N118" s="13">
        <f>('[2]A9. Nominal GDP (A)'!DH118/('[2]A9. Nominal GDP (A)'!F118/'BoE A8. UK Real GDP(A)'!I118))</f>
        <v>17514.959772197028</v>
      </c>
      <c r="O118" s="13">
        <f t="shared" si="44"/>
        <v>17181.530009147391</v>
      </c>
      <c r="P118" s="13">
        <f>P119*N118/N119</f>
        <v>20098.388276026784</v>
      </c>
      <c r="Q118" s="10">
        <f t="shared" si="60"/>
        <v>4.8503721589058557</v>
      </c>
      <c r="R118" s="10"/>
      <c r="S118" s="165">
        <f>S119*I118/I119</f>
        <v>12.295527268665607</v>
      </c>
      <c r="T118" s="165">
        <f t="shared" si="46"/>
        <v>12.295527268665621</v>
      </c>
      <c r="U118" s="165">
        <f>U119*K118/K119</f>
        <v>12.487630497867045</v>
      </c>
      <c r="V118" s="10">
        <f t="shared" si="73"/>
        <v>4.8739880135828457</v>
      </c>
      <c r="W118" s="10">
        <f t="shared" si="73"/>
        <v>4.8739880135828315</v>
      </c>
      <c r="X118" s="10">
        <f t="shared" si="73"/>
        <v>4.8739880135828457</v>
      </c>
      <c r="Y118" s="10"/>
      <c r="Z118" s="10">
        <f t="shared" si="48"/>
        <v>32.601561476661608</v>
      </c>
      <c r="AA118" s="10"/>
      <c r="AB118" s="10">
        <f t="shared" si="61"/>
        <v>5.6302609182459804</v>
      </c>
      <c r="AC118" s="10"/>
      <c r="AD118" s="149">
        <f t="shared" si="49"/>
        <v>24175.187374792986</v>
      </c>
      <c r="AE118" s="149">
        <f t="shared" si="50"/>
        <v>23703.660936981301</v>
      </c>
      <c r="AF118" s="149">
        <f t="shared" si="50"/>
        <v>27727.762359993631</v>
      </c>
      <c r="AG118" s="149">
        <f t="shared" si="50"/>
        <v>28790.710533706409</v>
      </c>
      <c r="AH118" s="150">
        <f t="shared" si="62"/>
        <v>4.8739880135828315</v>
      </c>
      <c r="AI118" s="150">
        <f t="shared" si="62"/>
        <v>4.8739880135828315</v>
      </c>
      <c r="AJ118" s="150">
        <f t="shared" si="62"/>
        <v>4.8739880135828457</v>
      </c>
      <c r="AK118" s="159"/>
      <c r="AL118" s="160"/>
      <c r="AM118" s="153">
        <f>'[2]A7. GB GDP(O) 1700-1870'!E109</f>
        <v>237.0825865347939</v>
      </c>
      <c r="AN118" s="154">
        <f>'[2]A18. Population 1680+'!J720</f>
        <v>10614.056386571128</v>
      </c>
      <c r="AO118" s="154">
        <f t="shared" si="63"/>
        <v>2.2336661677692806</v>
      </c>
      <c r="AP118" s="154"/>
      <c r="AQ118" s="154">
        <f t="shared" si="64"/>
        <v>4.2350723983341965</v>
      </c>
      <c r="AR118" s="161">
        <f>'[2]A48. Real Earnings '!AB597</f>
        <v>56.955521703101006</v>
      </c>
      <c r="AS118" s="155"/>
      <c r="AT118" s="155">
        <f t="shared" si="51"/>
        <v>27.315101768658188</v>
      </c>
      <c r="AU118" s="154">
        <f>'[2]A18. Population 1680+'!S720</f>
        <v>5120.6066256567401</v>
      </c>
      <c r="AV118" s="154">
        <f t="shared" si="52"/>
        <v>86.651249744956871</v>
      </c>
      <c r="AW118" s="154">
        <f t="shared" si="65"/>
        <v>3.91744196845913</v>
      </c>
      <c r="AX118" s="156">
        <f t="shared" si="53"/>
        <v>52.822257567317017</v>
      </c>
      <c r="AY118" s="156">
        <f>'[2]A9. Nominal GDP (A)'!AT118/('[2]A9. Nominal GDP (A)'!BK118+'[2]A9. Nominal GDP (A)'!AT118)</f>
        <v>0.1316010674445503</v>
      </c>
      <c r="AZ118" s="156">
        <f t="shared" si="66"/>
        <v>250.69467807582728</v>
      </c>
      <c r="BA118" s="156">
        <f t="shared" si="54"/>
        <v>49.639765017572458</v>
      </c>
      <c r="BB118" s="156">
        <f t="shared" si="55"/>
        <v>11.340059105963826</v>
      </c>
      <c r="BC118" s="157"/>
      <c r="BU118" s="143">
        <f t="shared" si="56"/>
        <v>11.641290155297689</v>
      </c>
      <c r="BV118" s="143">
        <f t="shared" si="67"/>
        <v>250.69467807582737</v>
      </c>
      <c r="BW118" s="143">
        <f t="shared" si="68"/>
        <v>4.9776037126823383</v>
      </c>
      <c r="BX118" s="143"/>
      <c r="BY118" s="144">
        <f t="shared" si="69"/>
        <v>237.08258653479399</v>
      </c>
      <c r="BZ118" s="144">
        <f t="shared" si="70"/>
        <v>250.69467807582711</v>
      </c>
      <c r="CA118" s="144"/>
      <c r="CB118" s="158"/>
      <c r="CC118" s="158">
        <f t="shared" si="57"/>
        <v>11.160178580969202</v>
      </c>
      <c r="CD118" s="158"/>
      <c r="CE118" s="145"/>
      <c r="CF118" s="162"/>
      <c r="CG118" s="162"/>
      <c r="CH118" s="145"/>
      <c r="CI118" s="145"/>
      <c r="CJ118" s="145"/>
      <c r="CK118" s="145"/>
      <c r="CL118" s="145"/>
      <c r="CM118" s="146"/>
      <c r="CN118" s="146"/>
      <c r="CO118" s="146"/>
    </row>
    <row r="119" spans="1:128" x14ac:dyDescent="0.25">
      <c r="A119">
        <v>1801</v>
      </c>
      <c r="B119" s="147">
        <f t="shared" ref="B119:B182" si="74">B120*CM119/CM120</f>
        <v>21617.680195571858</v>
      </c>
      <c r="C119" s="147">
        <f t="shared" si="39"/>
        <v>21196.036814764077</v>
      </c>
      <c r="D119" s="147">
        <f t="shared" ref="D119:D182" si="75">D120*(B119/B120)*(DX119/DX120)</f>
        <v>24794.426200069549</v>
      </c>
      <c r="E119" s="148">
        <f t="shared" si="72"/>
        <v>0.89901757291296747</v>
      </c>
      <c r="F119" s="148">
        <f t="shared" si="72"/>
        <v>0.89901757291296747</v>
      </c>
      <c r="G119" s="148">
        <f t="shared" si="72"/>
        <v>0.89901757291296747</v>
      </c>
      <c r="H119" s="10"/>
      <c r="I119" s="13">
        <f t="shared" si="41"/>
        <v>20835.131477227969</v>
      </c>
      <c r="J119" s="13">
        <f t="shared" si="42"/>
        <v>20428.308744992461</v>
      </c>
      <c r="K119" s="13">
        <f t="shared" ref="K119:K182" si="76">K120*I119/I120*DX119/DX120</f>
        <v>23896.363173758218</v>
      </c>
      <c r="L119" s="10">
        <f t="shared" si="58"/>
        <v>0.89901757291298168</v>
      </c>
      <c r="M119" s="10"/>
      <c r="N119" s="13">
        <f>('[2]A9. Nominal GDP (A)'!DH119/('[2]A9. Nominal GDP (A)'!F119/'BoE A8. UK Real GDP(A)'!I119))</f>
        <v>17668.441910432161</v>
      </c>
      <c r="O119" s="13">
        <f t="shared" si="44"/>
        <v>17332.090330053241</v>
      </c>
      <c r="P119" s="13">
        <f t="shared" ref="P119:P182" si="77">P120*N119/N120*$DX119/$DX120</f>
        <v>20274.508783741632</v>
      </c>
      <c r="Q119" s="10">
        <f t="shared" si="60"/>
        <v>0.87629169710550059</v>
      </c>
      <c r="R119" s="10"/>
      <c r="S119" s="10">
        <f t="shared" ref="S119:S182" si="78">S120*BU119/BU120</f>
        <v>12.406066219493217</v>
      </c>
      <c r="T119" s="10">
        <f t="shared" si="46"/>
        <v>12.406066219493232</v>
      </c>
      <c r="U119" s="10">
        <f t="shared" ref="U119:U182" si="79">U120*S119/S120*DX119/DX120</f>
        <v>12.59989649048331</v>
      </c>
      <c r="V119" s="10">
        <f t="shared" si="73"/>
        <v>0.89901757291298168</v>
      </c>
      <c r="W119" s="10">
        <f t="shared" si="73"/>
        <v>0.89901757291298168</v>
      </c>
      <c r="X119" s="10">
        <f t="shared" si="73"/>
        <v>0.89901757291298168</v>
      </c>
      <c r="Y119" s="10"/>
      <c r="Z119" s="10">
        <f t="shared" si="48"/>
        <v>33.206266594322337</v>
      </c>
      <c r="AA119" s="10"/>
      <c r="AB119" s="10">
        <f t="shared" si="61"/>
        <v>1.8548348308212752</v>
      </c>
      <c r="AC119" s="10"/>
      <c r="AD119" s="149">
        <f t="shared" si="49"/>
        <v>24392.526557577025</v>
      </c>
      <c r="AE119" s="149">
        <f t="shared" si="50"/>
        <v>23916.761014228483</v>
      </c>
      <c r="AF119" s="149">
        <f t="shared" si="50"/>
        <v>27977.039816185534</v>
      </c>
      <c r="AG119" s="149">
        <f t="shared" si="50"/>
        <v>29049.544080770949</v>
      </c>
      <c r="AH119" s="150">
        <f t="shared" si="62"/>
        <v>0.89901757291302431</v>
      </c>
      <c r="AI119" s="150">
        <f t="shared" si="62"/>
        <v>0.89901757291302431</v>
      </c>
      <c r="AJ119" s="150">
        <f t="shared" si="62"/>
        <v>0.8990175729130101</v>
      </c>
      <c r="AK119" s="159"/>
      <c r="AL119" s="160"/>
      <c r="AM119" s="153">
        <f>'[2]A7. GB GDP(O) 1700-1870'!E110</f>
        <v>239.21400065005841</v>
      </c>
      <c r="AN119" s="154">
        <f>'[2]A18. Population 1680+'!J721</f>
        <v>10686</v>
      </c>
      <c r="AO119" s="154">
        <f t="shared" si="63"/>
        <v>2.2385738410074718</v>
      </c>
      <c r="AP119" s="154"/>
      <c r="AQ119" s="154">
        <f t="shared" si="64"/>
        <v>0.21971381887796326</v>
      </c>
      <c r="AR119" s="161">
        <f>'[2]A48. Real Earnings '!AB598</f>
        <v>69.87855905687988</v>
      </c>
      <c r="AS119" s="155"/>
      <c r="AT119" s="155">
        <f t="shared" si="51"/>
        <v>27.821751790337533</v>
      </c>
      <c r="AU119" s="154">
        <f>'[2]A18. Population 1680+'!S721</f>
        <v>5205.0070101994097</v>
      </c>
      <c r="AV119" s="154">
        <f t="shared" si="52"/>
        <v>86.827355657133012</v>
      </c>
      <c r="AW119" s="154">
        <f t="shared" si="65"/>
        <v>0.20323528246214551</v>
      </c>
      <c r="AX119" s="156">
        <f t="shared" si="53"/>
        <v>53.802023199101733</v>
      </c>
      <c r="AY119" s="156">
        <f>'[2]A9. Nominal GDP (A)'!AT119/('[2]A9. Nominal GDP (A)'!BK119+'[2]A9. Nominal GDP (A)'!AT119)</f>
        <v>0.12994491195120011</v>
      </c>
      <c r="AZ119" s="156">
        <f t="shared" si="66"/>
        <v>253.26380752637735</v>
      </c>
      <c r="BA119" s="156">
        <f t="shared" si="54"/>
        <v>50.148475386711034</v>
      </c>
      <c r="BB119" s="156">
        <f t="shared" si="55"/>
        <v>11.456272501651858</v>
      </c>
      <c r="BC119" s="157"/>
      <c r="BU119" s="143">
        <f t="shared" si="56"/>
        <v>11.760590579263319</v>
      </c>
      <c r="BV119" s="143">
        <f t="shared" si="67"/>
        <v>253.26380752637738</v>
      </c>
      <c r="BW119" s="143">
        <f t="shared" si="68"/>
        <v>1.0248041443356612</v>
      </c>
      <c r="BX119" s="143"/>
      <c r="BY119" s="144">
        <f t="shared" si="69"/>
        <v>239.21400065005844</v>
      </c>
      <c r="BZ119" s="144">
        <f t="shared" si="70"/>
        <v>253.26380752637712</v>
      </c>
      <c r="CA119" s="144"/>
      <c r="CB119" s="158">
        <f>'[2]A9. Nominal GDP (A)'!DX119/'[2]A9. Nominal GDP (A)'!BF119</f>
        <v>2.6677765734457386E-2</v>
      </c>
      <c r="CC119" s="158">
        <f t="shared" si="57"/>
        <v>11.260510547580585</v>
      </c>
      <c r="CD119" s="158"/>
      <c r="CE119" s="162">
        <f>'[2]A9. Nominal GDP (A)'!DX119/'[2]A9. Nominal GDP (A)'!EF119</f>
        <v>2.9749959112020528E-2</v>
      </c>
      <c r="CF119" s="162">
        <f>'[2]A18. Population 1680+'!U721</f>
        <v>997.62634362155393</v>
      </c>
      <c r="CG119" s="162">
        <f t="shared" ref="CG119:CG158" si="80">CG120*AV119/AV120*CF119/CF120</f>
        <v>8.5131068830190504</v>
      </c>
      <c r="CH119" s="162"/>
      <c r="CI119" s="145"/>
      <c r="CJ119" s="145">
        <f t="shared" ref="CJ119:CJ182" si="81">CJ120*CG119/CG120</f>
        <v>840.39364110774045</v>
      </c>
      <c r="CK119" s="145">
        <f t="shared" ref="CK119:CK182" si="82">CK120*CJ119/CJ120</f>
        <v>817.28453210273835</v>
      </c>
      <c r="CL119" s="145">
        <f t="shared" ref="CL119:CL146" si="83">CL120*(CJ119/CJ120)</f>
        <v>956.03254479935788</v>
      </c>
      <c r="CM119" s="146">
        <v>100</v>
      </c>
      <c r="CN119" s="146">
        <v>100</v>
      </c>
      <c r="CO119" s="146">
        <v>100</v>
      </c>
      <c r="DX119" s="150">
        <f t="shared" ref="DX119:DX146" si="84">DX120</f>
        <v>1.1548832931917126</v>
      </c>
    </row>
    <row r="120" spans="1:128" x14ac:dyDescent="0.25">
      <c r="A120">
        <v>1802</v>
      </c>
      <c r="B120" s="147">
        <f t="shared" si="74"/>
        <v>21868.452670091949</v>
      </c>
      <c r="C120" s="147">
        <f t="shared" si="39"/>
        <v>21441.918082040207</v>
      </c>
      <c r="D120" s="147">
        <f t="shared" si="75"/>
        <v>25082.050013367094</v>
      </c>
      <c r="E120" s="148">
        <f t="shared" si="72"/>
        <v>1.1600341583897631</v>
      </c>
      <c r="F120" s="148">
        <f t="shared" si="72"/>
        <v>1.1600341583897631</v>
      </c>
      <c r="G120" s="148">
        <f t="shared" si="72"/>
        <v>1.1600341583897631</v>
      </c>
      <c r="H120" s="10"/>
      <c r="I120" s="13">
        <f t="shared" si="41"/>
        <v>21071.844669663318</v>
      </c>
      <c r="J120" s="13">
        <f t="shared" si="42"/>
        <v>20660.399921588458</v>
      </c>
      <c r="K120" s="13">
        <f t="shared" si="76"/>
        <v>24167.855792877865</v>
      </c>
      <c r="L120" s="10">
        <f t="shared" si="58"/>
        <v>1.1361252636877595</v>
      </c>
      <c r="M120" s="10"/>
      <c r="N120" s="13">
        <f>('[2]A9. Nominal GDP (A)'!DH120/('[2]A9. Nominal GDP (A)'!F120/'BoE A8. UK Real GDP(A)'!I120))</f>
        <v>17865.151892022845</v>
      </c>
      <c r="O120" s="13">
        <f t="shared" si="44"/>
        <v>17525.055572095313</v>
      </c>
      <c r="P120" s="13">
        <f t="shared" si="77"/>
        <v>20500.233172447079</v>
      </c>
      <c r="Q120" s="10">
        <f t="shared" si="60"/>
        <v>1.1133408513771599</v>
      </c>
      <c r="R120" s="10"/>
      <c r="S120" s="10">
        <f t="shared" si="78"/>
        <v>12.559970539616533</v>
      </c>
      <c r="T120" s="10">
        <f t="shared" si="46"/>
        <v>12.559970539616547</v>
      </c>
      <c r="U120" s="10">
        <f t="shared" si="79"/>
        <v>12.756205385557964</v>
      </c>
      <c r="V120" s="10">
        <f t="shared" si="73"/>
        <v>1.240556977533231</v>
      </c>
      <c r="W120" s="10">
        <f t="shared" si="73"/>
        <v>1.240556977533231</v>
      </c>
      <c r="X120" s="10">
        <f t="shared" si="73"/>
        <v>1.2405569775332168</v>
      </c>
      <c r="Y120" s="10"/>
      <c r="Z120" s="10">
        <f t="shared" si="48"/>
        <v>33.85039733540809</v>
      </c>
      <c r="AA120" s="10"/>
      <c r="AB120" s="10">
        <f t="shared" si="61"/>
        <v>1.9397866943460826</v>
      </c>
      <c r="AC120" s="10"/>
      <c r="AD120" s="149">
        <f t="shared" si="49"/>
        <v>24669.656214249408</v>
      </c>
      <c r="AE120" s="149">
        <f t="shared" si="50"/>
        <v>24188.485378366961</v>
      </c>
      <c r="AF120" s="149">
        <f t="shared" si="50"/>
        <v>28294.894033569202</v>
      </c>
      <c r="AG120" s="149">
        <f t="shared" si="50"/>
        <v>29379.583290058705</v>
      </c>
      <c r="AH120" s="150">
        <f t="shared" si="62"/>
        <v>1.1361252636877879</v>
      </c>
      <c r="AI120" s="150">
        <f t="shared" si="62"/>
        <v>1.1361252636877737</v>
      </c>
      <c r="AJ120" s="150">
        <f t="shared" si="62"/>
        <v>1.1361252636877595</v>
      </c>
      <c r="AK120" s="159"/>
      <c r="AL120" s="160"/>
      <c r="AM120" s="153">
        <f>'[2]A7. GB GDP(O) 1700-1870'!E111</f>
        <v>241.93177134572196</v>
      </c>
      <c r="AN120" s="154">
        <f>'[2]A18. Population 1680+'!J722</f>
        <v>10774</v>
      </c>
      <c r="AO120" s="154">
        <f t="shared" si="63"/>
        <v>2.2455148630566359</v>
      </c>
      <c r="AP120" s="154"/>
      <c r="AQ120" s="154">
        <f t="shared" si="64"/>
        <v>0.3100644670287096</v>
      </c>
      <c r="AR120" s="161">
        <f>'[2]A48. Real Earnings '!AB599</f>
        <v>98.410650343723546</v>
      </c>
      <c r="AS120" s="155"/>
      <c r="AT120" s="155">
        <f t="shared" si="51"/>
        <v>28.361434429700495</v>
      </c>
      <c r="AU120" s="154">
        <f>'[2]A18. Population 1680+'!S722</f>
        <v>5290.79852384685</v>
      </c>
      <c r="AV120" s="154">
        <f t="shared" si="52"/>
        <v>87.076384876369914</v>
      </c>
      <c r="AW120" s="154">
        <f t="shared" si="65"/>
        <v>0.28680963200156384</v>
      </c>
      <c r="AX120" s="156">
        <f t="shared" si="53"/>
        <v>54.845667686406898</v>
      </c>
      <c r="AY120" s="156">
        <f>'[2]A9. Nominal GDP (A)'!AT120/('[2]A9. Nominal GDP (A)'!BK120+'[2]A9. Nominal GDP (A)'!AT120)</f>
        <v>0.14006674778968992</v>
      </c>
      <c r="AZ120" s="156">
        <f t="shared" si="66"/>
        <v>256.40568936221217</v>
      </c>
      <c r="BA120" s="156">
        <f t="shared" si="54"/>
        <v>50.770595797247417</v>
      </c>
      <c r="BB120" s="156">
        <f t="shared" si="55"/>
        <v>11.598394089536322</v>
      </c>
      <c r="BC120" s="157"/>
      <c r="BU120" s="143">
        <f t="shared" si="56"/>
        <v>11.906487406293486</v>
      </c>
      <c r="BV120" s="143">
        <f t="shared" si="67"/>
        <v>256.40568936221217</v>
      </c>
      <c r="BW120" s="143">
        <f t="shared" si="68"/>
        <v>1.240556977533231</v>
      </c>
      <c r="BX120" s="143"/>
      <c r="BY120" s="144">
        <f t="shared" si="69"/>
        <v>241.93177134572196</v>
      </c>
      <c r="BZ120" s="144">
        <f t="shared" si="70"/>
        <v>256.40568936221189</v>
      </c>
      <c r="CA120" s="144"/>
      <c r="CB120" s="158">
        <f>'[2]A9. Nominal GDP (A)'!DX120/'[2]A9. Nominal GDP (A)'!BF120</f>
        <v>2.8755784498310739E-2</v>
      </c>
      <c r="CC120" s="158">
        <f t="shared" si="57"/>
        <v>11.388444052731874</v>
      </c>
      <c r="CD120" s="158"/>
      <c r="CE120" s="162">
        <f>'[2]A9. Nominal GDP (A)'!DX120/'[2]A9. Nominal GDP (A)'!EF120</f>
        <v>3.2357532624473065E-2</v>
      </c>
      <c r="CF120" s="162">
        <f>'[2]A18. Population 1680+'!U722</f>
        <v>1014.0697170706467</v>
      </c>
      <c r="CG120" s="162">
        <f t="shared" si="80"/>
        <v>8.6782429976113153</v>
      </c>
      <c r="CH120" s="162"/>
      <c r="CI120" s="145"/>
      <c r="CJ120" s="145">
        <f t="shared" si="81"/>
        <v>856.69548513807911</v>
      </c>
      <c r="CK120" s="145">
        <f t="shared" si="82"/>
        <v>833.13810871141607</v>
      </c>
      <c r="CL120" s="145">
        <f t="shared" si="83"/>
        <v>974.57753689699427</v>
      </c>
      <c r="CM120" s="146">
        <f>(CE119*CG120/CG119+(1-CE119)*CC120/CC119)*CM119</f>
        <v>101.16003415838976</v>
      </c>
      <c r="CN120" s="146">
        <f>CN119*(CM120/CM119)</f>
        <v>101.16003415838976</v>
      </c>
      <c r="CO120" s="146">
        <f t="shared" ref="CO120:CO183" si="85">CN120*DX120/DX119</f>
        <v>101.16003415838976</v>
      </c>
      <c r="DX120" s="150">
        <f t="shared" si="84"/>
        <v>1.1548832931917126</v>
      </c>
    </row>
    <row r="121" spans="1:128" x14ac:dyDescent="0.25">
      <c r="A121">
        <v>1803</v>
      </c>
      <c r="B121" s="147">
        <f t="shared" si="74"/>
        <v>21410.679781218711</v>
      </c>
      <c r="C121" s="147">
        <f t="shared" si="39"/>
        <v>20993.073852799291</v>
      </c>
      <c r="D121" s="147">
        <f t="shared" si="75"/>
        <v>24557.00680767266</v>
      </c>
      <c r="E121" s="148">
        <f t="shared" si="72"/>
        <v>-2.0933026025170136</v>
      </c>
      <c r="F121" s="148">
        <f t="shared" si="72"/>
        <v>-2.0933026025170136</v>
      </c>
      <c r="G121" s="148">
        <f t="shared" si="72"/>
        <v>-2.0933026025170136</v>
      </c>
      <c r="H121" s="10"/>
      <c r="I121" s="13">
        <f t="shared" si="41"/>
        <v>20625.786511912556</v>
      </c>
      <c r="J121" s="13">
        <f t="shared" si="42"/>
        <v>20223.051408826999</v>
      </c>
      <c r="K121" s="13">
        <f t="shared" si="76"/>
        <v>23656.259897940516</v>
      </c>
      <c r="L121" s="10">
        <f t="shared" si="58"/>
        <v>-2.1168443709768923</v>
      </c>
      <c r="M121" s="10"/>
      <c r="N121" s="13">
        <f>('[2]A9. Nominal GDP (A)'!DH121/('[2]A9. Nominal GDP (A)'!F121/'BoE A8. UK Real GDP(A)'!I121))</f>
        <v>17483.033995935613</v>
      </c>
      <c r="O121" s="13">
        <f t="shared" si="44"/>
        <v>17150.2119992841</v>
      </c>
      <c r="P121" s="13">
        <f t="shared" si="77"/>
        <v>20061.753498918475</v>
      </c>
      <c r="Q121" s="10">
        <f t="shared" si="60"/>
        <v>-2.1389009082976429</v>
      </c>
      <c r="R121" s="10"/>
      <c r="S121" s="10">
        <f t="shared" si="78"/>
        <v>12.306894843653755</v>
      </c>
      <c r="T121" s="10">
        <f t="shared" si="46"/>
        <v>12.306894843653769</v>
      </c>
      <c r="U121" s="10">
        <f t="shared" si="79"/>
        <v>12.499175677915609</v>
      </c>
      <c r="V121" s="10">
        <f t="shared" si="73"/>
        <v>-2.0149386112374259</v>
      </c>
      <c r="W121" s="10">
        <f t="shared" si="73"/>
        <v>-2.0149386112374117</v>
      </c>
      <c r="X121" s="10">
        <f t="shared" si="73"/>
        <v>-2.0149386112374117</v>
      </c>
      <c r="Y121" s="10"/>
      <c r="Z121" s="10">
        <f t="shared" si="48"/>
        <v>33.380116147701074</v>
      </c>
      <c r="AA121" s="10"/>
      <c r="AB121" s="10">
        <f t="shared" si="61"/>
        <v>-1.3892929617552596</v>
      </c>
      <c r="AC121" s="10"/>
      <c r="AD121" s="149">
        <f t="shared" si="49"/>
        <v>24147.437985338722</v>
      </c>
      <c r="AE121" s="149">
        <f t="shared" si="50"/>
        <v>23676.452787210437</v>
      </c>
      <c r="AF121" s="149">
        <f t="shared" si="50"/>
        <v>27695.935161945723</v>
      </c>
      <c r="AG121" s="149">
        <f t="shared" si="50"/>
        <v>28757.66323496664</v>
      </c>
      <c r="AH121" s="150">
        <f t="shared" si="62"/>
        <v>-2.1168443709768781</v>
      </c>
      <c r="AI121" s="150">
        <f t="shared" si="62"/>
        <v>-2.1168443709768638</v>
      </c>
      <c r="AJ121" s="150">
        <f t="shared" si="62"/>
        <v>-2.1168443709768781</v>
      </c>
      <c r="AK121" s="159"/>
      <c r="AL121" s="160"/>
      <c r="AM121" s="153">
        <f>'[2]A7. GB GDP(O) 1700-1870'!E112</f>
        <v>236.81045226238538</v>
      </c>
      <c r="AN121" s="154">
        <f>'[2]A18. Population 1680+'!J723</f>
        <v>10898</v>
      </c>
      <c r="AO121" s="154">
        <f t="shared" si="63"/>
        <v>2.1729716669332482</v>
      </c>
      <c r="AP121" s="154"/>
      <c r="AQ121" s="154">
        <f t="shared" si="64"/>
        <v>-3.2305818730872602</v>
      </c>
      <c r="AR121" s="161">
        <f>'[2]A48. Real Earnings '!AB600</f>
        <v>79.187672007057088</v>
      </c>
      <c r="AS121" s="155"/>
      <c r="AT121" s="155">
        <f t="shared" si="51"/>
        <v>27.967411017315833</v>
      </c>
      <c r="AU121" s="154">
        <f>'[2]A18. Population 1680+'!S723</f>
        <v>5378.0040958806503</v>
      </c>
      <c r="AV121" s="154">
        <f t="shared" si="52"/>
        <v>84.474291513730876</v>
      </c>
      <c r="AW121" s="154">
        <f t="shared" si="65"/>
        <v>-2.9882882326057256</v>
      </c>
      <c r="AX121" s="156">
        <f t="shared" si="53"/>
        <v>54.083700685411969</v>
      </c>
      <c r="AY121" s="156">
        <f>'[2]A9. Nominal GDP (A)'!AT121/('[2]A9. Nominal GDP (A)'!BK121+'[2]A9. Nominal GDP (A)'!AT121)</f>
        <v>0.14274563909736712</v>
      </c>
      <c r="AZ121" s="156">
        <f t="shared" si="66"/>
        <v>251.23927212584351</v>
      </c>
      <c r="BA121" s="156">
        <f t="shared" si="54"/>
        <v>49.747599459373397</v>
      </c>
      <c r="BB121" s="156">
        <f t="shared" si="55"/>
        <v>11.364693568742776</v>
      </c>
      <c r="BC121" s="157"/>
      <c r="BU121" s="143">
        <f t="shared" si="56"/>
        <v>11.666578994301958</v>
      </c>
      <c r="BV121" s="143">
        <f t="shared" si="67"/>
        <v>251.23927212584348</v>
      </c>
      <c r="BW121" s="143">
        <f t="shared" si="68"/>
        <v>-2.0149386112374117</v>
      </c>
      <c r="BX121" s="143"/>
      <c r="BY121" s="144">
        <f t="shared" si="69"/>
        <v>236.81045226238535</v>
      </c>
      <c r="BZ121" s="144">
        <f t="shared" si="70"/>
        <v>251.2392721258432</v>
      </c>
      <c r="CA121" s="144"/>
      <c r="CB121" s="158">
        <f>'[2]A9. Nominal GDP (A)'!DX121/'[2]A9. Nominal GDP (A)'!BF121</f>
        <v>2.9305762436355187E-2</v>
      </c>
      <c r="CC121" s="158">
        <f t="shared" si="57"/>
        <v>11.147368415859766</v>
      </c>
      <c r="CD121" s="158"/>
      <c r="CE121" s="162">
        <f>'[2]A9. Nominal GDP (A)'!DX121/'[2]A9. Nominal GDP (A)'!EF121</f>
        <v>3.3055583783740447E-2</v>
      </c>
      <c r="CF121" s="162">
        <f>'[2]A18. Population 1680+'!U723</f>
        <v>1030.7841183771252</v>
      </c>
      <c r="CG121" s="162">
        <f t="shared" si="80"/>
        <v>8.5576767784414844</v>
      </c>
      <c r="CH121" s="162"/>
      <c r="CI121" s="145"/>
      <c r="CJ121" s="145">
        <f t="shared" si="81"/>
        <v>844.79347505938097</v>
      </c>
      <c r="CK121" s="145">
        <f t="shared" si="82"/>
        <v>821.56337960538781</v>
      </c>
      <c r="CL121" s="145">
        <f t="shared" si="83"/>
        <v>961.03779977003694</v>
      </c>
      <c r="CM121" s="146">
        <f t="shared" ref="CM121:CM184" si="86">(CE120*CG121/CG120+(1-CE120)*CC121/CC120)*CM120</f>
        <v>99.042448530645075</v>
      </c>
      <c r="CN121" s="146">
        <f t="shared" ref="CN121:CN184" si="87">CN120*(CM121/CM120)</f>
        <v>99.042448530645075</v>
      </c>
      <c r="CO121" s="146">
        <f t="shared" si="85"/>
        <v>99.042448530645075</v>
      </c>
      <c r="DX121" s="150">
        <f t="shared" si="84"/>
        <v>1.1548832931917126</v>
      </c>
    </row>
    <row r="122" spans="1:128" x14ac:dyDescent="0.25">
      <c r="A122">
        <v>1804</v>
      </c>
      <c r="B122" s="147">
        <f t="shared" si="74"/>
        <v>21391.172503868576</v>
      </c>
      <c r="C122" s="147">
        <f t="shared" si="39"/>
        <v>20973.9470563471</v>
      </c>
      <c r="D122" s="147">
        <f t="shared" si="75"/>
        <v>24534.632910739845</v>
      </c>
      <c r="E122" s="148">
        <f t="shared" si="72"/>
        <v>-9.1110032700825627E-2</v>
      </c>
      <c r="F122" s="148">
        <f t="shared" si="72"/>
        <v>-9.1110032700811416E-2</v>
      </c>
      <c r="G122" s="148">
        <f t="shared" si="72"/>
        <v>-9.1110032700825627E-2</v>
      </c>
      <c r="H122" s="10"/>
      <c r="I122" s="13">
        <f t="shared" si="41"/>
        <v>20604.466405039526</v>
      </c>
      <c r="J122" s="13">
        <f t="shared" si="42"/>
        <v>20202.147594221628</v>
      </c>
      <c r="K122" s="13">
        <f t="shared" si="76"/>
        <v>23631.807303662525</v>
      </c>
      <c r="L122" s="10">
        <f t="shared" si="58"/>
        <v>-0.10336627338170956</v>
      </c>
      <c r="M122" s="10"/>
      <c r="N122" s="13">
        <f>('[2]A9. Nominal GDP (A)'!DH122/('[2]A9. Nominal GDP (A)'!F122/'BoE A8. UK Real GDP(A)'!I122))</f>
        <v>17461.026074405156</v>
      </c>
      <c r="O122" s="13">
        <f t="shared" si="44"/>
        <v>17128.623039381677</v>
      </c>
      <c r="P122" s="13">
        <f t="shared" si="77"/>
        <v>20036.499444223493</v>
      </c>
      <c r="Q122" s="10">
        <f t="shared" si="60"/>
        <v>-0.12588159203701821</v>
      </c>
      <c r="R122" s="10"/>
      <c r="S122" s="10">
        <f t="shared" si="78"/>
        <v>12.300687305630843</v>
      </c>
      <c r="T122" s="10">
        <f t="shared" si="46"/>
        <v>12.300687305630857</v>
      </c>
      <c r="U122" s="10">
        <f t="shared" si="79"/>
        <v>12.492871154373203</v>
      </c>
      <c r="V122" s="10">
        <f t="shared" si="73"/>
        <v>-5.0439514611710479E-2</v>
      </c>
      <c r="W122" s="10">
        <f t="shared" si="73"/>
        <v>-5.0439514611710479E-2</v>
      </c>
      <c r="X122" s="10">
        <f t="shared" si="73"/>
        <v>-5.0439514611710479E-2</v>
      </c>
      <c r="Y122" s="10"/>
      <c r="Z122" s="10">
        <f t="shared" si="48"/>
        <v>33.46937806282719</v>
      </c>
      <c r="AA122" s="10"/>
      <c r="AB122" s="10">
        <f t="shared" si="61"/>
        <v>0.26741043899053807</v>
      </c>
      <c r="AC122" s="10"/>
      <c r="AD122" s="149">
        <f t="shared" si="49"/>
        <v>24122.477678576124</v>
      </c>
      <c r="AE122" s="149">
        <f t="shared" si="50"/>
        <v>23651.979320295322</v>
      </c>
      <c r="AF122" s="149">
        <f t="shared" si="50"/>
        <v>27667.306905890611</v>
      </c>
      <c r="AG122" s="149">
        <f t="shared" si="50"/>
        <v>28727.937510168998</v>
      </c>
      <c r="AH122" s="150">
        <f t="shared" si="62"/>
        <v>-0.10336627338168114</v>
      </c>
      <c r="AI122" s="150">
        <f t="shared" si="62"/>
        <v>-0.10336627338169535</v>
      </c>
      <c r="AJ122" s="150">
        <f t="shared" si="62"/>
        <v>-0.10336627338169535</v>
      </c>
      <c r="AK122" s="159"/>
      <c r="AL122" s="160"/>
      <c r="AM122" s="153">
        <f>'[2]A7. GB GDP(O) 1700-1870'!E113</f>
        <v>236.56567012290344</v>
      </c>
      <c r="AN122" s="154">
        <f>'[2]A18. Population 1680+'!J724</f>
        <v>11049</v>
      </c>
      <c r="AO122" s="154">
        <f t="shared" si="63"/>
        <v>2.1410595540130641</v>
      </c>
      <c r="AP122" s="154"/>
      <c r="AQ122" s="154">
        <f t="shared" si="64"/>
        <v>-1.4685931439328073</v>
      </c>
      <c r="AR122" s="161">
        <f>'[2]A48. Real Earnings '!AB601</f>
        <v>80.216385853493136</v>
      </c>
      <c r="AS122" s="155"/>
      <c r="AT122" s="155">
        <f t="shared" si="51"/>
        <v>28.042198793891522</v>
      </c>
      <c r="AU122" s="154">
        <f>'[2]A18. Population 1680+'!S724</f>
        <v>5466.6470335142803</v>
      </c>
      <c r="AV122" s="154">
        <f t="shared" si="52"/>
        <v>83.326751634191154</v>
      </c>
      <c r="AW122" s="154">
        <f t="shared" si="65"/>
        <v>-1.3584486581378457</v>
      </c>
      <c r="AX122" s="156">
        <f t="shared" si="53"/>
        <v>54.228326146837155</v>
      </c>
      <c r="AY122" s="156">
        <f>'[2]A9. Nominal GDP (A)'!AT122/('[2]A9. Nominal GDP (A)'!BK122+'[2]A9. Nominal GDP (A)'!AT122)</f>
        <v>0.14103422441996002</v>
      </c>
      <c r="AZ122" s="156">
        <f t="shared" si="66"/>
        <v>251.11254825646927</v>
      </c>
      <c r="BA122" s="156">
        <f t="shared" si="54"/>
        <v>49.72250701167512</v>
      </c>
      <c r="BB122" s="156">
        <f t="shared" si="55"/>
        <v>11.358961272469594</v>
      </c>
      <c r="BC122" s="157"/>
      <c r="BU122" s="143">
        <f t="shared" si="56"/>
        <v>11.66069442848544</v>
      </c>
      <c r="BV122" s="143">
        <f t="shared" si="67"/>
        <v>251.11254825646921</v>
      </c>
      <c r="BW122" s="143">
        <f t="shared" si="68"/>
        <v>-5.0439514611710479E-2</v>
      </c>
      <c r="BX122" s="143"/>
      <c r="BY122" s="144">
        <f t="shared" si="69"/>
        <v>236.56567012290336</v>
      </c>
      <c r="BZ122" s="144">
        <f t="shared" si="70"/>
        <v>251.11254825646893</v>
      </c>
      <c r="CA122" s="144"/>
      <c r="CB122" s="158">
        <f>'[2]A9. Nominal GDP (A)'!DX122/'[2]A9. Nominal GDP (A)'!BF122</f>
        <v>2.895440801121598E-2</v>
      </c>
      <c r="CC122" s="158">
        <f t="shared" si="57"/>
        <v>11.135845796548162</v>
      </c>
      <c r="CD122" s="158"/>
      <c r="CE122" s="162">
        <f>'[2]A9. Nominal GDP (A)'!DX122/'[2]A9. Nominal GDP (A)'!EF122</f>
        <v>3.2609246356026987E-2</v>
      </c>
      <c r="CF122" s="162">
        <f>'[2]A18. Population 1680+'!U724</f>
        <v>1047.7740147569043</v>
      </c>
      <c r="CG122" s="162">
        <f t="shared" si="80"/>
        <v>8.580560899482105</v>
      </c>
      <c r="CH122" s="162"/>
      <c r="CI122" s="145"/>
      <c r="CJ122" s="145">
        <f t="shared" si="81"/>
        <v>847.05254099960064</v>
      </c>
      <c r="CK122" s="145">
        <f t="shared" si="82"/>
        <v>823.76032584537597</v>
      </c>
      <c r="CL122" s="145">
        <f t="shared" si="83"/>
        <v>963.60771516926695</v>
      </c>
      <c r="CM122" s="146">
        <f t="shared" si="86"/>
        <v>98.952210923401111</v>
      </c>
      <c r="CN122" s="146">
        <f t="shared" si="87"/>
        <v>98.952210923401111</v>
      </c>
      <c r="CO122" s="146">
        <f t="shared" si="85"/>
        <v>98.952210923401111</v>
      </c>
      <c r="DX122" s="150">
        <f t="shared" si="84"/>
        <v>1.1548832931917126</v>
      </c>
    </row>
    <row r="123" spans="1:128" x14ac:dyDescent="0.25">
      <c r="A123">
        <v>1805</v>
      </c>
      <c r="B123" s="147">
        <f t="shared" si="74"/>
        <v>22688.906152523628</v>
      </c>
      <c r="C123" s="147">
        <f t="shared" si="39"/>
        <v>22246.368978764338</v>
      </c>
      <c r="D123" s="147">
        <f t="shared" si="75"/>
        <v>26023.070193918622</v>
      </c>
      <c r="E123" s="148">
        <f t="shared" si="72"/>
        <v>6.0666784320511624</v>
      </c>
      <c r="F123" s="148">
        <f t="shared" si="72"/>
        <v>6.0666784320511624</v>
      </c>
      <c r="G123" s="148">
        <f t="shared" si="72"/>
        <v>6.0666784320511482</v>
      </c>
      <c r="H123" s="10"/>
      <c r="I123" s="13">
        <f t="shared" si="41"/>
        <v>21855.75551592014</v>
      </c>
      <c r="J123" s="13">
        <f t="shared" si="42"/>
        <v>21429.004276851843</v>
      </c>
      <c r="K123" s="13">
        <f t="shared" si="76"/>
        <v>25066.943869114639</v>
      </c>
      <c r="L123" s="10">
        <f t="shared" si="58"/>
        <v>6.0729022838202127</v>
      </c>
      <c r="M123" s="10"/>
      <c r="N123" s="13">
        <f>('[2]A9. Nominal GDP (A)'!DH123/('[2]A9. Nominal GDP (A)'!F123/'BoE A8. UK Real GDP(A)'!I123))</f>
        <v>18517.241713495525</v>
      </c>
      <c r="O123" s="13">
        <f t="shared" si="44"/>
        <v>18164.731653685711</v>
      </c>
      <c r="P123" s="13">
        <f t="shared" si="77"/>
        <v>21248.50519780492</v>
      </c>
      <c r="Q123" s="10">
        <f t="shared" si="60"/>
        <v>6.0489895301089973</v>
      </c>
      <c r="R123" s="10"/>
      <c r="S123" s="10">
        <f t="shared" si="78"/>
        <v>13.044384925370457</v>
      </c>
      <c r="T123" s="10">
        <f t="shared" si="46"/>
        <v>13.044384925370471</v>
      </c>
      <c r="U123" s="10">
        <f t="shared" si="79"/>
        <v>13.248188179379436</v>
      </c>
      <c r="V123" s="10">
        <f t="shared" si="73"/>
        <v>6.0459842711323404</v>
      </c>
      <c r="W123" s="10">
        <f t="shared" si="73"/>
        <v>6.0459842711323404</v>
      </c>
      <c r="X123" s="10">
        <f t="shared" si="73"/>
        <v>6.0459842711323404</v>
      </c>
      <c r="Y123" s="10"/>
      <c r="Z123" s="10">
        <f t="shared" si="48"/>
        <v>35.43806050906425</v>
      </c>
      <c r="AA123" s="10"/>
      <c r="AB123" s="10">
        <f t="shared" si="61"/>
        <v>5.8820407195542685</v>
      </c>
      <c r="AC123" s="10"/>
      <c r="AD123" s="149">
        <f t="shared" si="49"/>
        <v>25587.41217643239</v>
      </c>
      <c r="AE123" s="149">
        <f t="shared" si="50"/>
        <v>25088.340912606218</v>
      </c>
      <c r="AF123" s="149">
        <f t="shared" si="50"/>
        <v>29347.515418849984</v>
      </c>
      <c r="AG123" s="149">
        <f t="shared" si="50"/>
        <v>30472.55708331849</v>
      </c>
      <c r="AH123" s="150">
        <f t="shared" si="62"/>
        <v>6.0729022838201985</v>
      </c>
      <c r="AI123" s="150">
        <f t="shared" si="62"/>
        <v>6.0729022838201985</v>
      </c>
      <c r="AJ123" s="150">
        <f t="shared" si="62"/>
        <v>6.0729022838201843</v>
      </c>
      <c r="AK123" s="159"/>
      <c r="AL123" s="160"/>
      <c r="AM123" s="153">
        <f>'[2]A7. GB GDP(O) 1700-1870'!E114</f>
        <v>250.93207210653179</v>
      </c>
      <c r="AN123" s="154">
        <f>'[2]A18. Population 1680+'!J725</f>
        <v>11215</v>
      </c>
      <c r="AO123" s="154">
        <f t="shared" si="63"/>
        <v>2.2374683201652412</v>
      </c>
      <c r="AP123" s="154"/>
      <c r="AQ123" s="154">
        <f t="shared" si="64"/>
        <v>4.5028530837208365</v>
      </c>
      <c r="AR123" s="161">
        <f>'[2]A48. Real Earnings '!AB602</f>
        <v>90.018061613515542</v>
      </c>
      <c r="AS123" s="155"/>
      <c r="AT123" s="155">
        <f t="shared" si="51"/>
        <v>29.691652345606574</v>
      </c>
      <c r="AU123" s="154">
        <f>'[2]A18. Population 1680+'!S725</f>
        <v>5556.7510281222403</v>
      </c>
      <c r="AV123" s="154">
        <f t="shared" si="52"/>
        <v>86.797426749301394</v>
      </c>
      <c r="AW123" s="154">
        <f t="shared" si="65"/>
        <v>4.1651391024417848</v>
      </c>
      <c r="AX123" s="156">
        <f t="shared" si="53"/>
        <v>57.418058372326804</v>
      </c>
      <c r="AY123" s="156">
        <f>'[2]A9. Nominal GDP (A)'!AT123/('[2]A9. Nominal GDP (A)'!BK123+'[2]A9. Nominal GDP (A)'!AT123)</f>
        <v>0.13767524543980558</v>
      </c>
      <c r="AZ123" s="156">
        <f t="shared" si="66"/>
        <v>266.29477342689506</v>
      </c>
      <c r="BA123" s="156">
        <f t="shared" si="54"/>
        <v>52.728721964813687</v>
      </c>
      <c r="BB123" s="156">
        <f t="shared" si="55"/>
        <v>12.045722284367121</v>
      </c>
      <c r="BC123" s="157"/>
      <c r="BU123" s="143">
        <f t="shared" si="56"/>
        <v>12.365698179536476</v>
      </c>
      <c r="BV123" s="143">
        <f t="shared" si="67"/>
        <v>266.29477342689501</v>
      </c>
      <c r="BW123" s="143">
        <f t="shared" si="68"/>
        <v>6.0459842711323688</v>
      </c>
      <c r="BX123" s="143"/>
      <c r="BY123" s="144">
        <f t="shared" si="69"/>
        <v>250.93207210653173</v>
      </c>
      <c r="BZ123" s="144">
        <f t="shared" si="70"/>
        <v>266.29477342689478</v>
      </c>
      <c r="CA123" s="144"/>
      <c r="CB123" s="158">
        <f>'[2]A9. Nominal GDP (A)'!DX123/'[2]A9. Nominal GDP (A)'!BF123</f>
        <v>2.8264807679860345E-2</v>
      </c>
      <c r="CC123" s="158">
        <f t="shared" si="57"/>
        <v>11.812114830249433</v>
      </c>
      <c r="CD123" s="158"/>
      <c r="CE123" s="162">
        <f>'[2]A9. Nominal GDP (A)'!DX123/'[2]A9. Nominal GDP (A)'!EF123</f>
        <v>3.1737187227713862E-2</v>
      </c>
      <c r="CF123" s="162">
        <f>'[2]A18. Population 1680+'!U725</f>
        <v>1065.0439470567633</v>
      </c>
      <c r="CG123" s="162">
        <f t="shared" si="80"/>
        <v>9.0852729855557914</v>
      </c>
      <c r="CH123" s="162"/>
      <c r="CI123" s="145"/>
      <c r="CJ123" s="145">
        <f t="shared" si="81"/>
        <v>896.87651637721592</v>
      </c>
      <c r="CK123" s="145">
        <f t="shared" si="82"/>
        <v>872.2142436431335</v>
      </c>
      <c r="CL123" s="145">
        <f t="shared" si="83"/>
        <v>1020.2875133522894</v>
      </c>
      <c r="CM123" s="146">
        <f t="shared" si="86"/>
        <v>104.95532336152885</v>
      </c>
      <c r="CN123" s="146">
        <f t="shared" si="87"/>
        <v>104.95532336152885</v>
      </c>
      <c r="CO123" s="146">
        <f t="shared" si="85"/>
        <v>104.95532336152885</v>
      </c>
      <c r="DX123" s="150">
        <f t="shared" si="84"/>
        <v>1.1548832931917126</v>
      </c>
    </row>
    <row r="124" spans="1:128" x14ac:dyDescent="0.25">
      <c r="A124">
        <v>1806</v>
      </c>
      <c r="B124" s="147">
        <f t="shared" si="74"/>
        <v>22601.046286341891</v>
      </c>
      <c r="C124" s="147">
        <f t="shared" si="39"/>
        <v>22160.222780778218</v>
      </c>
      <c r="D124" s="147">
        <f t="shared" si="75"/>
        <v>25922.299207009615</v>
      </c>
      <c r="E124" s="148">
        <f t="shared" si="72"/>
        <v>-0.38723711751948997</v>
      </c>
      <c r="F124" s="148">
        <f t="shared" si="72"/>
        <v>-0.38723711751950418</v>
      </c>
      <c r="G124" s="148">
        <f t="shared" si="72"/>
        <v>-0.38723711751948997</v>
      </c>
      <c r="H124" s="10"/>
      <c r="I124" s="13">
        <f t="shared" si="41"/>
        <v>21768.83023038707</v>
      </c>
      <c r="J124" s="13">
        <f t="shared" si="42"/>
        <v>21343.77627756818</v>
      </c>
      <c r="K124" s="13">
        <f t="shared" si="76"/>
        <v>24967.24696082533</v>
      </c>
      <c r="L124" s="10">
        <f t="shared" si="58"/>
        <v>-0.39772262949114179</v>
      </c>
      <c r="M124" s="10"/>
      <c r="N124" s="13">
        <f>('[2]A9. Nominal GDP (A)'!DH124/('[2]A9. Nominal GDP (A)'!F124/'BoE A8. UK Real GDP(A)'!I124))</f>
        <v>18439.4356472418</v>
      </c>
      <c r="O124" s="13">
        <f t="shared" si="44"/>
        <v>18088.40677029351</v>
      </c>
      <c r="P124" s="13">
        <f t="shared" si="77"/>
        <v>21159.222861440099</v>
      </c>
      <c r="Q124" s="10">
        <f t="shared" si="60"/>
        <v>-0.42018172823773625</v>
      </c>
      <c r="R124" s="10"/>
      <c r="S124" s="10">
        <f t="shared" si="78"/>
        <v>12.998437814266232</v>
      </c>
      <c r="T124" s="10">
        <f t="shared" si="46"/>
        <v>12.998437814266246</v>
      </c>
      <c r="U124" s="10">
        <f t="shared" si="79"/>
        <v>13.201523198417114</v>
      </c>
      <c r="V124" s="10">
        <f t="shared" si="73"/>
        <v>-0.352236700826424</v>
      </c>
      <c r="W124" s="10">
        <f t="shared" si="73"/>
        <v>-0.352236700826424</v>
      </c>
      <c r="X124" s="10">
        <f t="shared" si="73"/>
        <v>-0.352236700826424</v>
      </c>
      <c r="Y124" s="10"/>
      <c r="Z124" s="10">
        <f t="shared" si="48"/>
        <v>35.414197597792842</v>
      </c>
      <c r="AA124" s="10"/>
      <c r="AB124" s="10">
        <f t="shared" si="61"/>
        <v>-6.7336956166954565E-2</v>
      </c>
      <c r="AC124" s="10"/>
      <c r="AD124" s="149">
        <f t="shared" si="49"/>
        <v>25485.645247905552</v>
      </c>
      <c r="AE124" s="149">
        <f t="shared" si="50"/>
        <v>24988.558903432902</v>
      </c>
      <c r="AF124" s="149">
        <f t="shared" si="50"/>
        <v>29230.793708835819</v>
      </c>
      <c r="AG124" s="149">
        <f t="shared" si="50"/>
        <v>30351.36082801353</v>
      </c>
      <c r="AH124" s="150">
        <f t="shared" si="62"/>
        <v>-0.39772262949111337</v>
      </c>
      <c r="AI124" s="150">
        <f t="shared" si="62"/>
        <v>-0.39772262949112758</v>
      </c>
      <c r="AJ124" s="150">
        <f t="shared" si="62"/>
        <v>-0.39772262949111337</v>
      </c>
      <c r="AK124" s="159"/>
      <c r="AL124" s="160"/>
      <c r="AM124" s="153">
        <f>'[2]A7. GB GDP(O) 1700-1870'!E115</f>
        <v>249.93405847111313</v>
      </c>
      <c r="AN124" s="154">
        <f>'[2]A18. Population 1680+'!J726</f>
        <v>11378</v>
      </c>
      <c r="AO124" s="154">
        <f t="shared" si="63"/>
        <v>2.1966431575945959</v>
      </c>
      <c r="AP124" s="154"/>
      <c r="AQ124" s="154">
        <f t="shared" si="64"/>
        <v>-1.8246141052683384</v>
      </c>
      <c r="AR124" s="161">
        <f>'[2]A48. Real Earnings '!AB603</f>
        <v>96.210518431249312</v>
      </c>
      <c r="AS124" s="155"/>
      <c r="AT124" s="155">
        <f t="shared" si="51"/>
        <v>29.671658890681375</v>
      </c>
      <c r="AU124" s="154">
        <f>'[2]A18. Population 1680+'!S726</f>
        <v>5648.3401615720904</v>
      </c>
      <c r="AV124" s="154">
        <f t="shared" si="52"/>
        <v>85.332487514684502</v>
      </c>
      <c r="AW124" s="154">
        <f t="shared" si="65"/>
        <v>-1.6877680473732255</v>
      </c>
      <c r="AX124" s="156">
        <f t="shared" si="53"/>
        <v>57.379394799528725</v>
      </c>
      <c r="AY124" s="156">
        <f>'[2]A9. Nominal GDP (A)'!AT124/('[2]A9. Nominal GDP (A)'!BK124+'[2]A9. Nominal GDP (A)'!AT124)</f>
        <v>0.13838472486783515</v>
      </c>
      <c r="AZ124" s="156">
        <f t="shared" si="66"/>
        <v>265.35678550250299</v>
      </c>
      <c r="BA124" s="156">
        <f t="shared" si="54"/>
        <v>52.542992054176885</v>
      </c>
      <c r="BB124" s="156">
        <f t="shared" si="55"/>
        <v>12.003292829601953</v>
      </c>
      <c r="BC124" s="157"/>
      <c r="BU124" s="143">
        <f t="shared" si="56"/>
        <v>12.322141652234723</v>
      </c>
      <c r="BV124" s="143">
        <f t="shared" si="67"/>
        <v>265.35678550250287</v>
      </c>
      <c r="BW124" s="143">
        <f t="shared" si="68"/>
        <v>-0.35223670082643821</v>
      </c>
      <c r="BX124" s="143"/>
      <c r="BY124" s="144">
        <f t="shared" si="69"/>
        <v>249.93405847111305</v>
      </c>
      <c r="BZ124" s="144">
        <f t="shared" si="70"/>
        <v>265.35678550250265</v>
      </c>
      <c r="CA124" s="144"/>
      <c r="CB124" s="158">
        <f>'[2]A9. Nominal GDP (A)'!DX124/'[2]A9. Nominal GDP (A)'!BF124</f>
        <v>2.8410464217620737E-2</v>
      </c>
      <c r="CC124" s="158">
        <f t="shared" si="57"/>
        <v>11.765135376548052</v>
      </c>
      <c r="CD124" s="158"/>
      <c r="CE124" s="162">
        <f>'[2]A9. Nominal GDP (A)'!DX124/'[2]A9. Nominal GDP (A)'!EF124</f>
        <v>3.1920946733940747E-2</v>
      </c>
      <c r="CF124" s="162">
        <f>'[2]A18. Population 1680+'!U726</f>
        <v>1082.5985309679845</v>
      </c>
      <c r="CG124" s="162">
        <f t="shared" si="80"/>
        <v>9.0791552392678607</v>
      </c>
      <c r="CH124" s="162"/>
      <c r="CI124" s="145"/>
      <c r="CJ124" s="145">
        <f t="shared" si="81"/>
        <v>896.27258703051132</v>
      </c>
      <c r="CK124" s="145">
        <f t="shared" si="82"/>
        <v>871.62692112020966</v>
      </c>
      <c r="CL124" s="145">
        <f t="shared" si="83"/>
        <v>1019.6004827966464</v>
      </c>
      <c r="CM124" s="146">
        <f t="shared" si="86"/>
        <v>104.54889739266039</v>
      </c>
      <c r="CN124" s="146">
        <f t="shared" si="87"/>
        <v>104.54889739266039</v>
      </c>
      <c r="CO124" s="146">
        <f t="shared" si="85"/>
        <v>104.54889739266039</v>
      </c>
      <c r="DX124" s="150">
        <f t="shared" si="84"/>
        <v>1.1548832931917126</v>
      </c>
    </row>
    <row r="125" spans="1:128" x14ac:dyDescent="0.25">
      <c r="A125">
        <v>1807</v>
      </c>
      <c r="B125" s="147">
        <f t="shared" si="74"/>
        <v>24077.37154338499</v>
      </c>
      <c r="C125" s="147">
        <f t="shared" si="39"/>
        <v>23607.752960508671</v>
      </c>
      <c r="D125" s="147">
        <f t="shared" si="75"/>
        <v>27615.572365919234</v>
      </c>
      <c r="E125" s="148">
        <f t="shared" si="72"/>
        <v>6.5321102321500177</v>
      </c>
      <c r="F125" s="148">
        <f t="shared" si="72"/>
        <v>6.5321102321500177</v>
      </c>
      <c r="G125" s="148">
        <f t="shared" si="72"/>
        <v>6.5321102321500319</v>
      </c>
      <c r="H125" s="10"/>
      <c r="I125" s="13">
        <f t="shared" si="41"/>
        <v>23191.588034280809</v>
      </c>
      <c r="J125" s="13">
        <f t="shared" si="42"/>
        <v>22738.753588801144</v>
      </c>
      <c r="K125" s="13">
        <f t="shared" si="76"/>
        <v>26599.045503940011</v>
      </c>
      <c r="L125" s="10">
        <f t="shared" si="58"/>
        <v>6.5357568084099995</v>
      </c>
      <c r="M125" s="10"/>
      <c r="N125" s="13">
        <f>('[2]A9. Nominal GDP (A)'!DH125/('[2]A9. Nominal GDP (A)'!F125/'BoE A8. UK Real GDP(A)'!I125))</f>
        <v>19640.161702966943</v>
      </c>
      <c r="O125" s="13">
        <f t="shared" si="44"/>
        <v>19266.274777273175</v>
      </c>
      <c r="P125" s="13">
        <f t="shared" si="77"/>
        <v>22537.05408657451</v>
      </c>
      <c r="Q125" s="10">
        <f t="shared" si="60"/>
        <v>6.5117288766088279</v>
      </c>
      <c r="R125" s="10"/>
      <c r="S125" s="10">
        <f t="shared" si="78"/>
        <v>13.845929207404673</v>
      </c>
      <c r="T125" s="10">
        <f t="shared" si="46"/>
        <v>13.845929207404687</v>
      </c>
      <c r="U125" s="10">
        <f t="shared" si="79"/>
        <v>14.062255653104597</v>
      </c>
      <c r="V125" s="10">
        <f t="shared" si="73"/>
        <v>6.5199480525905074</v>
      </c>
      <c r="W125" s="10">
        <f t="shared" si="73"/>
        <v>6.5199480525905216</v>
      </c>
      <c r="X125" s="10">
        <f t="shared" si="73"/>
        <v>6.5199480525905216</v>
      </c>
      <c r="Y125" s="10"/>
      <c r="Z125" s="10">
        <f t="shared" si="48"/>
        <v>37.688327055601292</v>
      </c>
      <c r="AA125" s="10"/>
      <c r="AB125" s="10">
        <f t="shared" si="61"/>
        <v>6.4215190857527347</v>
      </c>
      <c r="AC125" s="10"/>
      <c r="AD125" s="149">
        <f t="shared" si="49"/>
        <v>27151.325042362747</v>
      </c>
      <c r="AE125" s="149">
        <f t="shared" si="50"/>
        <v>26621.750343287553</v>
      </c>
      <c r="AF125" s="149">
        <f t="shared" si="50"/>
        <v>31141.247298813327</v>
      </c>
      <c r="AG125" s="149">
        <f t="shared" si="50"/>
        <v>32335.051959775497</v>
      </c>
      <c r="AH125" s="150">
        <f t="shared" si="62"/>
        <v>6.5357568084099569</v>
      </c>
      <c r="AI125" s="150">
        <f t="shared" si="62"/>
        <v>6.5357568084099711</v>
      </c>
      <c r="AJ125" s="150">
        <f t="shared" si="62"/>
        <v>6.5357568084099569</v>
      </c>
      <c r="AK125" s="159"/>
      <c r="AL125" s="160"/>
      <c r="AM125" s="153">
        <f>'[2]A7. GB GDP(O) 1700-1870'!E116</f>
        <v>266.26914071417423</v>
      </c>
      <c r="AN125" s="154">
        <f>'[2]A18. Population 1680+'!J727</f>
        <v>11536</v>
      </c>
      <c r="AO125" s="154">
        <f t="shared" si="63"/>
        <v>2.3081582932920788</v>
      </c>
      <c r="AP125" s="154"/>
      <c r="AQ125" s="154">
        <f t="shared" si="64"/>
        <v>5.0766158951186213</v>
      </c>
      <c r="AR125" s="161">
        <f>'[2]A48. Real Earnings '!AB604</f>
        <v>82.949364599571538</v>
      </c>
      <c r="AS125" s="155"/>
      <c r="AT125" s="155">
        <f t="shared" si="51"/>
        <v>31.577030129405919</v>
      </c>
      <c r="AU125" s="154">
        <f>'[2]A18. Population 1680+'!S727</f>
        <v>5741.4389126606702</v>
      </c>
      <c r="AV125" s="154">
        <f t="shared" si="52"/>
        <v>89.33958994268977</v>
      </c>
      <c r="AW125" s="154">
        <f t="shared" si="65"/>
        <v>4.6958697029846945</v>
      </c>
      <c r="AX125" s="156">
        <f t="shared" si="53"/>
        <v>61.064023587869862</v>
      </c>
      <c r="AY125" s="156">
        <f>'[2]A9. Nominal GDP (A)'!AT125/('[2]A9. Nominal GDP (A)'!BK125+'[2]A9. Nominal GDP (A)'!AT125)</f>
        <v>0.13577321119423616</v>
      </c>
      <c r="AZ125" s="156">
        <f t="shared" si="66"/>
        <v>282.65791007129019</v>
      </c>
      <c r="BA125" s="156">
        <f t="shared" si="54"/>
        <v>55.968767841385983</v>
      </c>
      <c r="BB125" s="156">
        <f t="shared" si="55"/>
        <v>12.785901286692322</v>
      </c>
      <c r="BC125" s="157"/>
      <c r="BU125" s="143">
        <f t="shared" si="56"/>
        <v>13.125538886927046</v>
      </c>
      <c r="BV125" s="143">
        <f t="shared" si="67"/>
        <v>282.65791007129013</v>
      </c>
      <c r="BW125" s="143">
        <f t="shared" si="68"/>
        <v>6.5199480525905216</v>
      </c>
      <c r="BX125" s="143"/>
      <c r="BY125" s="144">
        <f t="shared" si="69"/>
        <v>266.26914071417423</v>
      </c>
      <c r="BZ125" s="144">
        <f t="shared" si="70"/>
        <v>282.6579100712899</v>
      </c>
      <c r="CA125" s="144"/>
      <c r="CB125" s="158">
        <f>'[2]A9. Nominal GDP (A)'!DX125/'[2]A9. Nominal GDP (A)'!BF125</f>
        <v>2.7874318946901924E-2</v>
      </c>
      <c r="CC125" s="158">
        <f t="shared" si="57"/>
        <v>12.534076012939444</v>
      </c>
      <c r="CD125" s="158"/>
      <c r="CE125" s="162">
        <f>'[2]A9. Nominal GDP (A)'!DX125/'[2]A9. Nominal GDP (A)'!EF125</f>
        <v>3.1245694803721788E-2</v>
      </c>
      <c r="CF125" s="162">
        <f>'[2]A18. Population 1680+'!U727</f>
        <v>1100.4424582599622</v>
      </c>
      <c r="CG125" s="162">
        <f t="shared" si="80"/>
        <v>9.662174925782562</v>
      </c>
      <c r="CH125" s="162"/>
      <c r="CI125" s="145"/>
      <c r="CJ125" s="145">
        <f t="shared" si="81"/>
        <v>953.82690226704494</v>
      </c>
      <c r="CK125" s="145">
        <f t="shared" si="82"/>
        <v>927.59861021650249</v>
      </c>
      <c r="CL125" s="145">
        <f t="shared" si="83"/>
        <v>1085.0743223978595</v>
      </c>
      <c r="CM125" s="146">
        <f t="shared" si="86"/>
        <v>111.37814661684638</v>
      </c>
      <c r="CN125" s="146">
        <f t="shared" si="87"/>
        <v>111.37814661684638</v>
      </c>
      <c r="CO125" s="146">
        <f t="shared" si="85"/>
        <v>111.37814661684638</v>
      </c>
      <c r="DX125" s="150">
        <f t="shared" si="84"/>
        <v>1.1548832931917126</v>
      </c>
    </row>
    <row r="126" spans="1:128" x14ac:dyDescent="0.25">
      <c r="A126">
        <v>1808</v>
      </c>
      <c r="B126" s="147">
        <f t="shared" si="74"/>
        <v>22955.769178608509</v>
      </c>
      <c r="C126" s="147">
        <f t="shared" si="39"/>
        <v>22508.026958446779</v>
      </c>
      <c r="D126" s="147">
        <f t="shared" si="75"/>
        <v>26329.149086099853</v>
      </c>
      <c r="E126" s="148">
        <f t="shared" si="72"/>
        <v>-4.6583256098177941</v>
      </c>
      <c r="F126" s="148">
        <f t="shared" si="72"/>
        <v>-4.6583256098177941</v>
      </c>
      <c r="G126" s="148">
        <f t="shared" si="72"/>
        <v>-4.6583256098177941</v>
      </c>
      <c r="H126" s="10"/>
      <c r="I126" s="13">
        <f t="shared" si="41"/>
        <v>22105.612992177132</v>
      </c>
      <c r="J126" s="13">
        <f t="shared" si="42"/>
        <v>21673.983084535448</v>
      </c>
      <c r="K126" s="13">
        <f t="shared" si="76"/>
        <v>25353.512014885229</v>
      </c>
      <c r="L126" s="10">
        <f t="shared" si="58"/>
        <v>-4.6826247538479748</v>
      </c>
      <c r="M126" s="10"/>
      <c r="N126" s="13">
        <f>('[2]A9. Nominal GDP (A)'!DH126/('[2]A9. Nominal GDP (A)'!F126/'BoE A8. UK Real GDP(A)'!I126))</f>
        <v>18716.263483421961</v>
      </c>
      <c r="O126" s="13">
        <f t="shared" si="44"/>
        <v>18359.964674882413</v>
      </c>
      <c r="P126" s="13">
        <f t="shared" si="77"/>
        <v>21476.882359921685</v>
      </c>
      <c r="Q126" s="10">
        <f t="shared" si="60"/>
        <v>-4.7041273565757535</v>
      </c>
      <c r="R126" s="10"/>
      <c r="S126" s="10">
        <f t="shared" si="78"/>
        <v>13.212195949266636</v>
      </c>
      <c r="T126" s="10">
        <f t="shared" si="46"/>
        <v>13.212195949266651</v>
      </c>
      <c r="U126" s="10">
        <f t="shared" si="79"/>
        <v>13.418621054204145</v>
      </c>
      <c r="V126" s="10">
        <f t="shared" si="73"/>
        <v>-4.577036677315391</v>
      </c>
      <c r="W126" s="10">
        <f t="shared" si="73"/>
        <v>-4.577036677315391</v>
      </c>
      <c r="X126" s="10">
        <f t="shared" si="73"/>
        <v>-4.5770366773153626</v>
      </c>
      <c r="Y126" s="10"/>
      <c r="Z126" s="10">
        <f t="shared" si="48"/>
        <v>36.216618610083664</v>
      </c>
      <c r="AA126" s="10"/>
      <c r="AB126" s="10">
        <f t="shared" si="61"/>
        <v>-3.9049450068357459</v>
      </c>
      <c r="AC126" s="10"/>
      <c r="AD126" s="149">
        <f t="shared" si="49"/>
        <v>25879.930374931344</v>
      </c>
      <c r="AE126" s="149">
        <f t="shared" si="50"/>
        <v>25375.153671805161</v>
      </c>
      <c r="AF126" s="149">
        <f t="shared" si="50"/>
        <v>29683.01954414208</v>
      </c>
      <c r="AG126" s="149">
        <f t="shared" si="50"/>
        <v>30820.922812537447</v>
      </c>
      <c r="AH126" s="150">
        <f t="shared" si="62"/>
        <v>-4.6826247538479748</v>
      </c>
      <c r="AI126" s="150">
        <f t="shared" si="62"/>
        <v>-4.6826247538479748</v>
      </c>
      <c r="AJ126" s="150">
        <f t="shared" si="62"/>
        <v>-4.6826247538479748</v>
      </c>
      <c r="AK126" s="159"/>
      <c r="AL126" s="160"/>
      <c r="AM126" s="153">
        <f>'[2]A7. GB GDP(O) 1700-1870'!E117</f>
        <v>253.800756019234</v>
      </c>
      <c r="AN126" s="154">
        <f>'[2]A18. Population 1680+'!J728</f>
        <v>11686</v>
      </c>
      <c r="AO126" s="154">
        <f t="shared" si="63"/>
        <v>2.171836009064128</v>
      </c>
      <c r="AP126" s="154"/>
      <c r="AQ126" s="154">
        <f t="shared" si="64"/>
        <v>-5.9061063803174818</v>
      </c>
      <c r="AR126" s="161">
        <f>'[2]A48. Real Earnings '!AB605</f>
        <v>72.134818517563659</v>
      </c>
      <c r="AS126" s="155"/>
      <c r="AT126" s="155">
        <f t="shared" si="51"/>
        <v>30.343964468060669</v>
      </c>
      <c r="AU126" s="154">
        <f>'[2]A18. Population 1680+'!S728</f>
        <v>5836.0721636565304</v>
      </c>
      <c r="AV126" s="154">
        <f t="shared" si="52"/>
        <v>84.458835562566705</v>
      </c>
      <c r="AW126" s="154">
        <f t="shared" si="65"/>
        <v>-5.46314840179366</v>
      </c>
      <c r="AX126" s="156">
        <f t="shared" si="53"/>
        <v>58.679507047802346</v>
      </c>
      <c r="AY126" s="156">
        <f>'[2]A9. Nominal GDP (A)'!AT126/('[2]A9. Nominal GDP (A)'!BK126+'[2]A9. Nominal GDP (A)'!AT126)</f>
        <v>0.13847165867117758</v>
      </c>
      <c r="AZ126" s="156">
        <f t="shared" si="66"/>
        <v>269.72055385599407</v>
      </c>
      <c r="BA126" s="156">
        <f t="shared" si="54"/>
        <v>53.407056809444242</v>
      </c>
      <c r="BB126" s="156">
        <f t="shared" si="55"/>
        <v>12.200685895275074</v>
      </c>
      <c r="BC126" s="157"/>
      <c r="BU126" s="143">
        <f t="shared" si="56"/>
        <v>12.524778157977101</v>
      </c>
      <c r="BV126" s="143">
        <f t="shared" si="67"/>
        <v>269.72055385599401</v>
      </c>
      <c r="BW126" s="143">
        <f t="shared" si="68"/>
        <v>-4.5770366773154052</v>
      </c>
      <c r="BX126" s="143"/>
      <c r="BY126" s="144">
        <f t="shared" si="69"/>
        <v>253.800756019234</v>
      </c>
      <c r="BZ126" s="144">
        <f t="shared" si="70"/>
        <v>269.72055385599378</v>
      </c>
      <c r="CA126" s="144"/>
      <c r="CB126" s="158">
        <f>'[2]A9. Nominal GDP (A)'!DX126/'[2]A9. Nominal GDP (A)'!BF126</f>
        <v>2.842831177783027E-2</v>
      </c>
      <c r="CC126" s="158">
        <f t="shared" si="57"/>
        <v>11.94715226689142</v>
      </c>
      <c r="CD126" s="158"/>
      <c r="CE126" s="162">
        <f>'[2]A9. Nominal GDP (A)'!DX126/'[2]A9. Nominal GDP (A)'!EF126</f>
        <v>3.1943479133048756E-2</v>
      </c>
      <c r="CF126" s="162">
        <f>'[2]A18. Population 1680+'!U728</f>
        <v>1118.5804980341686</v>
      </c>
      <c r="CG126" s="162">
        <f t="shared" si="80"/>
        <v>9.2848723084664826</v>
      </c>
      <c r="CH126" s="162"/>
      <c r="CI126" s="145"/>
      <c r="CJ126" s="145">
        <f t="shared" si="81"/>
        <v>916.58048627311211</v>
      </c>
      <c r="CK126" s="145">
        <f t="shared" si="82"/>
        <v>891.37639460337562</v>
      </c>
      <c r="CL126" s="145">
        <f t="shared" si="83"/>
        <v>1042.7027668249277</v>
      </c>
      <c r="CM126" s="146">
        <f t="shared" si="86"/>
        <v>106.18978988925342</v>
      </c>
      <c r="CN126" s="146">
        <f t="shared" si="87"/>
        <v>106.18978988925342</v>
      </c>
      <c r="CO126" s="146">
        <f t="shared" si="85"/>
        <v>106.18978988925342</v>
      </c>
      <c r="DX126" s="150">
        <f t="shared" si="84"/>
        <v>1.1548832931917126</v>
      </c>
    </row>
    <row r="127" spans="1:128" x14ac:dyDescent="0.25">
      <c r="A127">
        <v>1809</v>
      </c>
      <c r="B127" s="147">
        <f t="shared" si="74"/>
        <v>23677.058698059656</v>
      </c>
      <c r="C127" s="147">
        <f t="shared" si="39"/>
        <v>23215.248041841365</v>
      </c>
      <c r="D127" s="147">
        <f t="shared" si="75"/>
        <v>27156.433031329943</v>
      </c>
      <c r="E127" s="148">
        <f t="shared" si="72"/>
        <v>3.1420838650150102</v>
      </c>
      <c r="F127" s="148">
        <f t="shared" si="72"/>
        <v>3.1420838650150102</v>
      </c>
      <c r="G127" s="148">
        <f t="shared" si="72"/>
        <v>3.142083865014996</v>
      </c>
      <c r="H127" s="10"/>
      <c r="I127" s="13">
        <f t="shared" si="41"/>
        <v>22798.723408711692</v>
      </c>
      <c r="J127" s="13">
        <f t="shared" si="42"/>
        <v>22353.559961639086</v>
      </c>
      <c r="K127" s="13">
        <f t="shared" si="76"/>
        <v>26148.458677502993</v>
      </c>
      <c r="L127" s="10">
        <f t="shared" si="58"/>
        <v>3.1354498822531696</v>
      </c>
      <c r="M127" s="10"/>
      <c r="N127" s="13">
        <f>('[2]A9. Nominal GDP (A)'!DH127/('[2]A9. Nominal GDP (A)'!F127/'BoE A8. UK Real GDP(A)'!I127))</f>
        <v>19298.746984204437</v>
      </c>
      <c r="O127" s="13">
        <f t="shared" si="44"/>
        <v>18931.35952127046</v>
      </c>
      <c r="P127" s="13">
        <f t="shared" si="77"/>
        <v>22145.281243811161</v>
      </c>
      <c r="Q127" s="10">
        <f t="shared" si="60"/>
        <v>3.1121783538600738</v>
      </c>
      <c r="R127" s="10"/>
      <c r="S127" s="10">
        <f t="shared" si="78"/>
        <v>13.630257245376775</v>
      </c>
      <c r="T127" s="10">
        <f t="shared" si="46"/>
        <v>13.630257245376789</v>
      </c>
      <c r="U127" s="10">
        <f t="shared" si="79"/>
        <v>13.843214068981734</v>
      </c>
      <c r="V127" s="10">
        <f t="shared" si="73"/>
        <v>3.1642075073322218</v>
      </c>
      <c r="W127" s="10">
        <f t="shared" si="73"/>
        <v>3.1642075073322218</v>
      </c>
      <c r="X127" s="10">
        <f t="shared" si="73"/>
        <v>3.1642075073322076</v>
      </c>
      <c r="Y127" s="10"/>
      <c r="Z127" s="10">
        <f t="shared" si="48"/>
        <v>37.427386767183592</v>
      </c>
      <c r="AA127" s="10"/>
      <c r="AB127" s="10">
        <f t="shared" si="61"/>
        <v>3.3431286618315568</v>
      </c>
      <c r="AC127" s="10"/>
      <c r="AD127" s="149">
        <f t="shared" si="49"/>
        <v>26691.382621399342</v>
      </c>
      <c r="AE127" s="149">
        <f t="shared" si="50"/>
        <v>26170.778897729349</v>
      </c>
      <c r="AF127" s="149">
        <f t="shared" si="50"/>
        <v>30613.715745488083</v>
      </c>
      <c r="AG127" s="149">
        <f t="shared" si="50"/>
        <v>31787.297400572508</v>
      </c>
      <c r="AH127" s="150">
        <f t="shared" si="62"/>
        <v>3.1354498822532122</v>
      </c>
      <c r="AI127" s="150">
        <f t="shared" si="62"/>
        <v>3.1354498822532122</v>
      </c>
      <c r="AJ127" s="150">
        <f t="shared" si="62"/>
        <v>3.1354498822532264</v>
      </c>
      <c r="AK127" s="159"/>
      <c r="AL127" s="160"/>
      <c r="AM127" s="153">
        <f>'[2]A7. GB GDP(O) 1700-1870'!E118</f>
        <v>261.75855152499685</v>
      </c>
      <c r="AN127" s="154">
        <f>'[2]A18. Population 1680+'!J729</f>
        <v>11839</v>
      </c>
      <c r="AO127" s="154">
        <f t="shared" si="63"/>
        <v>2.2109853156938666</v>
      </c>
      <c r="AP127" s="154"/>
      <c r="AQ127" s="154">
        <f t="shared" si="64"/>
        <v>1.8025903643898289</v>
      </c>
      <c r="AR127" s="161">
        <f>'[2]A48. Real Earnings '!AB606</f>
        <v>77.989979898397664</v>
      </c>
      <c r="AS127" s="155"/>
      <c r="AT127" s="155">
        <f t="shared" si="51"/>
        <v>31.358402241328385</v>
      </c>
      <c r="AU127" s="154">
        <f>'[2]A18. Population 1680+'!S729</f>
        <v>5932.2652069501601</v>
      </c>
      <c r="AV127" s="154">
        <f t="shared" si="52"/>
        <v>85.867098881913876</v>
      </c>
      <c r="AW127" s="154">
        <f t="shared" si="65"/>
        <v>1.6673960870605953</v>
      </c>
      <c r="AX127" s="156">
        <f t="shared" si="53"/>
        <v>60.641238466538887</v>
      </c>
      <c r="AY127" s="156">
        <f>'[2]A9. Nominal GDP (A)'!AT127/('[2]A9. Nominal GDP (A)'!BK127+'[2]A9. Nominal GDP (A)'!AT127)</f>
        <v>0.13466488828169235</v>
      </c>
      <c r="AZ127" s="156">
        <f t="shared" si="66"/>
        <v>278.25507186992348</v>
      </c>
      <c r="BA127" s="156">
        <f t="shared" si="54"/>
        <v>55.096966910453858</v>
      </c>
      <c r="BB127" s="156">
        <f t="shared" si="55"/>
        <v>12.586740914319392</v>
      </c>
      <c r="BC127" s="157"/>
      <c r="BU127" s="143">
        <f t="shared" si="56"/>
        <v>12.92108812872852</v>
      </c>
      <c r="BV127" s="143">
        <f t="shared" si="67"/>
        <v>278.25507186992343</v>
      </c>
      <c r="BW127" s="143">
        <f t="shared" si="68"/>
        <v>3.1642075073322218</v>
      </c>
      <c r="BX127" s="143"/>
      <c r="BY127" s="144">
        <f t="shared" si="69"/>
        <v>261.75855152499679</v>
      </c>
      <c r="BZ127" s="144">
        <f t="shared" si="70"/>
        <v>278.2550718699232</v>
      </c>
      <c r="CA127" s="144"/>
      <c r="CB127" s="158">
        <f>'[2]A9. Nominal GDP (A)'!DX127/'[2]A9. Nominal GDP (A)'!BF127</f>
        <v>2.7646779610617019E-2</v>
      </c>
      <c r="CC127" s="158">
        <f t="shared" si="57"/>
        <v>12.321749238576276</v>
      </c>
      <c r="CD127" s="158"/>
      <c r="CE127" s="162">
        <f>'[2]A9. Nominal GDP (A)'!DX127/'[2]A9. Nominal GDP (A)'!EF127</f>
        <v>3.0960067476254668E-2</v>
      </c>
      <c r="CF127" s="162">
        <f>'[2]A18. Population 1680+'!U729</f>
        <v>1137.017497998781</v>
      </c>
      <c r="CG127" s="162">
        <f t="shared" si="80"/>
        <v>9.5952775358252858</v>
      </c>
      <c r="CH127" s="162"/>
      <c r="CI127" s="145"/>
      <c r="CJ127" s="145">
        <f t="shared" si="81"/>
        <v>947.22295121846344</v>
      </c>
      <c r="CK127" s="145">
        <f t="shared" si="82"/>
        <v>921.17625433616161</v>
      </c>
      <c r="CL127" s="145">
        <f t="shared" si="83"/>
        <v>1077.5616618803624</v>
      </c>
      <c r="CM127" s="146">
        <f t="shared" si="86"/>
        <v>109.526362143657</v>
      </c>
      <c r="CN127" s="146">
        <f t="shared" si="87"/>
        <v>109.526362143657</v>
      </c>
      <c r="CO127" s="146">
        <f t="shared" si="85"/>
        <v>109.526362143657</v>
      </c>
      <c r="DX127" s="150">
        <f t="shared" si="84"/>
        <v>1.1548832931917126</v>
      </c>
    </row>
    <row r="128" spans="1:128" x14ac:dyDescent="0.25">
      <c r="A128">
        <v>1810</v>
      </c>
      <c r="B128" s="147">
        <f t="shared" si="74"/>
        <v>25202.769525105192</v>
      </c>
      <c r="C128" s="147">
        <f t="shared" si="39"/>
        <v>24711.200547668777</v>
      </c>
      <c r="D128" s="147">
        <f t="shared" si="75"/>
        <v>28906.349033490827</v>
      </c>
      <c r="E128" s="148">
        <f t="shared" si="72"/>
        <v>6.4438359785397097</v>
      </c>
      <c r="F128" s="148">
        <f t="shared" si="72"/>
        <v>6.4438359785397097</v>
      </c>
      <c r="G128" s="148">
        <f t="shared" si="72"/>
        <v>6.4438359785397239</v>
      </c>
      <c r="H128" s="10"/>
      <c r="I128" s="13">
        <f t="shared" si="41"/>
        <v>24267.75782064598</v>
      </c>
      <c r="J128" s="13">
        <f t="shared" si="42"/>
        <v>23793.910292848264</v>
      </c>
      <c r="K128" s="13">
        <f t="shared" si="76"/>
        <v>27833.333085936563</v>
      </c>
      <c r="L128" s="10">
        <f t="shared" si="58"/>
        <v>6.4434941623659228</v>
      </c>
      <c r="M128" s="10"/>
      <c r="N128" s="13">
        <f>('[2]A9. Nominal GDP (A)'!DH128/('[2]A9. Nominal GDP (A)'!F128/'BoE A8. UK Real GDP(A)'!I128))</f>
        <v>20537.624408679636</v>
      </c>
      <c r="O128" s="13">
        <f t="shared" si="44"/>
        <v>20146.652614895753</v>
      </c>
      <c r="P128" s="13">
        <f t="shared" si="77"/>
        <v>23566.891103459915</v>
      </c>
      <c r="Q128" s="10">
        <f t="shared" si="60"/>
        <v>6.4194707847571095</v>
      </c>
      <c r="R128" s="10"/>
      <c r="S128" s="10">
        <f t="shared" si="78"/>
        <v>14.508724726478359</v>
      </c>
      <c r="T128" s="10">
        <f t="shared" si="46"/>
        <v>14.508724726478373</v>
      </c>
      <c r="U128" s="10">
        <f t="shared" si="79"/>
        <v>14.735406576768277</v>
      </c>
      <c r="V128" s="10">
        <f t="shared" si="73"/>
        <v>6.4449809368018265</v>
      </c>
      <c r="W128" s="10">
        <f t="shared" si="73"/>
        <v>6.4449809368018265</v>
      </c>
      <c r="X128" s="10">
        <f t="shared" si="73"/>
        <v>6.4449809368018407</v>
      </c>
      <c r="Y128" s="10"/>
      <c r="Z128" s="10">
        <f t="shared" si="48"/>
        <v>39.843150438012962</v>
      </c>
      <c r="AA128" s="10"/>
      <c r="AB128" s="10">
        <f t="shared" si="61"/>
        <v>6.4545347123927854</v>
      </c>
      <c r="AC128" s="10"/>
      <c r="AD128" s="149">
        <f t="shared" si="49"/>
        <v>28411.240302463964</v>
      </c>
      <c r="AE128" s="149">
        <f t="shared" si="50"/>
        <v>27857.091508250236</v>
      </c>
      <c r="AF128" s="149">
        <f t="shared" si="50"/>
        <v>32586.308732431909</v>
      </c>
      <c r="AG128" s="149">
        <f t="shared" si="50"/>
        <v>33835.510052952297</v>
      </c>
      <c r="AH128" s="150">
        <f t="shared" si="62"/>
        <v>6.443494162365937</v>
      </c>
      <c r="AI128" s="150">
        <f t="shared" si="62"/>
        <v>6.443494162365937</v>
      </c>
      <c r="AJ128" s="150">
        <f t="shared" si="62"/>
        <v>6.443494162365937</v>
      </c>
      <c r="AK128" s="159"/>
      <c r="AL128" s="160"/>
      <c r="AM128" s="153">
        <f>'[2]A7. GB GDP(O) 1700-1870'!E119</f>
        <v>278.62494851200364</v>
      </c>
      <c r="AN128" s="154">
        <f>'[2]A18. Population 1680+'!J730</f>
        <v>11989</v>
      </c>
      <c r="AO128" s="154">
        <f t="shared" si="63"/>
        <v>2.3240049087663994</v>
      </c>
      <c r="AP128" s="154"/>
      <c r="AQ128" s="154">
        <f t="shared" si="64"/>
        <v>5.1117297012469862</v>
      </c>
      <c r="AR128" s="161">
        <f>'[2]A48. Real Earnings '!AB607</f>
        <v>86.080374303048842</v>
      </c>
      <c r="AS128" s="155"/>
      <c r="AT128" s="155">
        <f t="shared" si="51"/>
        <v>33.382441199246685</v>
      </c>
      <c r="AU128" s="154">
        <f>'[2]A18. Population 1680+'!S730</f>
        <v>6030.0437518137796</v>
      </c>
      <c r="AV128" s="154">
        <f t="shared" si="52"/>
        <v>89.927195829273856</v>
      </c>
      <c r="AW128" s="154">
        <f t="shared" si="65"/>
        <v>4.7283499736534793</v>
      </c>
      <c r="AX128" s="156">
        <f t="shared" si="53"/>
        <v>64.555348253386526</v>
      </c>
      <c r="AY128" s="156">
        <f>'[2]A9. Nominal GDP (A)'!AT128/('[2]A9. Nominal GDP (A)'!BK128+'[2]A9. Nominal GDP (A)'!AT128)</f>
        <v>0.13093840019926173</v>
      </c>
      <c r="AZ128" s="156">
        <f t="shared" si="66"/>
        <v>296.18855820762434</v>
      </c>
      <c r="BA128" s="156">
        <f t="shared" si="54"/>
        <v>58.647955924588636</v>
      </c>
      <c r="BB128" s="156">
        <f t="shared" si="55"/>
        <v>13.397953966811915</v>
      </c>
      <c r="BC128" s="157"/>
      <c r="BU128" s="143">
        <f t="shared" si="56"/>
        <v>13.753849795452439</v>
      </c>
      <c r="BV128" s="143">
        <f t="shared" si="67"/>
        <v>296.18855820762428</v>
      </c>
      <c r="BW128" s="143">
        <f t="shared" si="68"/>
        <v>6.4449809368018549</v>
      </c>
      <c r="BX128" s="143"/>
      <c r="BY128" s="144">
        <f t="shared" si="69"/>
        <v>278.62494851200353</v>
      </c>
      <c r="BZ128" s="144">
        <f t="shared" si="70"/>
        <v>296.188558207624</v>
      </c>
      <c r="CA128" s="144"/>
      <c r="CB128" s="158">
        <f>'[2]A9. Nominal GDP (A)'!DX128/'[2]A9. Nominal GDP (A)'!BF128</f>
        <v>2.6881729447570502E-2</v>
      </c>
      <c r="CC128" s="158">
        <f t="shared" si="57"/>
        <v>13.115700431465305</v>
      </c>
      <c r="CD128" s="158"/>
      <c r="CE128" s="162">
        <f>'[2]A9. Nominal GDP (A)'!DX128/'[2]A9. Nominal GDP (A)'!EF128</f>
        <v>3.0003827887333138E-2</v>
      </c>
      <c r="CF128" s="162">
        <f>'[2]A18. Population 1680+'!U730</f>
        <v>1155.7583857643081</v>
      </c>
      <c r="CG128" s="162">
        <f t="shared" si="80"/>
        <v>10.214608055125558</v>
      </c>
      <c r="CH128" s="162"/>
      <c r="CI128" s="145"/>
      <c r="CJ128" s="145">
        <f t="shared" si="81"/>
        <v>1008.3617854086107</v>
      </c>
      <c r="CK128" s="145">
        <f t="shared" si="82"/>
        <v>980.63389543460903</v>
      </c>
      <c r="CL128" s="145">
        <f t="shared" si="83"/>
        <v>1147.1132533938671</v>
      </c>
      <c r="CM128" s="146">
        <f t="shared" si="86"/>
        <v>116.58406127345567</v>
      </c>
      <c r="CN128" s="146">
        <f t="shared" si="87"/>
        <v>116.58406127345567</v>
      </c>
      <c r="CO128" s="146">
        <f t="shared" si="85"/>
        <v>116.58406127345567</v>
      </c>
      <c r="DX128" s="150">
        <f t="shared" si="84"/>
        <v>1.1548832931917126</v>
      </c>
    </row>
    <row r="129" spans="1:128" x14ac:dyDescent="0.25">
      <c r="A129">
        <v>1811</v>
      </c>
      <c r="B129" s="147">
        <f t="shared" si="74"/>
        <v>24941.839278476378</v>
      </c>
      <c r="C129" s="147">
        <f t="shared" si="39"/>
        <v>24455.359631178453</v>
      </c>
      <c r="D129" s="147">
        <f t="shared" si="75"/>
        <v>28607.074750363572</v>
      </c>
      <c r="E129" s="148">
        <f t="shared" si="72"/>
        <v>-1.0353237026942423</v>
      </c>
      <c r="F129" s="148">
        <f t="shared" si="72"/>
        <v>-1.0353237026942423</v>
      </c>
      <c r="G129" s="148">
        <f t="shared" si="72"/>
        <v>-1.0353237026942423</v>
      </c>
      <c r="H129" s="10"/>
      <c r="I129" s="13">
        <f t="shared" si="41"/>
        <v>24012.805995765721</v>
      </c>
      <c r="J129" s="13">
        <f t="shared" si="42"/>
        <v>23543.936607803578</v>
      </c>
      <c r="K129" s="13">
        <f t="shared" si="76"/>
        <v>27540.92209703496</v>
      </c>
      <c r="L129" s="10">
        <f t="shared" si="58"/>
        <v>-1.0505784125773658</v>
      </c>
      <c r="M129" s="10"/>
      <c r="N129" s="13">
        <f>('[2]A9. Nominal GDP (A)'!DH129/('[2]A9. Nominal GDP (A)'!F129/'BoE A8. UK Real GDP(A)'!I129))</f>
        <v>20317.273056354519</v>
      </c>
      <c r="O129" s="13">
        <f t="shared" si="44"/>
        <v>19930.49605948419</v>
      </c>
      <c r="P129" s="13">
        <f t="shared" si="77"/>
        <v>23314.038279715049</v>
      </c>
      <c r="Q129" s="10">
        <f t="shared" si="60"/>
        <v>-1.072915483993313</v>
      </c>
      <c r="R129" s="10"/>
      <c r="S129" s="10">
        <f t="shared" si="78"/>
        <v>14.36595800512305</v>
      </c>
      <c r="T129" s="10">
        <f t="shared" si="46"/>
        <v>14.365958005123064</v>
      </c>
      <c r="U129" s="10">
        <f t="shared" si="79"/>
        <v>14.590409292412652</v>
      </c>
      <c r="V129" s="10">
        <f t="shared" si="73"/>
        <v>-0.98400599671424516</v>
      </c>
      <c r="W129" s="10">
        <f t="shared" si="73"/>
        <v>-0.98400599671424516</v>
      </c>
      <c r="X129" s="10">
        <f t="shared" si="73"/>
        <v>-0.98400599671425937</v>
      </c>
      <c r="Y129" s="10"/>
      <c r="Z129" s="10">
        <f t="shared" si="48"/>
        <v>39.62713962002276</v>
      </c>
      <c r="AA129" s="10"/>
      <c r="AB129" s="10">
        <f t="shared" si="61"/>
        <v>-0.54215295631873062</v>
      </c>
      <c r="AC129" s="10"/>
      <c r="AD129" s="149">
        <f t="shared" si="49"/>
        <v>28112.757945100806</v>
      </c>
      <c r="AE129" s="149">
        <f t="shared" si="50"/>
        <v>27564.430918492646</v>
      </c>
      <c r="AF129" s="149">
        <f t="shared" si="50"/>
        <v>32243.96400743318</v>
      </c>
      <c r="AG129" s="149">
        <f t="shared" si="50"/>
        <v>33480.041488550545</v>
      </c>
      <c r="AH129" s="150">
        <f t="shared" si="62"/>
        <v>-1.0505784125773374</v>
      </c>
      <c r="AI129" s="150">
        <f t="shared" si="62"/>
        <v>-1.0505784125773232</v>
      </c>
      <c r="AJ129" s="150">
        <f t="shared" si="62"/>
        <v>-1.0505784125773374</v>
      </c>
      <c r="AK129" s="159"/>
      <c r="AL129" s="160"/>
      <c r="AM129" s="153">
        <f>'[2]A7. GB GDP(O) 1700-1870'!E120</f>
        <v>275.69777495088181</v>
      </c>
      <c r="AN129" s="154">
        <f>'[2]A18. Population 1680+'!J731</f>
        <v>12146</v>
      </c>
      <c r="AO129" s="154">
        <f t="shared" si="63"/>
        <v>2.2698647698903494</v>
      </c>
      <c r="AP129" s="154"/>
      <c r="AQ129" s="154">
        <f t="shared" si="64"/>
        <v>-2.3296051859368987</v>
      </c>
      <c r="AR129" s="161">
        <f>'[2]A48. Real Earnings '!AB608</f>
        <v>80.025222405625755</v>
      </c>
      <c r="AS129" s="155"/>
      <c r="AT129" s="155">
        <f t="shared" si="51"/>
        <v>33.201457307393611</v>
      </c>
      <c r="AU129" s="154">
        <f>'[2]A18. Population 1680+'!S731</f>
        <v>6129.4339312726497</v>
      </c>
      <c r="AV129" s="154">
        <f t="shared" si="52"/>
        <v>87.989368357987942</v>
      </c>
      <c r="AW129" s="154">
        <f t="shared" si="65"/>
        <v>-2.1548847969916238</v>
      </c>
      <c r="AX129" s="156">
        <f t="shared" si="53"/>
        <v>64.205359524368944</v>
      </c>
      <c r="AY129" s="156">
        <f>'[2]A9. Nominal GDP (A)'!AT129/('[2]A9. Nominal GDP (A)'!BK129+'[2]A9. Nominal GDP (A)'!AT129)</f>
        <v>0.13414629697999367</v>
      </c>
      <c r="AZ129" s="156">
        <f t="shared" si="66"/>
        <v>293.27404503327983</v>
      </c>
      <c r="BA129" s="156">
        <f t="shared" si="54"/>
        <v>58.070856521340353</v>
      </c>
      <c r="BB129" s="156">
        <f t="shared" si="55"/>
        <v>13.266117296341472</v>
      </c>
      <c r="BC129" s="157"/>
      <c r="BU129" s="143">
        <f t="shared" si="56"/>
        <v>13.618511088686116</v>
      </c>
      <c r="BV129" s="143">
        <f t="shared" si="67"/>
        <v>293.27404503327978</v>
      </c>
      <c r="BW129" s="143">
        <f t="shared" si="68"/>
        <v>-0.98400599671425937</v>
      </c>
      <c r="BX129" s="143"/>
      <c r="BY129" s="144">
        <f t="shared" si="69"/>
        <v>275.69777495088164</v>
      </c>
      <c r="BZ129" s="144">
        <f t="shared" si="70"/>
        <v>293.27404503327944</v>
      </c>
      <c r="CA129" s="144"/>
      <c r="CB129" s="158">
        <f>'[2]A9. Nominal GDP (A)'!DX129/'[2]A9. Nominal GDP (A)'!BF129</f>
        <v>2.7540312515823503E-2</v>
      </c>
      <c r="CC129" s="158">
        <f t="shared" si="57"/>
        <v>12.977909714074015</v>
      </c>
      <c r="CD129" s="158"/>
      <c r="CE129" s="162">
        <f>'[2]A9. Nominal GDP (A)'!DX129/'[2]A9. Nominal GDP (A)'!EF129</f>
        <v>3.0826614054836356E-2</v>
      </c>
      <c r="CF129" s="162">
        <f>'[2]A18. Population 1680+'!U731</f>
        <v>1174.8081701605915</v>
      </c>
      <c r="CG129" s="162">
        <f t="shared" si="80"/>
        <v>10.159229255578325</v>
      </c>
      <c r="CH129" s="162"/>
      <c r="CI129" s="145"/>
      <c r="CJ129" s="145">
        <f t="shared" si="81"/>
        <v>1002.8949221786298</v>
      </c>
      <c r="CK129" s="145">
        <f t="shared" si="82"/>
        <v>975.31735977984704</v>
      </c>
      <c r="CL129" s="145">
        <f t="shared" si="83"/>
        <v>1140.8941449782685</v>
      </c>
      <c r="CM129" s="146">
        <f t="shared" si="86"/>
        <v>115.37703885352802</v>
      </c>
      <c r="CN129" s="146">
        <f t="shared" si="87"/>
        <v>115.37703885352802</v>
      </c>
      <c r="CO129" s="146">
        <f t="shared" si="85"/>
        <v>115.37703885352802</v>
      </c>
      <c r="DX129" s="150">
        <f t="shared" si="84"/>
        <v>1.1548832931917126</v>
      </c>
    </row>
    <row r="130" spans="1:128" x14ac:dyDescent="0.25">
      <c r="A130">
        <v>1812</v>
      </c>
      <c r="B130" s="147">
        <f t="shared" si="74"/>
        <v>23914.932431280809</v>
      </c>
      <c r="C130" s="147">
        <f t="shared" si="39"/>
        <v>23448.482152116238</v>
      </c>
      <c r="D130" s="147">
        <f t="shared" si="75"/>
        <v>27429.262616647571</v>
      </c>
      <c r="E130" s="148">
        <f t="shared" si="72"/>
        <v>-4.1172057751239777</v>
      </c>
      <c r="F130" s="148">
        <f t="shared" si="72"/>
        <v>-4.1172057751239635</v>
      </c>
      <c r="G130" s="148">
        <f t="shared" si="72"/>
        <v>-4.1172057751239777</v>
      </c>
      <c r="H130" s="10"/>
      <c r="I130" s="13">
        <f t="shared" si="41"/>
        <v>23020.130287673685</v>
      </c>
      <c r="J130" s="13">
        <f t="shared" si="42"/>
        <v>22570.643692866997</v>
      </c>
      <c r="K130" s="13">
        <f t="shared" si="76"/>
        <v>26402.396080999908</v>
      </c>
      <c r="L130" s="10">
        <f t="shared" si="58"/>
        <v>-4.133942981370339</v>
      </c>
      <c r="M130" s="10"/>
      <c r="N130" s="13">
        <f>('[2]A9. Nominal GDP (A)'!DH130/('[2]A9. Nominal GDP (A)'!F130/'BoE A8. UK Real GDP(A)'!I130))</f>
        <v>19472.970713796847</v>
      </c>
      <c r="O130" s="13">
        <f t="shared" si="44"/>
        <v>19102.266578850424</v>
      </c>
      <c r="P130" s="13">
        <f t="shared" si="77"/>
        <v>22345.202694376188</v>
      </c>
      <c r="Q130" s="10">
        <f t="shared" si="60"/>
        <v>-4.1555888933313554</v>
      </c>
      <c r="R130" s="10"/>
      <c r="S130" s="10">
        <f t="shared" si="78"/>
        <v>13.782540834542809</v>
      </c>
      <c r="T130" s="10">
        <f t="shared" si="46"/>
        <v>13.782540834542822</v>
      </c>
      <c r="U130" s="10">
        <f t="shared" si="79"/>
        <v>13.99787691107397</v>
      </c>
      <c r="V130" s="10">
        <f t="shared" si="73"/>
        <v>-4.0611087013632385</v>
      </c>
      <c r="W130" s="10">
        <f t="shared" si="73"/>
        <v>-4.0611087013632385</v>
      </c>
      <c r="X130" s="10">
        <f t="shared" si="73"/>
        <v>-4.0611087013632385</v>
      </c>
      <c r="Y130" s="10"/>
      <c r="Z130" s="10">
        <f t="shared" si="48"/>
        <v>38.204130482513584</v>
      </c>
      <c r="AA130" s="10"/>
      <c r="AB130" s="10">
        <f t="shared" si="61"/>
        <v>-3.5909963503652875</v>
      </c>
      <c r="AC130" s="10"/>
      <c r="AD130" s="149">
        <f t="shared" si="49"/>
        <v>26950.592561159679</v>
      </c>
      <c r="AE130" s="149">
        <f t="shared" si="50"/>
        <v>26424.933061182946</v>
      </c>
      <c r="AF130" s="149">
        <f t="shared" si="50"/>
        <v>30911.016920432321</v>
      </c>
      <c r="AG130" s="149">
        <f t="shared" si="50"/>
        <v>32095.995663274738</v>
      </c>
      <c r="AH130" s="150">
        <f t="shared" si="62"/>
        <v>-4.133942981370339</v>
      </c>
      <c r="AI130" s="150">
        <f t="shared" si="62"/>
        <v>-4.1339429813703248</v>
      </c>
      <c r="AJ130" s="150">
        <f t="shared" si="62"/>
        <v>-4.1339429813703248</v>
      </c>
      <c r="AK130" s="159"/>
      <c r="AL130" s="160"/>
      <c r="AM130" s="153">
        <f>'[2]A7. GB GDP(O) 1700-1870'!E121</f>
        <v>264.30058613350565</v>
      </c>
      <c r="AN130" s="154">
        <f>'[2]A18. Population 1680+'!J732</f>
        <v>12331</v>
      </c>
      <c r="AO130" s="154">
        <f t="shared" si="63"/>
        <v>2.1433832303422728</v>
      </c>
      <c r="AP130" s="154"/>
      <c r="AQ130" s="154">
        <f t="shared" si="64"/>
        <v>-5.5722059404528608</v>
      </c>
      <c r="AR130" s="161">
        <f>'[2]A48. Real Earnings '!AB609</f>
        <v>65.845362806225864</v>
      </c>
      <c r="AS130" s="155"/>
      <c r="AT130" s="155">
        <f t="shared" si="51"/>
        <v>32.009194187217012</v>
      </c>
      <c r="AU130" s="154">
        <f>'[2]A18. Population 1680+'!S732</f>
        <v>6230.4623090895002</v>
      </c>
      <c r="AV130" s="154">
        <f t="shared" si="52"/>
        <v>83.454140708173014</v>
      </c>
      <c r="AW130" s="154">
        <f t="shared" si="65"/>
        <v>-5.1542904949188681</v>
      </c>
      <c r="AX130" s="156">
        <f t="shared" si="53"/>
        <v>61.899747407109942</v>
      </c>
      <c r="AY130" s="156">
        <f>'[2]A9. Nominal GDP (A)'!AT130/('[2]A9. Nominal GDP (A)'!BK130+'[2]A9. Nominal GDP (A)'!AT130)</f>
        <v>0.13401536028946229</v>
      </c>
      <c r="AZ130" s="156">
        <f t="shared" si="66"/>
        <v>281.36386727159334</v>
      </c>
      <c r="BA130" s="156">
        <f t="shared" si="54"/>
        <v>55.712535914196025</v>
      </c>
      <c r="BB130" s="156">
        <f t="shared" si="55"/>
        <v>12.727365852486693</v>
      </c>
      <c r="BC130" s="157"/>
      <c r="BU130" s="143">
        <f t="shared" si="56"/>
        <v>13.065448549867366</v>
      </c>
      <c r="BV130" s="143">
        <f t="shared" si="67"/>
        <v>281.36386727159328</v>
      </c>
      <c r="BW130" s="143">
        <f t="shared" si="68"/>
        <v>-4.0611087013632527</v>
      </c>
      <c r="BX130" s="143"/>
      <c r="BY130" s="144">
        <f t="shared" si="69"/>
        <v>264.30058613350548</v>
      </c>
      <c r="BZ130" s="144">
        <f t="shared" si="70"/>
        <v>281.36386727159294</v>
      </c>
      <c r="CA130" s="144"/>
      <c r="CB130" s="158">
        <f>'[2]A9. Nominal GDP (A)'!DX130/'[2]A9. Nominal GDP (A)'!BF130</f>
        <v>2.751343113737174E-2</v>
      </c>
      <c r="CC130" s="158">
        <f t="shared" si="57"/>
        <v>12.441410326320472</v>
      </c>
      <c r="CD130" s="158"/>
      <c r="CE130" s="162">
        <f>'[2]A9. Nominal GDP (A)'!DX130/'[2]A9. Nominal GDP (A)'!EF130</f>
        <v>3.0792938490915953E-2</v>
      </c>
      <c r="CF130" s="162">
        <f>'[2]A18. Population 1680+'!U732</f>
        <v>1194.1719425754879</v>
      </c>
      <c r="CG130" s="162">
        <f t="shared" si="80"/>
        <v>9.7944117037852649</v>
      </c>
      <c r="CH130" s="162"/>
      <c r="CI130" s="145"/>
      <c r="CJ130" s="145">
        <f t="shared" si="81"/>
        <v>966.88100212519646</v>
      </c>
      <c r="CK130" s="145">
        <f t="shared" si="82"/>
        <v>940.29374898567357</v>
      </c>
      <c r="CL130" s="145">
        <f t="shared" si="83"/>
        <v>1099.9246778705676</v>
      </c>
      <c r="CM130" s="146">
        <f t="shared" si="86"/>
        <v>110.62672874668354</v>
      </c>
      <c r="CN130" s="146">
        <f t="shared" si="87"/>
        <v>110.62672874668354</v>
      </c>
      <c r="CO130" s="146">
        <f t="shared" si="85"/>
        <v>110.62672874668354</v>
      </c>
      <c r="DX130" s="150">
        <f t="shared" si="84"/>
        <v>1.1548832931917126</v>
      </c>
    </row>
    <row r="131" spans="1:128" x14ac:dyDescent="0.25">
      <c r="A131">
        <v>1813</v>
      </c>
      <c r="B131" s="147">
        <f t="shared" si="74"/>
        <v>25213.45614713437</v>
      </c>
      <c r="C131" s="147">
        <f t="shared" si="39"/>
        <v>24721.678731817432</v>
      </c>
      <c r="D131" s="147">
        <f t="shared" si="75"/>
        <v>28918.60606841934</v>
      </c>
      <c r="E131" s="148">
        <f t="shared" si="72"/>
        <v>5.4297611736301121</v>
      </c>
      <c r="F131" s="148">
        <f t="shared" si="72"/>
        <v>5.4297611736301121</v>
      </c>
      <c r="G131" s="148">
        <f t="shared" si="72"/>
        <v>5.4297611736301121</v>
      </c>
      <c r="H131" s="10"/>
      <c r="I131" s="13">
        <f t="shared" si="41"/>
        <v>24271.737994203089</v>
      </c>
      <c r="J131" s="13">
        <f t="shared" si="42"/>
        <v>23797.812750309218</v>
      </c>
      <c r="K131" s="13">
        <f t="shared" si="76"/>
        <v>27837.898052225315</v>
      </c>
      <c r="L131" s="10">
        <f t="shared" si="58"/>
        <v>5.4370139998711835</v>
      </c>
      <c r="M131" s="10"/>
      <c r="N131" s="13">
        <f>('[2]A9. Nominal GDP (A)'!DH131/('[2]A9. Nominal GDP (A)'!F131/'BoE A8. UK Real GDP(A)'!I131))</f>
        <v>20527.081886446518</v>
      </c>
      <c r="O131" s="13">
        <f t="shared" si="44"/>
        <v>20136.310789137871</v>
      </c>
      <c r="P131" s="13">
        <f t="shared" si="77"/>
        <v>23554.793576088701</v>
      </c>
      <c r="Q131" s="10">
        <f t="shared" si="60"/>
        <v>5.4132016534221918</v>
      </c>
      <c r="R131" s="10"/>
      <c r="S131" s="10">
        <f t="shared" si="78"/>
        <v>14.527549000923656</v>
      </c>
      <c r="T131" s="10">
        <f t="shared" si="46"/>
        <v>14.527549000923671</v>
      </c>
      <c r="U131" s="10">
        <f t="shared" si="79"/>
        <v>14.754524958479516</v>
      </c>
      <c r="V131" s="10">
        <f t="shared" si="73"/>
        <v>5.4054486420504873</v>
      </c>
      <c r="W131" s="10">
        <f t="shared" si="73"/>
        <v>5.4054486420504873</v>
      </c>
      <c r="X131" s="10">
        <f t="shared" si="73"/>
        <v>5.4054486420504873</v>
      </c>
      <c r="Y131" s="10"/>
      <c r="Z131" s="10">
        <f t="shared" si="48"/>
        <v>40.191310164294094</v>
      </c>
      <c r="AA131" s="10"/>
      <c r="AB131" s="10">
        <f t="shared" si="61"/>
        <v>5.2014786272653595</v>
      </c>
      <c r="AC131" s="10"/>
      <c r="AD131" s="149">
        <f t="shared" si="49"/>
        <v>28415.900051758166</v>
      </c>
      <c r="AE131" s="149">
        <f t="shared" si="50"/>
        <v>27861.660371176044</v>
      </c>
      <c r="AF131" s="149">
        <f t="shared" si="50"/>
        <v>32591.653237898765</v>
      </c>
      <c r="AG131" s="149">
        <f t="shared" si="50"/>
        <v>33841.059440885023</v>
      </c>
      <c r="AH131" s="150">
        <f t="shared" si="62"/>
        <v>5.4370139998711693</v>
      </c>
      <c r="AI131" s="150">
        <f t="shared" si="62"/>
        <v>5.4370139998711409</v>
      </c>
      <c r="AJ131" s="150">
        <f t="shared" si="62"/>
        <v>5.4370139998711409</v>
      </c>
      <c r="AK131" s="159"/>
      <c r="AL131" s="160"/>
      <c r="AM131" s="153">
        <f>'[2]A7. GB GDP(O) 1700-1870'!E122</f>
        <v>278.67064600332588</v>
      </c>
      <c r="AN131" s="154">
        <f>'[2]A18. Population 1680+'!J733</f>
        <v>12528</v>
      </c>
      <c r="AO131" s="154">
        <f t="shared" si="63"/>
        <v>2.2243825511121162</v>
      </c>
      <c r="AP131" s="154"/>
      <c r="AQ131" s="154">
        <f t="shared" si="64"/>
        <v>3.7790405198284844</v>
      </c>
      <c r="AR131" s="161">
        <f>'[2]A48. Real Earnings '!AB610</f>
        <v>83.723959006501389</v>
      </c>
      <c r="AS131" s="155"/>
      <c r="AT131" s="155">
        <f t="shared" si="51"/>
        <v>33.67414558162497</v>
      </c>
      <c r="AU131" s="154">
        <f>'[2]A18. Population 1680+'!S733</f>
        <v>6333.1558868642496</v>
      </c>
      <c r="AV131" s="154">
        <f t="shared" si="52"/>
        <v>86.371374066546778</v>
      </c>
      <c r="AW131" s="154">
        <f t="shared" si="65"/>
        <v>3.4956124808413023</v>
      </c>
      <c r="AX131" s="156">
        <f t="shared" si="53"/>
        <v>65.11944953882201</v>
      </c>
      <c r="AY131" s="156">
        <f>'[2]A9. Nominal GDP (A)'!AT131/('[2]A9. Nominal GDP (A)'!BK131+'[2]A9. Nominal GDP (A)'!AT131)</f>
        <v>0.13134077596772001</v>
      </c>
      <c r="AZ131" s="156">
        <f t="shared" si="66"/>
        <v>296.57284661424637</v>
      </c>
      <c r="BA131" s="156">
        <f t="shared" si="54"/>
        <v>58.724048430221821</v>
      </c>
      <c r="BB131" s="156">
        <f t="shared" si="55"/>
        <v>13.415337077128731</v>
      </c>
      <c r="BC131" s="157"/>
      <c r="BU131" s="143">
        <f t="shared" si="56"/>
        <v>13.771694661083975</v>
      </c>
      <c r="BV131" s="143">
        <f t="shared" si="67"/>
        <v>296.57284661424632</v>
      </c>
      <c r="BW131" s="143">
        <f t="shared" si="68"/>
        <v>5.405448642050473</v>
      </c>
      <c r="BX131" s="143"/>
      <c r="BY131" s="144">
        <f t="shared" si="69"/>
        <v>278.67064600332571</v>
      </c>
      <c r="BZ131" s="144">
        <f t="shared" si="70"/>
        <v>296.57284661424598</v>
      </c>
      <c r="CA131" s="144"/>
      <c r="CB131" s="158">
        <f>'[2]A9. Nominal GDP (A)'!DX131/'[2]A9. Nominal GDP (A)'!BF131</f>
        <v>2.6964337426035909E-2</v>
      </c>
      <c r="CC131" s="158">
        <f t="shared" si="57"/>
        <v>13.117851547543934</v>
      </c>
      <c r="CD131" s="158"/>
      <c r="CE131" s="162">
        <f>'[2]A9. Nominal GDP (A)'!DX131/'[2]A9. Nominal GDP (A)'!EF131</f>
        <v>3.0106775420390593E-2</v>
      </c>
      <c r="CF131" s="162">
        <f>'[2]A18. Population 1680+'!U733</f>
        <v>1213.8548783156484</v>
      </c>
      <c r="CG131" s="162">
        <f t="shared" si="80"/>
        <v>10.303865935224032</v>
      </c>
      <c r="CH131" s="162"/>
      <c r="CI131" s="145"/>
      <c r="CJ131" s="145">
        <f t="shared" si="81"/>
        <v>1017.1731108018276</v>
      </c>
      <c r="CK131" s="145">
        <f t="shared" si="82"/>
        <v>989.2029273726755</v>
      </c>
      <c r="CL131" s="145">
        <f t="shared" si="83"/>
        <v>1157.1370249060226</v>
      </c>
      <c r="CM131" s="146">
        <f t="shared" si="86"/>
        <v>116.63349591182805</v>
      </c>
      <c r="CN131" s="146">
        <f t="shared" si="87"/>
        <v>116.63349591182805</v>
      </c>
      <c r="CO131" s="146">
        <f t="shared" si="85"/>
        <v>116.63349591182805</v>
      </c>
      <c r="DX131" s="150">
        <f t="shared" si="84"/>
        <v>1.1548832931917126</v>
      </c>
    </row>
    <row r="132" spans="1:128" x14ac:dyDescent="0.25">
      <c r="A132">
        <v>1814</v>
      </c>
      <c r="B132" s="147">
        <f t="shared" si="74"/>
        <v>24655.736667640853</v>
      </c>
      <c r="C132" s="147">
        <f t="shared" si="39"/>
        <v>24174.837326416444</v>
      </c>
      <c r="D132" s="147">
        <f t="shared" si="75"/>
        <v>28278.928991622</v>
      </c>
      <c r="E132" s="148">
        <f t="shared" si="72"/>
        <v>-2.2119913915764613</v>
      </c>
      <c r="F132" s="148">
        <f t="shared" si="72"/>
        <v>-2.2119913915764613</v>
      </c>
      <c r="G132" s="148">
        <f t="shared" si="72"/>
        <v>-2.2119913915764329</v>
      </c>
      <c r="H132" s="10"/>
      <c r="I132" s="13">
        <f t="shared" si="41"/>
        <v>23732.234665129996</v>
      </c>
      <c r="J132" s="13">
        <f t="shared" si="42"/>
        <v>23268.843658498969</v>
      </c>
      <c r="K132" s="13">
        <f t="shared" si="76"/>
        <v>27219.127419600656</v>
      </c>
      <c r="L132" s="10">
        <f t="shared" si="58"/>
        <v>-2.2227634840238863</v>
      </c>
      <c r="M132" s="10"/>
      <c r="N132" s="13">
        <f>('[2]A9. Nominal GDP (A)'!DH132/('[2]A9. Nominal GDP (A)'!F132/'BoE A8. UK Real GDP(A)'!I132))</f>
        <v>20066.279503592345</v>
      </c>
      <c r="O132" s="13">
        <f t="shared" si="44"/>
        <v>19684.280634785853</v>
      </c>
      <c r="P132" s="13">
        <f t="shared" si="77"/>
        <v>23026.023580063764</v>
      </c>
      <c r="Q132" s="10">
        <f t="shared" si="60"/>
        <v>-2.2448509018636003</v>
      </c>
      <c r="R132" s="10"/>
      <c r="S132" s="10">
        <f t="shared" si="78"/>
        <v>14.211462912854877</v>
      </c>
      <c r="T132" s="10">
        <f t="shared" si="46"/>
        <v>14.211462912854891</v>
      </c>
      <c r="U132" s="10">
        <f t="shared" si="79"/>
        <v>14.433500395069514</v>
      </c>
      <c r="V132" s="10">
        <f t="shared" si="73"/>
        <v>-2.1757702421012795</v>
      </c>
      <c r="W132" s="10">
        <f t="shared" si="73"/>
        <v>-2.1757702421012937</v>
      </c>
      <c r="X132" s="10">
        <f t="shared" si="73"/>
        <v>-2.1757702421012795</v>
      </c>
      <c r="Y132" s="10"/>
      <c r="Z132" s="10">
        <f t="shared" si="48"/>
        <v>39.44175541352179</v>
      </c>
      <c r="AA132" s="10"/>
      <c r="AB132" s="10">
        <f t="shared" si="61"/>
        <v>-1.8649671974072817</v>
      </c>
      <c r="AC132" s="10"/>
      <c r="AD132" s="149">
        <f t="shared" si="49"/>
        <v>27784.281801750967</v>
      </c>
      <c r="AE132" s="149">
        <f t="shared" si="50"/>
        <v>27242.361558402794</v>
      </c>
      <c r="AF132" s="149">
        <f t="shared" si="50"/>
        <v>31867.217870887067</v>
      </c>
      <c r="AG132" s="149">
        <f t="shared" si="50"/>
        <v>33088.852729026214</v>
      </c>
      <c r="AH132" s="150">
        <f t="shared" si="62"/>
        <v>-2.2227634840238579</v>
      </c>
      <c r="AI132" s="150">
        <f t="shared" si="62"/>
        <v>-2.2227634840238579</v>
      </c>
      <c r="AJ132" s="150">
        <f t="shared" si="62"/>
        <v>-2.2227634840238721</v>
      </c>
      <c r="AK132" s="159"/>
      <c r="AL132" s="160"/>
      <c r="AM132" s="153">
        <f>'[2]A7. GB GDP(O) 1700-1870'!E123</f>
        <v>272.47645664327052</v>
      </c>
      <c r="AN132" s="154">
        <f>'[2]A18. Population 1680+'!J734</f>
        <v>12725</v>
      </c>
      <c r="AO132" s="154">
        <f t="shared" si="63"/>
        <v>2.1412688144854268</v>
      </c>
      <c r="AP132" s="154"/>
      <c r="AQ132" s="154">
        <f t="shared" si="64"/>
        <v>-3.7364857310688393</v>
      </c>
      <c r="AR132" s="161">
        <f>'[2]A48. Real Earnings '!AB611</f>
        <v>76.054982847508697</v>
      </c>
      <c r="AS132" s="155"/>
      <c r="AT132" s="155">
        <f t="shared" si="51"/>
        <v>33.046133812520495</v>
      </c>
      <c r="AU132" s="154">
        <f>'[2]A18. Population 1680+'!S734</f>
        <v>6437.5421112506101</v>
      </c>
      <c r="AV132" s="154">
        <f t="shared" si="52"/>
        <v>83.38616405390151</v>
      </c>
      <c r="AW132" s="154">
        <f t="shared" si="65"/>
        <v>-3.4562493012386852</v>
      </c>
      <c r="AX132" s="156">
        <f t="shared" si="53"/>
        <v>63.904993165790806</v>
      </c>
      <c r="AY132" s="156">
        <f>'[2]A9. Nominal GDP (A)'!AT132/('[2]A9. Nominal GDP (A)'!BK132+'[2]A9. Nominal GDP (A)'!AT132)</f>
        <v>0.13504670548008532</v>
      </c>
      <c r="AZ132" s="156">
        <f t="shared" si="66"/>
        <v>290.12010287146092</v>
      </c>
      <c r="BA132" s="156">
        <f t="shared" si="54"/>
        <v>57.446348059519906</v>
      </c>
      <c r="BB132" s="156">
        <f t="shared" si="55"/>
        <v>13.123450165126984</v>
      </c>
      <c r="BC132" s="157"/>
      <c r="BU132" s="143">
        <f t="shared" si="56"/>
        <v>13.472054226815059</v>
      </c>
      <c r="BV132" s="143">
        <f t="shared" si="67"/>
        <v>290.12010287146086</v>
      </c>
      <c r="BW132" s="143">
        <f t="shared" si="68"/>
        <v>-2.1757702421012937</v>
      </c>
      <c r="BX132" s="143"/>
      <c r="BY132" s="144">
        <f t="shared" si="69"/>
        <v>272.47645664327035</v>
      </c>
      <c r="BZ132" s="144">
        <f t="shared" si="70"/>
        <v>290.12010287146057</v>
      </c>
      <c r="CA132" s="144"/>
      <c r="CB132" s="158">
        <f>'[2]A9. Nominal GDP (A)'!DX132/'[2]A9. Nominal GDP (A)'!BF132</f>
        <v>2.7725166902733092E-2</v>
      </c>
      <c r="CC132" s="158">
        <f t="shared" si="57"/>
        <v>12.826272733456667</v>
      </c>
      <c r="CD132" s="158"/>
      <c r="CE132" s="162">
        <f>'[2]A9. Nominal GDP (A)'!DX132/'[2]A9. Nominal GDP (A)'!EF132</f>
        <v>3.1058402438149928E-2</v>
      </c>
      <c r="CF132" s="162">
        <f>'[2]A18. Population 1680+'!U734</f>
        <v>1233.8622379897008</v>
      </c>
      <c r="CG132" s="162">
        <f t="shared" si="80"/>
        <v>10.111702215467282</v>
      </c>
      <c r="CH132" s="162"/>
      <c r="CI132" s="145"/>
      <c r="CJ132" s="145">
        <f t="shared" si="81"/>
        <v>998.20316594452663</v>
      </c>
      <c r="CK132" s="145">
        <f t="shared" si="82"/>
        <v>970.7546172613828</v>
      </c>
      <c r="CL132" s="145">
        <f t="shared" si="83"/>
        <v>1135.556798962471</v>
      </c>
      <c r="CM132" s="146">
        <f t="shared" si="86"/>
        <v>114.05357302256374</v>
      </c>
      <c r="CN132" s="146">
        <f t="shared" si="87"/>
        <v>114.05357302256374</v>
      </c>
      <c r="CO132" s="146">
        <f t="shared" si="85"/>
        <v>114.05357302256374</v>
      </c>
      <c r="DX132" s="150">
        <f t="shared" si="84"/>
        <v>1.1548832931917126</v>
      </c>
    </row>
    <row r="133" spans="1:128" x14ac:dyDescent="0.25">
      <c r="A133">
        <v>1815</v>
      </c>
      <c r="B133" s="147">
        <f t="shared" si="74"/>
        <v>27288.770547537402</v>
      </c>
      <c r="C133" s="147">
        <f t="shared" si="39"/>
        <v>26756.515034103151</v>
      </c>
      <c r="D133" s="147">
        <f t="shared" si="75"/>
        <v>31298.890598360482</v>
      </c>
      <c r="E133" s="148">
        <f t="shared" si="72"/>
        <v>10.679193712156433</v>
      </c>
      <c r="F133" s="148">
        <f t="shared" si="72"/>
        <v>10.679193712156419</v>
      </c>
      <c r="G133" s="148">
        <f t="shared" si="72"/>
        <v>10.679193712156433</v>
      </c>
      <c r="H133" s="10"/>
      <c r="I133" s="13">
        <f t="shared" si="41"/>
        <v>26271.782238101008</v>
      </c>
      <c r="J133" s="13">
        <f t="shared" si="42"/>
        <v>25758.804518594792</v>
      </c>
      <c r="K133" s="13">
        <f t="shared" si="76"/>
        <v>30131.801676879953</v>
      </c>
      <c r="L133" s="10">
        <f t="shared" si="58"/>
        <v>10.70083626259769</v>
      </c>
      <c r="M133" s="10"/>
      <c r="N133" s="13">
        <f>('[2]A9. Nominal GDP (A)'!DH133/('[2]A9. Nominal GDP (A)'!F133/'BoE A8. UK Real GDP(A)'!I133))</f>
        <v>22208.520149453983</v>
      </c>
      <c r="O133" s="13">
        <f t="shared" si="44"/>
        <v>21785.739754441605</v>
      </c>
      <c r="P133" s="13">
        <f t="shared" si="77"/>
        <v>25484.241288879708</v>
      </c>
      <c r="Q133" s="10">
        <f t="shared" si="60"/>
        <v>10.67582381416608</v>
      </c>
      <c r="R133" s="10"/>
      <c r="S133" s="10">
        <f t="shared" si="78"/>
        <v>15.718834573406827</v>
      </c>
      <c r="T133" s="10">
        <f t="shared" si="46"/>
        <v>15.718834573406843</v>
      </c>
      <c r="U133" s="10">
        <f t="shared" si="79"/>
        <v>15.964422974363822</v>
      </c>
      <c r="V133" s="10">
        <f t="shared" si="73"/>
        <v>10.606731128211081</v>
      </c>
      <c r="W133" s="10">
        <f t="shared" si="73"/>
        <v>10.606731128211081</v>
      </c>
      <c r="X133" s="10">
        <f t="shared" si="73"/>
        <v>10.606731128211095</v>
      </c>
      <c r="Y133" s="10"/>
      <c r="Z133" s="10">
        <f t="shared" si="48"/>
        <v>43.387509522112914</v>
      </c>
      <c r="AA133" s="10"/>
      <c r="AB133" s="10">
        <f t="shared" si="61"/>
        <v>10.004002274296354</v>
      </c>
      <c r="AC133" s="10"/>
      <c r="AD133" s="149">
        <f t="shared" si="49"/>
        <v>30757.432304095084</v>
      </c>
      <c r="AE133" s="149">
        <f t="shared" si="50"/>
        <v>30157.522062832351</v>
      </c>
      <c r="AF133" s="149">
        <f t="shared" si="50"/>
        <v>35277.276676695983</v>
      </c>
      <c r="AG133" s="149">
        <f t="shared" si="50"/>
        <v>36629.636680731419</v>
      </c>
      <c r="AH133" s="150">
        <f t="shared" si="62"/>
        <v>10.700836262597761</v>
      </c>
      <c r="AI133" s="150">
        <f t="shared" si="62"/>
        <v>10.700836262597747</v>
      </c>
      <c r="AJ133" s="150">
        <f t="shared" si="62"/>
        <v>10.700836262597761</v>
      </c>
      <c r="AK133" s="159"/>
      <c r="AL133" s="160"/>
      <c r="AM133" s="153">
        <f>'[2]A7. GB GDP(O) 1700-1870'!E124</f>
        <v>301.63371612279508</v>
      </c>
      <c r="AN133" s="154">
        <f>'[2]A18. Population 1680+'!J735</f>
        <v>12937</v>
      </c>
      <c r="AO133" s="154">
        <f t="shared" si="63"/>
        <v>2.3315584457199896</v>
      </c>
      <c r="AP133" s="154"/>
      <c r="AQ133" s="154">
        <f t="shared" si="64"/>
        <v>8.8867698416600547</v>
      </c>
      <c r="AR133" s="161">
        <f>'[2]A48. Real Earnings '!AB612</f>
        <v>87.577702617098268</v>
      </c>
      <c r="AS133" s="155"/>
      <c r="AT133" s="155">
        <f t="shared" si="51"/>
        <v>36.352069790692056</v>
      </c>
      <c r="AU133" s="154">
        <f>'[2]A18. Population 1680+'!S735</f>
        <v>6543.6488812916596</v>
      </c>
      <c r="AV133" s="154">
        <f t="shared" si="52"/>
        <v>90.240725297216358</v>
      </c>
      <c r="AW133" s="154">
        <f t="shared" si="65"/>
        <v>8.2202621035355463</v>
      </c>
      <c r="AX133" s="156">
        <f t="shared" si="53"/>
        <v>70.29805013548544</v>
      </c>
      <c r="AY133" s="156">
        <f>'[2]A9. Nominal GDP (A)'!AT133/('[2]A9. Nominal GDP (A)'!BK133+'[2]A9. Nominal GDP (A)'!AT133)</f>
        <v>0.13422530105471503</v>
      </c>
      <c r="AZ133" s="156">
        <f t="shared" si="66"/>
        <v>320.89236213192618</v>
      </c>
      <c r="BA133" s="156">
        <f t="shared" si="54"/>
        <v>63.539527741169486</v>
      </c>
      <c r="BB133" s="156">
        <f t="shared" si="55"/>
        <v>14.515419238886775</v>
      </c>
      <c r="BC133" s="157"/>
      <c r="BU133" s="143">
        <f t="shared" si="56"/>
        <v>14.900998796100126</v>
      </c>
      <c r="BV133" s="143">
        <f t="shared" si="67"/>
        <v>320.89236213192606</v>
      </c>
      <c r="BW133" s="143">
        <f t="shared" si="68"/>
        <v>10.606731128211067</v>
      </c>
      <c r="BX133" s="143"/>
      <c r="BY133" s="144">
        <f t="shared" si="69"/>
        <v>301.63371612279474</v>
      </c>
      <c r="BZ133" s="144">
        <f t="shared" si="70"/>
        <v>320.89236213192567</v>
      </c>
      <c r="CA133" s="144"/>
      <c r="CB133" s="158">
        <f>'[2]A9. Nominal GDP (A)'!DX133/'[2]A9. Nominal GDP (A)'!BF133</f>
        <v>2.7556532098151412E-2</v>
      </c>
      <c r="CC133" s="158">
        <f t="shared" si="57"/>
        <v>14.19879117725808</v>
      </c>
      <c r="CD133" s="158"/>
      <c r="CE133" s="162">
        <f>'[2]A9. Nominal GDP (A)'!DX133/'[2]A9. Nominal GDP (A)'!EF133</f>
        <v>3.0846936881367724E-2</v>
      </c>
      <c r="CF133" s="162">
        <f>'[2]A18. Population 1680+'!U735</f>
        <v>1254.1993689142353</v>
      </c>
      <c r="CG133" s="162">
        <f t="shared" si="80"/>
        <v>11.123277135072701</v>
      </c>
      <c r="CH133" s="162"/>
      <c r="CI133" s="145"/>
      <c r="CJ133" s="145">
        <f t="shared" si="81"/>
        <v>1098.0634333677151</v>
      </c>
      <c r="CK133" s="145">
        <f t="shared" si="82"/>
        <v>1067.8689312500483</v>
      </c>
      <c r="CL133" s="145">
        <f t="shared" si="83"/>
        <v>1249.1579269566032</v>
      </c>
      <c r="CM133" s="146">
        <f t="shared" si="86"/>
        <v>126.23357502127912</v>
      </c>
      <c r="CN133" s="146">
        <f t="shared" si="87"/>
        <v>126.23357502127912</v>
      </c>
      <c r="CO133" s="146">
        <f t="shared" si="85"/>
        <v>126.23357502127912</v>
      </c>
      <c r="DX133" s="150">
        <f t="shared" si="84"/>
        <v>1.1548832931917126</v>
      </c>
    </row>
    <row r="134" spans="1:128" x14ac:dyDescent="0.25">
      <c r="A134">
        <v>1816</v>
      </c>
      <c r="B134" s="147">
        <f t="shared" si="74"/>
        <v>25859.552437997321</v>
      </c>
      <c r="C134" s="147">
        <f t="shared" si="39"/>
        <v>25355.173197602839</v>
      </c>
      <c r="D134" s="147">
        <f t="shared" si="75"/>
        <v>29659.647043075889</v>
      </c>
      <c r="E134" s="148">
        <f t="shared" si="72"/>
        <v>-5.2373854917734946</v>
      </c>
      <c r="F134" s="148">
        <f t="shared" si="72"/>
        <v>-5.2373854917734946</v>
      </c>
      <c r="G134" s="148">
        <f t="shared" si="72"/>
        <v>-5.2373854917735088</v>
      </c>
      <c r="H134" s="10"/>
      <c r="I134" s="13">
        <f t="shared" si="41"/>
        <v>24891.890826021478</v>
      </c>
      <c r="J134" s="13">
        <f t="shared" si="42"/>
        <v>24405.856598331673</v>
      </c>
      <c r="K134" s="13">
        <f t="shared" si="76"/>
        <v>28549.167731927777</v>
      </c>
      <c r="L134" s="10">
        <f t="shared" si="58"/>
        <v>-5.2523707739870247</v>
      </c>
      <c r="M134" s="10"/>
      <c r="N134" s="13">
        <f>('[2]A9. Nominal GDP (A)'!DH134/('[2]A9. Nominal GDP (A)'!F134/'BoE A8. UK Real GDP(A)'!I134))</f>
        <v>21037.290880027009</v>
      </c>
      <c r="O134" s="13">
        <f t="shared" si="44"/>
        <v>20636.807007693587</v>
      </c>
      <c r="P134" s="13">
        <f t="shared" si="77"/>
        <v>24140.257578762528</v>
      </c>
      <c r="Q134" s="10">
        <f t="shared" si="60"/>
        <v>-5.2737834918540045</v>
      </c>
      <c r="R134" s="10"/>
      <c r="S134" s="10">
        <f t="shared" si="78"/>
        <v>14.903472716655596</v>
      </c>
      <c r="T134" s="10">
        <f t="shared" si="46"/>
        <v>14.90347271665561</v>
      </c>
      <c r="U134" s="10">
        <f t="shared" si="79"/>
        <v>15.136322042481691</v>
      </c>
      <c r="V134" s="10">
        <f t="shared" si="73"/>
        <v>-5.1871648177445735</v>
      </c>
      <c r="W134" s="10">
        <f t="shared" si="73"/>
        <v>-5.1871648177445877</v>
      </c>
      <c r="X134" s="10">
        <f t="shared" si="73"/>
        <v>-5.1871648177445735</v>
      </c>
      <c r="Y134" s="10"/>
      <c r="Z134" s="10">
        <f t="shared" si="48"/>
        <v>41.319410927093841</v>
      </c>
      <c r="AA134" s="10"/>
      <c r="AB134" s="10">
        <f t="shared" si="61"/>
        <v>-4.7665759519223911</v>
      </c>
      <c r="AC134" s="10"/>
      <c r="AD134" s="149">
        <f t="shared" si="49"/>
        <v>29141.937918925949</v>
      </c>
      <c r="AE134" s="149">
        <f t="shared" si="50"/>
        <v>28573.537187845457</v>
      </c>
      <c r="AF134" s="149">
        <f t="shared" si="50"/>
        <v>33424.383306670665</v>
      </c>
      <c r="AG134" s="149">
        <f t="shared" si="50"/>
        <v>34705.712349095054</v>
      </c>
      <c r="AH134" s="150">
        <f t="shared" si="62"/>
        <v>-5.2523707739870389</v>
      </c>
      <c r="AI134" s="150">
        <f t="shared" si="62"/>
        <v>-5.2523707739870247</v>
      </c>
      <c r="AJ134" s="150">
        <f t="shared" si="62"/>
        <v>-5.2523707739870247</v>
      </c>
      <c r="AK134" s="159"/>
      <c r="AL134" s="160"/>
      <c r="AM134" s="153">
        <f>'[2]A7. GB GDP(O) 1700-1870'!E125</f>
        <v>285.79079497267043</v>
      </c>
      <c r="AN134" s="154">
        <f>'[2]A18. Population 1680+'!J736</f>
        <v>13155</v>
      </c>
      <c r="AO134" s="154">
        <f t="shared" si="63"/>
        <v>2.172487989149908</v>
      </c>
      <c r="AP134" s="154"/>
      <c r="AQ134" s="154">
        <f t="shared" si="64"/>
        <v>-6.8224949223162383</v>
      </c>
      <c r="AR134" s="161">
        <f>'[2]A48. Real Earnings '!AB613</f>
        <v>97.050392106936627</v>
      </c>
      <c r="AS134" s="155"/>
      <c r="AT134" s="155">
        <f t="shared" si="51"/>
        <v>34.619320774022881</v>
      </c>
      <c r="AU134" s="154">
        <f>'[2]A18. Population 1680+'!S736</f>
        <v>6651.5045558764004</v>
      </c>
      <c r="AV134" s="154">
        <f t="shared" si="52"/>
        <v>84.545806563547217</v>
      </c>
      <c r="AW134" s="154">
        <f t="shared" si="65"/>
        <v>-6.3108078031425237</v>
      </c>
      <c r="AX134" s="156">
        <f t="shared" si="53"/>
        <v>66.947240183057048</v>
      </c>
      <c r="AY134" s="156">
        <f>'[2]A9. Nominal GDP (A)'!AT134/('[2]A9. Nominal GDP (A)'!BK134+'[2]A9. Nominal GDP (A)'!AT134)</f>
        <v>0.14090487394971346</v>
      </c>
      <c r="AZ134" s="156">
        <f t="shared" si="66"/>
        <v>304.24714642058939</v>
      </c>
      <c r="BA134" s="156">
        <f t="shared" si="54"/>
        <v>60.243627712818494</v>
      </c>
      <c r="BB134" s="156">
        <f t="shared" si="55"/>
        <v>13.762480518979112</v>
      </c>
      <c r="BC134" s="157"/>
      <c r="BU134" s="143">
        <f t="shared" si="56"/>
        <v>14.128059429056277</v>
      </c>
      <c r="BV134" s="143">
        <f t="shared" si="67"/>
        <v>304.24714642058927</v>
      </c>
      <c r="BW134" s="143">
        <f t="shared" si="68"/>
        <v>-5.1871648177445735</v>
      </c>
      <c r="BX134" s="143"/>
      <c r="BY134" s="144">
        <f t="shared" si="69"/>
        <v>285.79079497267008</v>
      </c>
      <c r="BZ134" s="144">
        <f t="shared" si="70"/>
        <v>304.24714642058893</v>
      </c>
      <c r="CA134" s="144"/>
      <c r="CB134" s="158">
        <f>'[2]A9. Nominal GDP (A)'!DX134/'[2]A9. Nominal GDP (A)'!BF134</f>
        <v>2.8927852284708001E-2</v>
      </c>
      <c r="CC134" s="158">
        <f t="shared" si="57"/>
        <v>13.453018019204329</v>
      </c>
      <c r="CD134" s="158"/>
      <c r="CE134" s="162">
        <f>'[2]A9. Nominal GDP (A)'!DX134/'[2]A9. Nominal GDP (A)'!EF134</f>
        <v>3.2575567288750232E-2</v>
      </c>
      <c r="CF134" s="162">
        <f>'[2]A18. Population 1680+'!U736</f>
        <v>1274.8717065429773</v>
      </c>
      <c r="CG134" s="162">
        <f t="shared" si="80"/>
        <v>10.593077682086644</v>
      </c>
      <c r="CH134" s="162"/>
      <c r="CI134" s="145"/>
      <c r="CJ134" s="145">
        <f t="shared" si="81"/>
        <v>1045.7234058159563</v>
      </c>
      <c r="CK134" s="145">
        <f t="shared" si="82"/>
        <v>1016.9681475750327</v>
      </c>
      <c r="CL134" s="145">
        <f t="shared" si="83"/>
        <v>1189.6158656087575</v>
      </c>
      <c r="CM134" s="146">
        <f t="shared" si="86"/>
        <v>119.62223607736765</v>
      </c>
      <c r="CN134" s="146">
        <f t="shared" si="87"/>
        <v>119.62223607736765</v>
      </c>
      <c r="CO134" s="146">
        <f t="shared" si="85"/>
        <v>119.62223607736766</v>
      </c>
      <c r="DX134" s="150">
        <f t="shared" si="84"/>
        <v>1.1548832931917126</v>
      </c>
    </row>
    <row r="135" spans="1:128" x14ac:dyDescent="0.25">
      <c r="A135">
        <v>1817</v>
      </c>
      <c r="B135" s="147">
        <f t="shared" si="74"/>
        <v>26293.968967789941</v>
      </c>
      <c r="C135" s="147">
        <f t="shared" si="39"/>
        <v>25781.116623313825</v>
      </c>
      <c r="D135" s="147">
        <f t="shared" si="75"/>
        <v>30157.901642579112</v>
      </c>
      <c r="E135" s="148">
        <f t="shared" si="72"/>
        <v>1.6799073798133577</v>
      </c>
      <c r="F135" s="148">
        <f t="shared" si="72"/>
        <v>1.6799073798133435</v>
      </c>
      <c r="G135" s="148">
        <f t="shared" si="72"/>
        <v>1.6799073798133435</v>
      </c>
      <c r="H135" s="10"/>
      <c r="I135" s="13">
        <f t="shared" si="41"/>
        <v>25309.62306721506</v>
      </c>
      <c r="J135" s="13">
        <f t="shared" si="42"/>
        <v>24815.432280883375</v>
      </c>
      <c r="K135" s="13">
        <f t="shared" si="76"/>
        <v>29028.275884226219</v>
      </c>
      <c r="L135" s="10">
        <f t="shared" si="58"/>
        <v>1.6781860571109917</v>
      </c>
      <c r="M135" s="10"/>
      <c r="N135" s="13">
        <f>('[2]A9. Nominal GDP (A)'!DH135/('[2]A9. Nominal GDP (A)'!F135/'BoE A8. UK Real GDP(A)'!I135))</f>
        <v>21385.500509346166</v>
      </c>
      <c r="O135" s="13">
        <f t="shared" si="44"/>
        <v>20978.387820520697</v>
      </c>
      <c r="P135" s="13">
        <f t="shared" si="77"/>
        <v>24539.827570502788</v>
      </c>
      <c r="Q135" s="10">
        <f t="shared" si="60"/>
        <v>1.655201857049704</v>
      </c>
      <c r="R135" s="10"/>
      <c r="S135" s="10">
        <f t="shared" si="78"/>
        <v>15.154690362150641</v>
      </c>
      <c r="T135" s="10">
        <f t="shared" si="46"/>
        <v>15.154690362150655</v>
      </c>
      <c r="U135" s="10">
        <f t="shared" si="79"/>
        <v>15.391464669791464</v>
      </c>
      <c r="V135" s="10">
        <f t="shared" si="73"/>
        <v>1.6856315992331901</v>
      </c>
      <c r="W135" s="10">
        <f t="shared" si="73"/>
        <v>1.6856315992331901</v>
      </c>
      <c r="X135" s="10">
        <f t="shared" si="73"/>
        <v>1.6856315992332185</v>
      </c>
      <c r="Y135" s="10"/>
      <c r="Z135" s="10">
        <f t="shared" si="48"/>
        <v>42.034661073946765</v>
      </c>
      <c r="AA135" s="10"/>
      <c r="AB135" s="10">
        <f t="shared" si="61"/>
        <v>1.7310269696606895</v>
      </c>
      <c r="AC135" s="10"/>
      <c r="AD135" s="149">
        <f t="shared" si="49"/>
        <v>29630.993857853293</v>
      </c>
      <c r="AE135" s="149">
        <f t="shared" si="50"/>
        <v>29053.054304955294</v>
      </c>
      <c r="AF135" s="149">
        <f t="shared" si="50"/>
        <v>33985.306646998535</v>
      </c>
      <c r="AG135" s="149">
        <f t="shared" si="50"/>
        <v>35288.138774758605</v>
      </c>
      <c r="AH135" s="150">
        <f t="shared" si="62"/>
        <v>1.678186057110949</v>
      </c>
      <c r="AI135" s="150">
        <f t="shared" si="62"/>
        <v>1.6781860571109632</v>
      </c>
      <c r="AJ135" s="150">
        <f t="shared" si="62"/>
        <v>1.6781860571109632</v>
      </c>
      <c r="AK135" s="159"/>
      <c r="AL135" s="160"/>
      <c r="AM135" s="153">
        <f>'[2]A7. GB GDP(O) 1700-1870'!E126</f>
        <v>290.58689624640834</v>
      </c>
      <c r="AN135" s="154">
        <f>'[2]A18. Population 1680+'!J737</f>
        <v>13364</v>
      </c>
      <c r="AO135" s="154">
        <f t="shared" si="63"/>
        <v>2.1744006004669885</v>
      </c>
      <c r="AP135" s="154"/>
      <c r="AQ135" s="154">
        <f t="shared" si="64"/>
        <v>8.8037831584458104E-2</v>
      </c>
      <c r="AR135" s="161">
        <f>'[2]A48. Real Earnings '!AB614</f>
        <v>72.071269301821303</v>
      </c>
      <c r="AS135" s="155"/>
      <c r="AT135" s="155">
        <f t="shared" si="51"/>
        <v>35.218590553334572</v>
      </c>
      <c r="AU135" s="154">
        <f>'[2]A18. Population 1680+'!S737</f>
        <v>6761.1379613191202</v>
      </c>
      <c r="AV135" s="154">
        <f t="shared" si="52"/>
        <v>84.614656436231797</v>
      </c>
      <c r="AW135" s="154">
        <f t="shared" si="65"/>
        <v>8.1434994215626944E-2</v>
      </c>
      <c r="AX135" s="156">
        <f t="shared" si="53"/>
        <v>68.106114966069299</v>
      </c>
      <c r="AY135" s="156">
        <f>'[2]A9. Nominal GDP (A)'!AT135/('[2]A9. Nominal GDP (A)'!BK135+'[2]A9. Nominal GDP (A)'!AT135)</f>
        <v>0.13940969874092721</v>
      </c>
      <c r="AZ135" s="156">
        <f t="shared" si="66"/>
        <v>309.37563246042009</v>
      </c>
      <c r="BA135" s="156">
        <f t="shared" si="54"/>
        <v>61.259113338070158</v>
      </c>
      <c r="BB135" s="156">
        <f t="shared" si="55"/>
        <v>13.994465239445335</v>
      </c>
      <c r="BC135" s="157"/>
      <c r="BU135" s="143">
        <f t="shared" si="56"/>
        <v>14.366206463150894</v>
      </c>
      <c r="BV135" s="143">
        <f t="shared" si="67"/>
        <v>309.37563246041998</v>
      </c>
      <c r="BW135" s="143">
        <f t="shared" si="68"/>
        <v>1.6856315992331901</v>
      </c>
      <c r="BX135" s="143"/>
      <c r="BY135" s="144">
        <f t="shared" si="69"/>
        <v>290.58689624640806</v>
      </c>
      <c r="BZ135" s="144">
        <f t="shared" si="70"/>
        <v>309.37563246041969</v>
      </c>
      <c r="CA135" s="144"/>
      <c r="CB135" s="158">
        <f>'[2]A9. Nominal GDP (A)'!DX135/'[2]A9. Nominal GDP (A)'!BF135</f>
        <v>2.8620891947800403E-2</v>
      </c>
      <c r="CC135" s="158">
        <f t="shared" si="57"/>
        <v>13.678784691863244</v>
      </c>
      <c r="CD135" s="158"/>
      <c r="CE135" s="162">
        <f>'[2]A9. Nominal GDP (A)'!DX135/'[2]A9. Nominal GDP (A)'!EF135</f>
        <v>3.2186832741703704E-2</v>
      </c>
      <c r="CF135" s="162">
        <f>'[2]A18. Population 1680+'!U737</f>
        <v>1295.8847759194985</v>
      </c>
      <c r="CG135" s="162">
        <f t="shared" si="80"/>
        <v>10.776446713680672</v>
      </c>
      <c r="CH135" s="162"/>
      <c r="CI135" s="145"/>
      <c r="CJ135" s="145">
        <f t="shared" si="81"/>
        <v>1063.825159998685</v>
      </c>
      <c r="CK135" s="145">
        <f t="shared" si="82"/>
        <v>1034.5721404824155</v>
      </c>
      <c r="CL135" s="145">
        <f t="shared" si="83"/>
        <v>1210.2084370778077</v>
      </c>
      <c r="CM135" s="146">
        <f t="shared" si="86"/>
        <v>121.63177884912908</v>
      </c>
      <c r="CN135" s="146">
        <f t="shared" si="87"/>
        <v>121.63177884912908</v>
      </c>
      <c r="CO135" s="146">
        <f t="shared" si="85"/>
        <v>121.63177884912908</v>
      </c>
      <c r="DX135" s="150">
        <f t="shared" si="84"/>
        <v>1.1548832931917126</v>
      </c>
    </row>
    <row r="136" spans="1:128" x14ac:dyDescent="0.25">
      <c r="A136">
        <v>1818</v>
      </c>
      <c r="B136" s="147">
        <f t="shared" si="74"/>
        <v>26268.067440204093</v>
      </c>
      <c r="C136" s="147">
        <f t="shared" si="39"/>
        <v>25755.72029367524</v>
      </c>
      <c r="D136" s="147">
        <f t="shared" si="75"/>
        <v>30128.193852086035</v>
      </c>
      <c r="E136" s="148">
        <f t="shared" si="72"/>
        <v>-9.8507485186345889E-2</v>
      </c>
      <c r="F136" s="148">
        <f t="shared" si="72"/>
        <v>-9.8507485186331678E-2</v>
      </c>
      <c r="G136" s="148">
        <f t="shared" si="72"/>
        <v>-9.8507485186345889E-2</v>
      </c>
      <c r="H136" s="10"/>
      <c r="I136" s="13">
        <f t="shared" si="41"/>
        <v>25282.772113656214</v>
      </c>
      <c r="J136" s="13">
        <f t="shared" si="42"/>
        <v>24789.105613830805</v>
      </c>
      <c r="K136" s="13">
        <f t="shared" si="76"/>
        <v>28997.479815648243</v>
      </c>
      <c r="L136" s="10">
        <f t="shared" si="58"/>
        <v>-0.10608989903774102</v>
      </c>
      <c r="M136" s="10"/>
      <c r="N136" s="13">
        <f>('[2]A9. Nominal GDP (A)'!DH136/('[2]A9. Nominal GDP (A)'!F136/'BoE A8. UK Real GDP(A)'!I136))</f>
        <v>21357.98253013879</v>
      </c>
      <c r="O136" s="13">
        <f t="shared" si="44"/>
        <v>20951.39369711465</v>
      </c>
      <c r="P136" s="13">
        <f t="shared" si="77"/>
        <v>24508.25073345179</v>
      </c>
      <c r="Q136" s="10">
        <f t="shared" si="60"/>
        <v>-0.12867587174471851</v>
      </c>
      <c r="R136" s="10"/>
      <c r="S136" s="10">
        <f t="shared" si="78"/>
        <v>15.143589785433264</v>
      </c>
      <c r="T136" s="10">
        <f t="shared" si="46"/>
        <v>15.143589785433278</v>
      </c>
      <c r="U136" s="10">
        <f t="shared" si="79"/>
        <v>15.380190659549294</v>
      </c>
      <c r="V136" s="10">
        <f t="shared" si="73"/>
        <v>-7.3248456102405157E-2</v>
      </c>
      <c r="W136" s="10">
        <f t="shared" si="73"/>
        <v>-7.3248456102419368E-2</v>
      </c>
      <c r="X136" s="10">
        <f t="shared" si="73"/>
        <v>-7.3248456102405157E-2</v>
      </c>
      <c r="Y136" s="10"/>
      <c r="Z136" s="10">
        <f t="shared" si="48"/>
        <v>42.089089706788833</v>
      </c>
      <c r="AA136" s="10"/>
      <c r="AB136" s="10">
        <f t="shared" si="61"/>
        <v>0.12948512358960329</v>
      </c>
      <c r="AC136" s="10"/>
      <c r="AD136" s="149">
        <f t="shared" si="49"/>
        <v>29599.558366385605</v>
      </c>
      <c r="AE136" s="149">
        <f t="shared" si="50"/>
        <v>29022.231948975776</v>
      </c>
      <c r="AF136" s="149">
        <f t="shared" si="50"/>
        <v>33949.251669489051</v>
      </c>
      <c r="AG136" s="149">
        <f t="shared" si="50"/>
        <v>35250.701623960143</v>
      </c>
      <c r="AH136" s="150">
        <f t="shared" si="62"/>
        <v>-0.10608989903778365</v>
      </c>
      <c r="AI136" s="150">
        <f t="shared" si="62"/>
        <v>-0.10608989903778365</v>
      </c>
      <c r="AJ136" s="150">
        <f t="shared" si="62"/>
        <v>-0.10608989903778365</v>
      </c>
      <c r="AK136" s="159"/>
      <c r="AL136" s="160"/>
      <c r="AM136" s="153">
        <f>'[2]A7. GB GDP(O) 1700-1870'!E127</f>
        <v>290.27861290156352</v>
      </c>
      <c r="AN136" s="154">
        <f>'[2]A18. Population 1680+'!J738</f>
        <v>13569</v>
      </c>
      <c r="AO136" s="154">
        <f t="shared" si="63"/>
        <v>2.1392778605760445</v>
      </c>
      <c r="AP136" s="154"/>
      <c r="AQ136" s="154">
        <f t="shared" si="64"/>
        <v>-1.6152837652546879</v>
      </c>
      <c r="AR136" s="161">
        <f>'[2]A48. Real Earnings '!AB615</f>
        <v>92.227298488450401</v>
      </c>
      <c r="AS136" s="155"/>
      <c r="AT136" s="155">
        <f t="shared" si="51"/>
        <v>35.264193388839068</v>
      </c>
      <c r="AU136" s="154">
        <f>'[2]A18. Population 1680+'!S738</f>
        <v>6872.5783990637901</v>
      </c>
      <c r="AV136" s="154">
        <f t="shared" si="52"/>
        <v>83.350397138424341</v>
      </c>
      <c r="AW136" s="154">
        <f t="shared" si="65"/>
        <v>-1.4941374828605944</v>
      </c>
      <c r="AX136" s="156">
        <f t="shared" si="53"/>
        <v>68.19430225320518</v>
      </c>
      <c r="AY136" s="156">
        <f>'[2]A9. Nominal GDP (A)'!AT136/('[2]A9. Nominal GDP (A)'!BK136+'[2]A9. Nominal GDP (A)'!AT136)</f>
        <v>0.13861489308647162</v>
      </c>
      <c r="AZ136" s="156">
        <f t="shared" si="66"/>
        <v>309.14901958608579</v>
      </c>
      <c r="BA136" s="156">
        <f t="shared" si="54"/>
        <v>61.214241983328002</v>
      </c>
      <c r="BB136" s="156">
        <f t="shared" si="55"/>
        <v>13.984214509717653</v>
      </c>
      <c r="BC136" s="157"/>
      <c r="BU136" s="143">
        <f t="shared" si="56"/>
        <v>14.35568343871615</v>
      </c>
      <c r="BV136" s="143">
        <f t="shared" si="67"/>
        <v>309.14901958608567</v>
      </c>
      <c r="BW136" s="143">
        <f t="shared" si="68"/>
        <v>-7.3248456102405157E-2</v>
      </c>
      <c r="BX136" s="143"/>
      <c r="BY136" s="144">
        <f t="shared" si="69"/>
        <v>290.27861290156329</v>
      </c>
      <c r="BZ136" s="144">
        <f t="shared" si="70"/>
        <v>309.14901958608544</v>
      </c>
      <c r="CA136" s="144"/>
      <c r="CB136" s="158">
        <f>'[2]A9. Nominal GDP (A)'!DX136/'[2]A9. Nominal GDP (A)'!BF136</f>
        <v>2.845771788630309E-2</v>
      </c>
      <c r="CC136" s="158">
        <f t="shared" si="57"/>
        <v>13.664272882994053</v>
      </c>
      <c r="CD136" s="158"/>
      <c r="CE136" s="162">
        <f>'[2]A9. Nominal GDP (A)'!DX136/'[2]A9. Nominal GDP (A)'!EF136</f>
        <v>3.1980611736353103E-2</v>
      </c>
      <c r="CF136" s="162">
        <f>'[2]A18. Population 1680+'!U738</f>
        <v>1317.2441931538935</v>
      </c>
      <c r="CG136" s="162">
        <f t="shared" si="80"/>
        <v>10.790400609026449</v>
      </c>
      <c r="CH136" s="162"/>
      <c r="CI136" s="145"/>
      <c r="CJ136" s="145">
        <f t="shared" si="81"/>
        <v>1065.2026553218866</v>
      </c>
      <c r="CK136" s="145">
        <f t="shared" si="82"/>
        <v>1035.9117574971428</v>
      </c>
      <c r="CL136" s="145">
        <f t="shared" si="83"/>
        <v>1211.7754769682497</v>
      </c>
      <c r="CM136" s="146">
        <f t="shared" si="86"/>
        <v>121.51196244259739</v>
      </c>
      <c r="CN136" s="146">
        <f t="shared" si="87"/>
        <v>121.51196244259739</v>
      </c>
      <c r="CO136" s="146">
        <f t="shared" si="85"/>
        <v>121.51196244259739</v>
      </c>
      <c r="DX136" s="150">
        <f t="shared" si="84"/>
        <v>1.1548832931917126</v>
      </c>
    </row>
    <row r="137" spans="1:128" x14ac:dyDescent="0.25">
      <c r="A137">
        <v>1819</v>
      </c>
      <c r="B137" s="147">
        <f t="shared" si="74"/>
        <v>25837.200192419579</v>
      </c>
      <c r="C137" s="147">
        <f t="shared" si="39"/>
        <v>25333.256922781846</v>
      </c>
      <c r="D137" s="147">
        <f t="shared" si="75"/>
        <v>29634.01010616271</v>
      </c>
      <c r="E137" s="148">
        <f t="shared" si="72"/>
        <v>-1.6402700684598415</v>
      </c>
      <c r="F137" s="148">
        <f t="shared" si="72"/>
        <v>-1.6402700684598557</v>
      </c>
      <c r="G137" s="148">
        <f t="shared" si="72"/>
        <v>-1.6402700684598415</v>
      </c>
      <c r="H137" s="10"/>
      <c r="I137" s="13">
        <f t="shared" si="41"/>
        <v>24864.586244769453</v>
      </c>
      <c r="J137" s="13">
        <f t="shared" si="42"/>
        <v>24379.085161032192</v>
      </c>
      <c r="K137" s="13">
        <f t="shared" si="76"/>
        <v>28517.851385754537</v>
      </c>
      <c r="L137" s="10">
        <f t="shared" si="58"/>
        <v>-1.6540348780064562</v>
      </c>
      <c r="M137" s="10"/>
      <c r="N137" s="13">
        <f>('[2]A9. Nominal GDP (A)'!DH137/('[2]A9. Nominal GDP (A)'!F137/'BoE A8. UK Real GDP(A)'!I137))</f>
        <v>20999.963818467655</v>
      </c>
      <c r="O137" s="13">
        <f t="shared" si="44"/>
        <v>20600.190536021561</v>
      </c>
      <c r="P137" s="13">
        <f t="shared" si="77"/>
        <v>24097.424835428803</v>
      </c>
      <c r="Q137" s="10">
        <f t="shared" si="60"/>
        <v>-1.6762758896629038</v>
      </c>
      <c r="R137" s="10"/>
      <c r="S137" s="10">
        <f t="shared" si="78"/>
        <v>14.902144404072498</v>
      </c>
      <c r="T137" s="10">
        <f t="shared" si="46"/>
        <v>14.902144404072512</v>
      </c>
      <c r="U137" s="10">
        <f t="shared" si="79"/>
        <v>15.134972976568463</v>
      </c>
      <c r="V137" s="10">
        <f t="shared" si="73"/>
        <v>-1.5943734925586313</v>
      </c>
      <c r="W137" s="10">
        <f t="shared" si="73"/>
        <v>-1.5943734925586313</v>
      </c>
      <c r="X137" s="10">
        <f t="shared" si="73"/>
        <v>-1.594373492558617</v>
      </c>
      <c r="Y137" s="10"/>
      <c r="Z137" s="10">
        <f t="shared" si="48"/>
        <v>41.574077587589251</v>
      </c>
      <c r="AA137" s="10"/>
      <c r="AB137" s="10">
        <f t="shared" si="61"/>
        <v>-1.2236238008172222</v>
      </c>
      <c r="AC137" s="10"/>
      <c r="AD137" s="149">
        <f t="shared" si="49"/>
        <v>29109.971347269719</v>
      </c>
      <c r="AE137" s="149">
        <f t="shared" si="50"/>
        <v>28542.194110163793</v>
      </c>
      <c r="AF137" s="149">
        <f t="shared" si="50"/>
        <v>33387.719206053524</v>
      </c>
      <c r="AG137" s="149">
        <f t="shared" si="50"/>
        <v>34667.642724357866</v>
      </c>
      <c r="AH137" s="150">
        <f t="shared" si="62"/>
        <v>-1.6540348780064278</v>
      </c>
      <c r="AI137" s="150">
        <f t="shared" si="62"/>
        <v>-1.6540348780064136</v>
      </c>
      <c r="AJ137" s="150">
        <f t="shared" si="62"/>
        <v>-1.6540348780064278</v>
      </c>
      <c r="AK137" s="159"/>
      <c r="AL137" s="160"/>
      <c r="AM137" s="153">
        <f>'[2]A7. GB GDP(O) 1700-1870'!E128</f>
        <v>285.4773034007784</v>
      </c>
      <c r="AN137" s="154">
        <f>'[2]A18. Population 1680+'!J739</f>
        <v>13765</v>
      </c>
      <c r="AO137" s="154">
        <f t="shared" si="63"/>
        <v>2.0739360944480816</v>
      </c>
      <c r="AP137" s="154"/>
      <c r="AQ137" s="154">
        <f t="shared" si="64"/>
        <v>-3.0543842542440132</v>
      </c>
      <c r="AR137" s="161">
        <f>'[2]A48. Real Earnings '!AB616</f>
        <v>91.780600253176999</v>
      </c>
      <c r="AS137" s="155"/>
      <c r="AT137" s="155">
        <f t="shared" si="51"/>
        <v>34.83269232536702</v>
      </c>
      <c r="AU137" s="154">
        <f>'[2]A18. Population 1680+'!S739</f>
        <v>6985.8556535153202</v>
      </c>
      <c r="AV137" s="154">
        <f t="shared" si="52"/>
        <v>80.995493837831901</v>
      </c>
      <c r="AW137" s="154">
        <f t="shared" si="65"/>
        <v>-2.8253054351757072</v>
      </c>
      <c r="AX137" s="156">
        <f t="shared" si="53"/>
        <v>67.359860540033722</v>
      </c>
      <c r="AY137" s="156">
        <f>'[2]A9. Nominal GDP (A)'!AT137/('[2]A9. Nominal GDP (A)'!BK137+'[2]A9. Nominal GDP (A)'!AT137)</f>
        <v>0.14342143346699351</v>
      </c>
      <c r="AZ137" s="156">
        <f t="shared" si="66"/>
        <v>304.22002956530036</v>
      </c>
      <c r="BA137" s="156">
        <f t="shared" si="54"/>
        <v>60.238258335475123</v>
      </c>
      <c r="BB137" s="156">
        <f t="shared" si="55"/>
        <v>13.761253900432177</v>
      </c>
      <c r="BC137" s="157"/>
      <c r="BU137" s="143">
        <f t="shared" si="56"/>
        <v>14.12680022729363</v>
      </c>
      <c r="BV137" s="143">
        <f t="shared" si="67"/>
        <v>304.22002956530025</v>
      </c>
      <c r="BW137" s="143">
        <f t="shared" si="68"/>
        <v>-1.5943734925586313</v>
      </c>
      <c r="BX137" s="143"/>
      <c r="BY137" s="144">
        <f t="shared" si="69"/>
        <v>285.47730340077811</v>
      </c>
      <c r="BZ137" s="144">
        <f t="shared" si="70"/>
        <v>304.22002956529997</v>
      </c>
      <c r="CA137" s="144"/>
      <c r="CB137" s="158">
        <f>'[2]A9. Nominal GDP (A)'!DX137/'[2]A9. Nominal GDP (A)'!BF137</f>
        <v>2.9444503412102876E-2</v>
      </c>
      <c r="CC137" s="158">
        <f t="shared" si="57"/>
        <v>13.438261043683355</v>
      </c>
      <c r="CD137" s="158"/>
      <c r="CE137" s="162">
        <f>'[2]A9. Nominal GDP (A)'!DX137/'[2]A9. Nominal GDP (A)'!EF137</f>
        <v>3.3232208517919311E-2</v>
      </c>
      <c r="CF137" s="162">
        <f>'[2]A18. Population 1680+'!U739</f>
        <v>1338.95566692377</v>
      </c>
      <c r="CG137" s="162">
        <f t="shared" si="80"/>
        <v>10.658366698970873</v>
      </c>
      <c r="CH137" s="162"/>
      <c r="CI137" s="145"/>
      <c r="CJ137" s="145">
        <f t="shared" si="81"/>
        <v>1052.1685821044307</v>
      </c>
      <c r="CK137" s="145">
        <f t="shared" si="82"/>
        <v>1023.2360946769435</v>
      </c>
      <c r="CL137" s="145">
        <f t="shared" si="83"/>
        <v>1196.9479038195993</v>
      </c>
      <c r="CM137" s="146">
        <f t="shared" si="86"/>
        <v>119.5188380930533</v>
      </c>
      <c r="CN137" s="146">
        <f t="shared" si="87"/>
        <v>119.5188380930533</v>
      </c>
      <c r="CO137" s="146">
        <f t="shared" si="85"/>
        <v>119.51883809305332</v>
      </c>
      <c r="DX137" s="150">
        <f t="shared" si="84"/>
        <v>1.1548832931917126</v>
      </c>
    </row>
    <row r="138" spans="1:128" x14ac:dyDescent="0.25">
      <c r="A138">
        <v>1820</v>
      </c>
      <c r="B138" s="147">
        <f t="shared" si="74"/>
        <v>27935.616765011397</v>
      </c>
      <c r="C138" s="147">
        <f t="shared" si="39"/>
        <v>27390.744799509619</v>
      </c>
      <c r="D138" s="147">
        <f t="shared" si="75"/>
        <v>32040.791702311417</v>
      </c>
      <c r="E138" s="148">
        <f t="shared" si="72"/>
        <v>8.1216871679752387</v>
      </c>
      <c r="F138" s="148">
        <f t="shared" si="72"/>
        <v>8.1216871679752529</v>
      </c>
      <c r="G138" s="148">
        <f t="shared" si="72"/>
        <v>8.1216871679752529</v>
      </c>
      <c r="H138" s="10"/>
      <c r="I138" s="13">
        <f t="shared" si="41"/>
        <v>26886.971696840254</v>
      </c>
      <c r="J138" s="13">
        <f t="shared" si="42"/>
        <v>26361.981907397247</v>
      </c>
      <c r="K138" s="13">
        <f t="shared" si="76"/>
        <v>30837.37873276597</v>
      </c>
      <c r="L138" s="10">
        <f t="shared" si="58"/>
        <v>8.1335978494161765</v>
      </c>
      <c r="M138" s="10"/>
      <c r="N138" s="13">
        <f>('[2]A9. Nominal GDP (A)'!DH138/('[2]A9. Nominal GDP (A)'!F138/'BoE A8. UK Real GDP(A)'!I138))</f>
        <v>22702.879827882902</v>
      </c>
      <c r="O138" s="13">
        <f t="shared" si="44"/>
        <v>22270.688378972383</v>
      </c>
      <c r="P138" s="13">
        <f t="shared" si="77"/>
        <v>26051.518227810971</v>
      </c>
      <c r="Q138" s="10">
        <f t="shared" si="60"/>
        <v>8.1091378258360578</v>
      </c>
      <c r="R138" s="10"/>
      <c r="S138" s="10">
        <f t="shared" si="78"/>
        <v>16.106564698675545</v>
      </c>
      <c r="T138" s="10">
        <f t="shared" si="46"/>
        <v>16.106564698675559</v>
      </c>
      <c r="U138" s="10">
        <f t="shared" si="79"/>
        <v>16.358210929239632</v>
      </c>
      <c r="V138" s="10">
        <f t="shared" si="73"/>
        <v>8.0821944945983688</v>
      </c>
      <c r="W138" s="10">
        <f t="shared" si="73"/>
        <v>8.0821944945983688</v>
      </c>
      <c r="X138" s="10">
        <f t="shared" si="73"/>
        <v>8.082194494598383</v>
      </c>
      <c r="Y138" s="10"/>
      <c r="Z138" s="10">
        <f t="shared" si="48"/>
        <v>44.806541147618454</v>
      </c>
      <c r="AA138" s="10"/>
      <c r="AB138" s="10">
        <f t="shared" si="61"/>
        <v>7.7751900886290741</v>
      </c>
      <c r="AC138" s="10"/>
      <c r="AD138" s="149">
        <f t="shared" si="49"/>
        <v>31477.659350736914</v>
      </c>
      <c r="AE138" s="149">
        <f t="shared" si="50"/>
        <v>30863.701396484266</v>
      </c>
      <c r="AF138" s="149">
        <f t="shared" si="50"/>
        <v>36103.342017366202</v>
      </c>
      <c r="AG138" s="149">
        <f t="shared" si="50"/>
        <v>37487.369367429521</v>
      </c>
      <c r="AH138" s="150">
        <f t="shared" si="62"/>
        <v>8.1335978494161765</v>
      </c>
      <c r="AI138" s="150">
        <f t="shared" si="62"/>
        <v>8.1335978494161765</v>
      </c>
      <c r="AJ138" s="150">
        <f t="shared" si="62"/>
        <v>8.1335978494161623</v>
      </c>
      <c r="AK138" s="159"/>
      <c r="AL138" s="160"/>
      <c r="AM138" s="153">
        <f>'[2]A7. GB GDP(O) 1700-1870'!E129</f>
        <v>308.69687921075541</v>
      </c>
      <c r="AN138" s="154">
        <f>'[2]A18. Population 1680+'!J740</f>
        <v>13974</v>
      </c>
      <c r="AO138" s="154">
        <f t="shared" si="63"/>
        <v>2.2090802863228527</v>
      </c>
      <c r="AP138" s="154"/>
      <c r="AQ138" s="154">
        <f t="shared" si="64"/>
        <v>6.5163141832842228</v>
      </c>
      <c r="AR138" s="161">
        <f>'[2]A48. Real Earnings '!AB617</f>
        <v>94.028384980617133</v>
      </c>
      <c r="AS138" s="155"/>
      <c r="AT138" s="155">
        <f t="shared" si="51"/>
        <v>37.541000366651616</v>
      </c>
      <c r="AU138" s="154">
        <f>'[2]A18. Population 1680+'!S740</f>
        <v>7100.99999999999</v>
      </c>
      <c r="AV138" s="154">
        <f t="shared" si="52"/>
        <v>85.877570626649472</v>
      </c>
      <c r="AW138" s="154">
        <f t="shared" si="65"/>
        <v>6.0275906195379179</v>
      </c>
      <c r="AX138" s="156">
        <f t="shared" si="53"/>
        <v>72.597217740456784</v>
      </c>
      <c r="AY138" s="156">
        <f>'[2]A9. Nominal GDP (A)'!AT138/('[2]A9. Nominal GDP (A)'!BK138+'[2]A9. Nominal GDP (A)'!AT138)</f>
        <v>0.14377474414549976</v>
      </c>
      <c r="AZ138" s="156">
        <f t="shared" si="66"/>
        <v>328.80768404629265</v>
      </c>
      <c r="BA138" s="156">
        <f t="shared" si="54"/>
        <v>65.106831534306849</v>
      </c>
      <c r="BB138" s="156">
        <f t="shared" si="55"/>
        <v>14.873465205560612</v>
      </c>
      <c r="BC138" s="157"/>
      <c r="BU138" s="143">
        <f t="shared" si="56"/>
        <v>15.268555697526867</v>
      </c>
      <c r="BV138" s="143">
        <f t="shared" si="67"/>
        <v>328.80768404629248</v>
      </c>
      <c r="BW138" s="143">
        <f t="shared" si="68"/>
        <v>8.0821944945983688</v>
      </c>
      <c r="BX138" s="143"/>
      <c r="BY138" s="144">
        <f t="shared" si="69"/>
        <v>308.69687921075507</v>
      </c>
      <c r="BZ138" s="144">
        <f t="shared" si="70"/>
        <v>328.80768404629225</v>
      </c>
      <c r="CA138" s="144"/>
      <c r="CB138" s="158">
        <f>'[2]A9. Nominal GDP (A)'!DX138/'[2]A9. Nominal GDP (A)'!BF138</f>
        <v>2.9517038299164956E-2</v>
      </c>
      <c r="CC138" s="158">
        <f t="shared" si="57"/>
        <v>14.531275154931317</v>
      </c>
      <c r="CD138" s="158"/>
      <c r="CE138" s="162">
        <f>'[2]A9. Nominal GDP (A)'!DX138/'[2]A9. Nominal GDP (A)'!EF138</f>
        <v>3.3324634596306316E-2</v>
      </c>
      <c r="CF138" s="162">
        <f>'[2]A18. Population 1680+'!U740</f>
        <v>1361.0249999999983</v>
      </c>
      <c r="CG138" s="162">
        <f t="shared" si="80"/>
        <v>11.487074970158996</v>
      </c>
      <c r="CH138" s="162"/>
      <c r="CI138" s="145"/>
      <c r="CJ138" s="145">
        <f t="shared" si="81"/>
        <v>1133.9766894158834</v>
      </c>
      <c r="CK138" s="145">
        <f t="shared" si="82"/>
        <v>1102.7946460935402</v>
      </c>
      <c r="CL138" s="145">
        <f t="shared" si="83"/>
        <v>1290.0128786034343</v>
      </c>
      <c r="CM138" s="146">
        <f t="shared" si="86"/>
        <v>129.22578422976994</v>
      </c>
      <c r="CN138" s="146">
        <f t="shared" si="87"/>
        <v>129.22578422976994</v>
      </c>
      <c r="CO138" s="146">
        <f t="shared" si="85"/>
        <v>129.22578422976994</v>
      </c>
      <c r="DX138" s="150">
        <f t="shared" si="84"/>
        <v>1.1548832931917126</v>
      </c>
    </row>
    <row r="139" spans="1:128" x14ac:dyDescent="0.25">
      <c r="A139">
        <v>1821</v>
      </c>
      <c r="B139" s="147">
        <f t="shared" si="74"/>
        <v>28412.230909825561</v>
      </c>
      <c r="C139" s="147">
        <f t="shared" si="39"/>
        <v>27858.062794249297</v>
      </c>
      <c r="D139" s="147">
        <f t="shared" si="75"/>
        <v>32587.444910823804</v>
      </c>
      <c r="E139" s="148">
        <f t="shared" si="72"/>
        <v>1.7061164205656922</v>
      </c>
      <c r="F139" s="148">
        <f t="shared" si="72"/>
        <v>1.7061164205656922</v>
      </c>
      <c r="G139" s="148">
        <f t="shared" si="72"/>
        <v>1.7061164205657064</v>
      </c>
      <c r="H139" s="10"/>
      <c r="I139" s="13">
        <f t="shared" si="41"/>
        <v>27348.116678691851</v>
      </c>
      <c r="J139" s="13">
        <f t="shared" si="42"/>
        <v>26814.122661861147</v>
      </c>
      <c r="K139" s="13">
        <f t="shared" si="76"/>
        <v>31366.278105161393</v>
      </c>
      <c r="L139" s="10">
        <f t="shared" si="58"/>
        <v>1.7151242878936586</v>
      </c>
      <c r="M139" s="10"/>
      <c r="N139" s="13">
        <f>('[2]A9. Nominal GDP (A)'!DH139/('[2]A9. Nominal GDP (A)'!F139/'BoE A8. UK Real GDP(A)'!I139))</f>
        <v>23087.037738753101</v>
      </c>
      <c r="O139" s="13">
        <f t="shared" si="44"/>
        <v>22647.533131099368</v>
      </c>
      <c r="P139" s="13">
        <f t="shared" si="77"/>
        <v>26492.338815034509</v>
      </c>
      <c r="Q139" s="10">
        <f t="shared" si="60"/>
        <v>1.6921109294618475</v>
      </c>
      <c r="R139" s="10"/>
      <c r="S139" s="10">
        <f t="shared" si="78"/>
        <v>16.376552766223924</v>
      </c>
      <c r="T139" s="10">
        <f t="shared" si="46"/>
        <v>16.376552766223938</v>
      </c>
      <c r="U139" s="10">
        <f t="shared" si="79"/>
        <v>16.63241724448806</v>
      </c>
      <c r="V139" s="10">
        <f t="shared" si="73"/>
        <v>1.6762610314450228</v>
      </c>
      <c r="W139" s="10">
        <f t="shared" si="73"/>
        <v>1.6762610314450228</v>
      </c>
      <c r="X139" s="10">
        <f t="shared" si="73"/>
        <v>1.676261031445037</v>
      </c>
      <c r="Y139" s="10"/>
      <c r="Z139" s="10">
        <f t="shared" si="48"/>
        <v>45.453913997550387</v>
      </c>
      <c r="AA139" s="10"/>
      <c r="AB139" s="10">
        <f t="shared" si="61"/>
        <v>1.4448177282846189</v>
      </c>
      <c r="AC139" s="10"/>
      <c r="AD139" s="149">
        <f t="shared" si="49"/>
        <v>32017.540331521835</v>
      </c>
      <c r="AE139" s="149">
        <f t="shared" si="50"/>
        <v>31393.052235278345</v>
      </c>
      <c r="AF139" s="149">
        <f t="shared" si="50"/>
        <v>36722.559205047364</v>
      </c>
      <c r="AG139" s="149">
        <f t="shared" si="50"/>
        <v>38130.324344342713</v>
      </c>
      <c r="AH139" s="150">
        <f t="shared" si="62"/>
        <v>1.7151242878936728</v>
      </c>
      <c r="AI139" s="150">
        <f t="shared" si="62"/>
        <v>1.7151242878936586</v>
      </c>
      <c r="AJ139" s="150">
        <f t="shared" si="62"/>
        <v>1.7151242878936444</v>
      </c>
      <c r="AK139" s="159"/>
      <c r="AL139" s="160"/>
      <c r="AM139" s="153">
        <f>'[2]A7. GB GDP(O) 1700-1870'!E130</f>
        <v>313.99141436206884</v>
      </c>
      <c r="AN139" s="154">
        <f>'[2]A18. Population 1680+'!J741</f>
        <v>14206</v>
      </c>
      <c r="AO139" s="154">
        <f t="shared" si="63"/>
        <v>2.2102732251307113</v>
      </c>
      <c r="AP139" s="154"/>
      <c r="AQ139" s="154">
        <f t="shared" si="64"/>
        <v>5.4001604887091048E-2</v>
      </c>
      <c r="AR139" s="161">
        <f>'[2]A48. Real Earnings '!AB618</f>
        <v>101.03653504213297</v>
      </c>
      <c r="AS139" s="155"/>
      <c r="AT139" s="155">
        <f t="shared" si="51"/>
        <v>38.083399395324392</v>
      </c>
      <c r="AU139" s="154">
        <f>'[2]A18. Population 1680+'!S741</f>
        <v>7200</v>
      </c>
      <c r="AV139" s="154">
        <f t="shared" si="52"/>
        <v>85.92046774804767</v>
      </c>
      <c r="AW139" s="154">
        <f t="shared" si="65"/>
        <v>4.9951484520548206E-2</v>
      </c>
      <c r="AX139" s="156">
        <f t="shared" si="53"/>
        <v>73.646115212612287</v>
      </c>
      <c r="AY139" s="156">
        <f>'[2]A9. Nominal GDP (A)'!AT139/('[2]A9. Nominal GDP (A)'!BK139+'[2]A9. Nominal GDP (A)'!AT139)</f>
        <v>0.147088500038354</v>
      </c>
      <c r="AZ139" s="156">
        <f t="shared" si="66"/>
        <v>334.31935912235753</v>
      </c>
      <c r="BA139" s="156">
        <f t="shared" si="54"/>
        <v>66.198191980125003</v>
      </c>
      <c r="BB139" s="156">
        <f t="shared" si="55"/>
        <v>15.122783306826959</v>
      </c>
      <c r="BC139" s="157"/>
      <c r="BU139" s="143">
        <f t="shared" si="56"/>
        <v>15.524496546748988</v>
      </c>
      <c r="BV139" s="143">
        <f t="shared" si="67"/>
        <v>334.3193591223573</v>
      </c>
      <c r="BW139" s="143">
        <f t="shared" si="68"/>
        <v>1.6762610314449944</v>
      </c>
      <c r="BX139" s="143"/>
      <c r="BY139" s="144">
        <f t="shared" si="69"/>
        <v>313.99141436206844</v>
      </c>
      <c r="BZ139" s="144">
        <f t="shared" si="70"/>
        <v>334.31935912235707</v>
      </c>
      <c r="CA139" s="144"/>
      <c r="CB139" s="158">
        <f>'[2]A9. Nominal GDP (A)'!DX139/'[2]A9. Nominal GDP (A)'!BF139</f>
        <v>3.0197354304488361E-2</v>
      </c>
      <c r="CC139" s="158">
        <f t="shared" si="57"/>
        <v>14.780504584454198</v>
      </c>
      <c r="CD139" s="158"/>
      <c r="CE139" s="162">
        <f>'[2]A9. Nominal GDP (A)'!DX139/'[2]A9. Nominal GDP (A)'!EF139</f>
        <v>3.4194373840337543E-2</v>
      </c>
      <c r="CF139" s="162">
        <f>'[2]A18. Population 1680+'!U741</f>
        <v>1380</v>
      </c>
      <c r="CG139" s="162">
        <f t="shared" si="80"/>
        <v>11.653042265789196</v>
      </c>
      <c r="CH139" s="162"/>
      <c r="CI139" s="162"/>
      <c r="CJ139" s="145">
        <f t="shared" si="81"/>
        <v>1150.3605856591789</v>
      </c>
      <c r="CK139" s="145">
        <f t="shared" si="82"/>
        <v>1118.7280186468734</v>
      </c>
      <c r="CL139" s="145">
        <f t="shared" si="83"/>
        <v>1308.6512133706512</v>
      </c>
      <c r="CM139" s="146">
        <f t="shared" si="86"/>
        <v>131.43052655411884</v>
      </c>
      <c r="CN139" s="146">
        <f t="shared" si="87"/>
        <v>131.43052655411884</v>
      </c>
      <c r="CO139" s="146">
        <f t="shared" si="85"/>
        <v>131.43052655411884</v>
      </c>
      <c r="DX139" s="150">
        <f t="shared" si="84"/>
        <v>1.1548832931917126</v>
      </c>
    </row>
    <row r="140" spans="1:128" x14ac:dyDescent="0.25">
      <c r="A140">
        <v>1822</v>
      </c>
      <c r="B140" s="147">
        <f t="shared" si="74"/>
        <v>28961.083075866169</v>
      </c>
      <c r="C140" s="147">
        <f t="shared" si="39"/>
        <v>28396.209839261221</v>
      </c>
      <c r="D140" s="147">
        <f t="shared" si="75"/>
        <v>33216.951611012184</v>
      </c>
      <c r="E140" s="148">
        <f t="shared" si="72"/>
        <v>1.9317461123786757</v>
      </c>
      <c r="F140" s="148">
        <f t="shared" si="72"/>
        <v>1.9317461123786899</v>
      </c>
      <c r="G140" s="148">
        <f t="shared" si="72"/>
        <v>1.9317461123786615</v>
      </c>
      <c r="H140" s="10"/>
      <c r="I140" s="13">
        <f t="shared" si="41"/>
        <v>27880.0772929749</v>
      </c>
      <c r="J140" s="13">
        <f t="shared" si="42"/>
        <v>27335.696316465979</v>
      </c>
      <c r="K140" s="13">
        <f t="shared" si="76"/>
        <v>31976.39779876337</v>
      </c>
      <c r="L140" s="10">
        <f t="shared" si="58"/>
        <v>1.9451453295046122</v>
      </c>
      <c r="M140" s="10"/>
      <c r="N140" s="13">
        <f>('[2]A9. Nominal GDP (A)'!DH140/('[2]A9. Nominal GDP (A)'!F140/'BoE A8. UK Real GDP(A)'!I140))</f>
        <v>23530.787852027395</v>
      </c>
      <c r="O140" s="13">
        <f t="shared" si="44"/>
        <v>23082.835637468099</v>
      </c>
      <c r="P140" s="13">
        <f t="shared" si="77"/>
        <v>27001.541359037776</v>
      </c>
      <c r="Q140" s="10">
        <f t="shared" si="60"/>
        <v>1.9220747083088554</v>
      </c>
      <c r="R140" s="10"/>
      <c r="S140" s="10">
        <f t="shared" si="78"/>
        <v>16.676316300864958</v>
      </c>
      <c r="T140" s="10">
        <f t="shared" si="46"/>
        <v>16.676316300864972</v>
      </c>
      <c r="U140" s="10">
        <f t="shared" si="79"/>
        <v>16.936864233668548</v>
      </c>
      <c r="V140" s="10">
        <f t="shared" si="73"/>
        <v>1.8304434328773169</v>
      </c>
      <c r="W140" s="10">
        <f t="shared" si="73"/>
        <v>1.8304434328773027</v>
      </c>
      <c r="X140" s="10">
        <f t="shared" si="73"/>
        <v>1.8304434328773311</v>
      </c>
      <c r="Y140" s="10"/>
      <c r="Z140" s="10">
        <f t="shared" si="48"/>
        <v>45.983602002364982</v>
      </c>
      <c r="AA140" s="10"/>
      <c r="AB140" s="10">
        <f t="shared" si="61"/>
        <v>1.1653297994164689</v>
      </c>
      <c r="AC140" s="10"/>
      <c r="AD140" s="149">
        <f t="shared" si="49"/>
        <v>32640.328021902678</v>
      </c>
      <c r="AE140" s="149">
        <f t="shared" si="50"/>
        <v>32003.692724621793</v>
      </c>
      <c r="AF140" s="149">
        <f t="shared" si="50"/>
        <v>37436.866350298893</v>
      </c>
      <c r="AG140" s="149">
        <f t="shared" si="50"/>
        <v>38872.014567451639</v>
      </c>
      <c r="AH140" s="150">
        <f t="shared" si="62"/>
        <v>1.9451453295045837</v>
      </c>
      <c r="AI140" s="150">
        <f t="shared" si="62"/>
        <v>1.9451453295045837</v>
      </c>
      <c r="AJ140" s="150">
        <f t="shared" si="62"/>
        <v>1.9451453295045695</v>
      </c>
      <c r="AK140" s="159"/>
      <c r="AL140" s="160"/>
      <c r="AM140" s="153">
        <f>'[2]A7. GB GDP(O) 1700-1870'!E131</f>
        <v>320.09900369357797</v>
      </c>
      <c r="AN140" s="154">
        <f>'[2]A18. Population 1680+'!J742</f>
        <v>14446</v>
      </c>
      <c r="AO140" s="154">
        <f t="shared" si="63"/>
        <v>2.2158313975742625</v>
      </c>
      <c r="AP140" s="154"/>
      <c r="AQ140" s="154">
        <f t="shared" si="64"/>
        <v>0.25146992599624696</v>
      </c>
      <c r="AR140" s="161">
        <f>'[2]A48. Real Earnings '!AB619</f>
        <v>106.86315673209675</v>
      </c>
      <c r="AS140" s="155"/>
      <c r="AT140" s="155">
        <f t="shared" si="51"/>
        <v>38.527196597108905</v>
      </c>
      <c r="AU140" s="154">
        <f>'[2]A18. Population 1680+'!S742</f>
        <v>7267</v>
      </c>
      <c r="AV140" s="154">
        <f t="shared" si="52"/>
        <v>86.120327074459695</v>
      </c>
      <c r="AW140" s="154">
        <f t="shared" si="65"/>
        <v>0.23260968154653483</v>
      </c>
      <c r="AX140" s="156">
        <f t="shared" si="53"/>
        <v>74.504335339297455</v>
      </c>
      <c r="AY140" s="156">
        <f>'[2]A9. Nominal GDP (A)'!AT140/('[2]A9. Nominal GDP (A)'!BK140+'[2]A9. Nominal GDP (A)'!AT140)</f>
        <v>0.14973590328316197</v>
      </c>
      <c r="AZ140" s="156">
        <f t="shared" si="66"/>
        <v>340.4388858762502</v>
      </c>
      <c r="BA140" s="156">
        <f t="shared" si="54"/>
        <v>67.409912437908702</v>
      </c>
      <c r="BB140" s="156">
        <f t="shared" si="55"/>
        <v>15.399597300735039</v>
      </c>
      <c r="BC140" s="157"/>
      <c r="BU140" s="143">
        <f t="shared" si="56"/>
        <v>15.80866367427622</v>
      </c>
      <c r="BV140" s="143">
        <f t="shared" si="67"/>
        <v>340.43888587625003</v>
      </c>
      <c r="BW140" s="143">
        <f t="shared" si="68"/>
        <v>1.8304434328773311</v>
      </c>
      <c r="BX140" s="143"/>
      <c r="BY140" s="144">
        <f t="shared" si="69"/>
        <v>320.09900369357769</v>
      </c>
      <c r="BZ140" s="144">
        <f t="shared" si="70"/>
        <v>340.43888587624991</v>
      </c>
      <c r="CA140" s="144"/>
      <c r="CB140" s="158">
        <f>'[2]A9. Nominal GDP (A)'!DX140/'[2]A9. Nominal GDP (A)'!BF140</f>
        <v>3.0858756537815397E-2</v>
      </c>
      <c r="CC140" s="158">
        <f t="shared" si="57"/>
        <v>15.068006879055925</v>
      </c>
      <c r="CD140" s="158"/>
      <c r="CE140" s="162">
        <f>'[2]A9. Nominal GDP (A)'!DX140/'[2]A9. Nominal GDP (A)'!EF140</f>
        <v>3.502208168115338E-2</v>
      </c>
      <c r="CF140" s="162">
        <f>'[2]A18. Population 1680+'!U742</f>
        <v>1398.1831050419551</v>
      </c>
      <c r="CG140" s="162">
        <f t="shared" si="80"/>
        <v>11.834047909948247</v>
      </c>
      <c r="CH140" s="162"/>
      <c r="CI140" s="162"/>
      <c r="CJ140" s="145">
        <f t="shared" si="81"/>
        <v>1168.2290318617399</v>
      </c>
      <c r="CK140" s="145">
        <f t="shared" si="82"/>
        <v>1136.1051190671167</v>
      </c>
      <c r="CL140" s="145">
        <f t="shared" si="83"/>
        <v>1328.9783734763937</v>
      </c>
      <c r="CM140" s="146">
        <f t="shared" si="86"/>
        <v>133.96943064130684</v>
      </c>
      <c r="CN140" s="146">
        <f t="shared" si="87"/>
        <v>133.96943064130684</v>
      </c>
      <c r="CO140" s="146">
        <f t="shared" si="85"/>
        <v>133.96943064130684</v>
      </c>
      <c r="DX140" s="150">
        <f t="shared" si="84"/>
        <v>1.1548832931917126</v>
      </c>
    </row>
    <row r="141" spans="1:128" x14ac:dyDescent="0.25">
      <c r="A141">
        <v>1823</v>
      </c>
      <c r="B141" s="147">
        <f t="shared" si="74"/>
        <v>29814.480902100619</v>
      </c>
      <c r="C141" s="147">
        <f t="shared" si="39"/>
        <v>29232.962514796236</v>
      </c>
      <c r="D141" s="147">
        <f t="shared" si="75"/>
        <v>34195.757349206244</v>
      </c>
      <c r="E141" s="148">
        <f t="shared" si="72"/>
        <v>2.9467054944005326</v>
      </c>
      <c r="F141" s="148">
        <f t="shared" si="72"/>
        <v>2.9467054944005469</v>
      </c>
      <c r="G141" s="148">
        <f t="shared" si="72"/>
        <v>2.9467054944005184</v>
      </c>
      <c r="H141" s="10"/>
      <c r="I141" s="13">
        <f t="shared" si="41"/>
        <v>28705.653355561655</v>
      </c>
      <c r="J141" s="13">
        <f t="shared" si="42"/>
        <v>28145.152341134239</v>
      </c>
      <c r="K141" s="13">
        <f t="shared" si="76"/>
        <v>32923.272813240561</v>
      </c>
      <c r="L141" s="10">
        <f t="shared" si="58"/>
        <v>2.9611684856941878</v>
      </c>
      <c r="M141" s="10"/>
      <c r="N141" s="13">
        <f>('[2]A9. Nominal GDP (A)'!DH141/('[2]A9. Nominal GDP (A)'!F141/'BoE A8. UK Real GDP(A)'!I141))</f>
        <v>24222.090081916391</v>
      </c>
      <c r="O141" s="13">
        <f t="shared" si="44"/>
        <v>23760.977646511285</v>
      </c>
      <c r="P141" s="13">
        <f t="shared" si="77"/>
        <v>27794.80956022699</v>
      </c>
      <c r="Q141" s="10">
        <f t="shared" si="60"/>
        <v>2.9378626599169877</v>
      </c>
      <c r="R141" s="10"/>
      <c r="S141" s="10">
        <f t="shared" si="78"/>
        <v>17.150166626545484</v>
      </c>
      <c r="T141" s="10">
        <f t="shared" si="46"/>
        <v>17.150166626545499</v>
      </c>
      <c r="U141" s="10">
        <f t="shared" si="79"/>
        <v>17.41811791633673</v>
      </c>
      <c r="V141" s="10">
        <f t="shared" si="73"/>
        <v>2.8414568129530409</v>
      </c>
      <c r="W141" s="10">
        <f t="shared" si="73"/>
        <v>2.8414568129530409</v>
      </c>
      <c r="X141" s="10">
        <f t="shared" si="73"/>
        <v>2.8414568129530409</v>
      </c>
      <c r="Y141" s="10"/>
      <c r="Z141" s="10">
        <f t="shared" si="48"/>
        <v>46.977621736112866</v>
      </c>
      <c r="AA141" s="10"/>
      <c r="AB141" s="10">
        <f t="shared" si="61"/>
        <v>2.1616830575751038</v>
      </c>
      <c r="AC141" s="10"/>
      <c r="AD141" s="149">
        <f t="shared" si="49"/>
        <v>33606.863128914483</v>
      </c>
      <c r="AE141" s="149">
        <f t="shared" si="50"/>
        <v>32951.375987841711</v>
      </c>
      <c r="AF141" s="149">
        <f t="shared" si="50"/>
        <v>38545.43503869541</v>
      </c>
      <c r="AG141" s="149">
        <f t="shared" si="50"/>
        <v>40023.080412577488</v>
      </c>
      <c r="AH141" s="150">
        <f t="shared" si="62"/>
        <v>2.9611684856942304</v>
      </c>
      <c r="AI141" s="150">
        <f t="shared" si="62"/>
        <v>2.9611684856942304</v>
      </c>
      <c r="AJ141" s="150">
        <f t="shared" si="62"/>
        <v>2.9611684856942304</v>
      </c>
      <c r="AK141" s="159"/>
      <c r="AL141" s="160"/>
      <c r="AM141" s="153">
        <f>'[2]A7. GB GDP(O) 1700-1870'!E132</f>
        <v>329.57767451397342</v>
      </c>
      <c r="AN141" s="154">
        <f>'[2]A18. Population 1680+'!J743</f>
        <v>14681</v>
      </c>
      <c r="AO141" s="154">
        <f t="shared" si="63"/>
        <v>2.2449266025064603</v>
      </c>
      <c r="AP141" s="154"/>
      <c r="AQ141" s="154">
        <f t="shared" si="64"/>
        <v>1.3130604144362792</v>
      </c>
      <c r="AR141" s="161">
        <f>'[2]A48. Real Earnings '!AB620</f>
        <v>111.06822945305117</v>
      </c>
      <c r="AS141" s="155"/>
      <c r="AT141" s="155">
        <f t="shared" si="51"/>
        <v>39.360032478507257</v>
      </c>
      <c r="AU141" s="154">
        <f>'[2]A18. Population 1680+'!S743</f>
        <v>7335</v>
      </c>
      <c r="AV141" s="154">
        <f t="shared" si="52"/>
        <v>87.166328103787649</v>
      </c>
      <c r="AW141" s="154">
        <f t="shared" si="65"/>
        <v>1.2145808833535767</v>
      </c>
      <c r="AX141" s="156">
        <f t="shared" si="53"/>
        <v>76.114882933485987</v>
      </c>
      <c r="AY141" s="156">
        <f>'[2]A9. Nominal GDP (A)'!AT141/('[2]A9. Nominal GDP (A)'!BK141+'[2]A9. Nominal GDP (A)'!AT141)</f>
        <v>0.14687714083503639</v>
      </c>
      <c r="AZ141" s="156">
        <f t="shared" si="66"/>
        <v>350.11230979292242</v>
      </c>
      <c r="BA141" s="156">
        <f t="shared" si="54"/>
        <v>69.325335987481353</v>
      </c>
      <c r="BB141" s="156">
        <f t="shared" si="55"/>
        <v>15.83717020740411</v>
      </c>
      <c r="BC141" s="157"/>
      <c r="BU141" s="143">
        <f t="shared" si="56"/>
        <v>16.257860025285776</v>
      </c>
      <c r="BV141" s="143">
        <f t="shared" si="67"/>
        <v>350.11230979292219</v>
      </c>
      <c r="BW141" s="143">
        <f t="shared" si="68"/>
        <v>2.8414568129530409</v>
      </c>
      <c r="BX141" s="143"/>
      <c r="BY141" s="144">
        <f t="shared" si="69"/>
        <v>329.57767451397297</v>
      </c>
      <c r="BZ141" s="144">
        <f t="shared" si="70"/>
        <v>350.11230979292196</v>
      </c>
      <c r="CA141" s="144"/>
      <c r="CB141" s="158">
        <f>'[2]A9. Nominal GDP (A)'!DX141/'[2]A9. Nominal GDP (A)'!BF141</f>
        <v>3.0384121963397445E-2</v>
      </c>
      <c r="CC141" s="158">
        <f t="shared" si="57"/>
        <v>15.514195950180762</v>
      </c>
      <c r="CD141" s="158"/>
      <c r="CE141" s="162">
        <f>'[2]A9. Nominal GDP (A)'!DX141/'[2]A9. Nominal GDP (A)'!EF141</f>
        <v>3.4390358664277559E-2</v>
      </c>
      <c r="CF141" s="162">
        <f>'[2]A18. Population 1680+'!U743</f>
        <v>1416.6057936411323</v>
      </c>
      <c r="CG141" s="162">
        <f t="shared" si="80"/>
        <v>12.135603202400302</v>
      </c>
      <c r="CH141" s="162"/>
      <c r="CI141" s="162"/>
      <c r="CJ141" s="145">
        <f t="shared" si="81"/>
        <v>1197.9978523054954</v>
      </c>
      <c r="CK141" s="145">
        <f t="shared" si="82"/>
        <v>1165.0553577380754</v>
      </c>
      <c r="CL141" s="145">
        <f t="shared" si="83"/>
        <v>1362.8434097789113</v>
      </c>
      <c r="CM141" s="146">
        <f t="shared" si="86"/>
        <v>137.91711521483134</v>
      </c>
      <c r="CN141" s="146">
        <f t="shared" si="87"/>
        <v>137.91711521483134</v>
      </c>
      <c r="CO141" s="146">
        <f t="shared" si="85"/>
        <v>137.91711521483134</v>
      </c>
      <c r="DX141" s="150">
        <f t="shared" si="84"/>
        <v>1.1548832931917126</v>
      </c>
    </row>
    <row r="142" spans="1:128" x14ac:dyDescent="0.25">
      <c r="A142">
        <v>1824</v>
      </c>
      <c r="B142" s="147">
        <f t="shared" si="74"/>
        <v>31449.341821804766</v>
      </c>
      <c r="C142" s="147">
        <f t="shared" si="39"/>
        <v>30835.936188547148</v>
      </c>
      <c r="D142" s="147">
        <f t="shared" si="75"/>
        <v>36070.863191010932</v>
      </c>
      <c r="E142" s="148">
        <f t="shared" si="72"/>
        <v>5.4834458633454375</v>
      </c>
      <c r="F142" s="148">
        <f t="shared" si="72"/>
        <v>5.4834458633454233</v>
      </c>
      <c r="G142" s="148">
        <f t="shared" si="72"/>
        <v>5.4834458633454233</v>
      </c>
      <c r="H142" s="10"/>
      <c r="I142" s="13">
        <f t="shared" si="41"/>
        <v>30284.46160783181</v>
      </c>
      <c r="J142" s="13">
        <f t="shared" si="42"/>
        <v>29693.133089984676</v>
      </c>
      <c r="K142" s="13">
        <f t="shared" si="76"/>
        <v>34734.049741584364</v>
      </c>
      <c r="L142" s="10">
        <f t="shared" si="58"/>
        <v>5.4999906558972924</v>
      </c>
      <c r="M142" s="10"/>
      <c r="N142" s="13">
        <f>('[2]A9. Nominal GDP (A)'!DH142/('[2]A9. Nominal GDP (A)'!F142/'BoE A8. UK Real GDP(A)'!I142))</f>
        <v>25548.517106733307</v>
      </c>
      <c r="O142" s="13">
        <f t="shared" si="44"/>
        <v>25062.153671363623</v>
      </c>
      <c r="P142" s="13">
        <f t="shared" si="77"/>
        <v>29316.88244599539</v>
      </c>
      <c r="Q142" s="10">
        <f t="shared" si="60"/>
        <v>5.4761047470762634</v>
      </c>
      <c r="R142" s="10"/>
      <c r="S142" s="10">
        <f t="shared" si="78"/>
        <v>18.071108405968268</v>
      </c>
      <c r="T142" s="10">
        <f t="shared" si="46"/>
        <v>18.071108405968282</v>
      </c>
      <c r="U142" s="10">
        <f t="shared" si="79"/>
        <v>18.353448333665632</v>
      </c>
      <c r="V142" s="10">
        <f t="shared" si="73"/>
        <v>5.3698707393158855</v>
      </c>
      <c r="W142" s="10">
        <f t="shared" si="73"/>
        <v>5.3698707393158713</v>
      </c>
      <c r="X142" s="10">
        <f t="shared" si="73"/>
        <v>5.3698707393158855</v>
      </c>
      <c r="Y142" s="10"/>
      <c r="Z142" s="10">
        <f t="shared" si="48"/>
        <v>49.145207129240262</v>
      </c>
      <c r="AA142" s="10"/>
      <c r="AB142" s="10">
        <f t="shared" si="61"/>
        <v>4.6140807325312494</v>
      </c>
      <c r="AC142" s="10"/>
      <c r="AD142" s="149">
        <f t="shared" si="49"/>
        <v>35455.237460744975</v>
      </c>
      <c r="AE142" s="149">
        <f t="shared" si="50"/>
        <v>34763.698588162588</v>
      </c>
      <c r="AF142" s="149">
        <f t="shared" si="50"/>
        <v>40665.430364098611</v>
      </c>
      <c r="AG142" s="149">
        <f t="shared" si="50"/>
        <v>42224.346095471505</v>
      </c>
      <c r="AH142" s="150">
        <f t="shared" si="62"/>
        <v>5.4999906558973066</v>
      </c>
      <c r="AI142" s="150">
        <f t="shared" si="62"/>
        <v>5.4999906558972782</v>
      </c>
      <c r="AJ142" s="150">
        <f t="shared" si="62"/>
        <v>5.499990655897264</v>
      </c>
      <c r="AK142" s="159"/>
      <c r="AL142" s="160"/>
      <c r="AM142" s="153">
        <f>'[2]A7. GB GDP(O) 1700-1870'!E133</f>
        <v>347.70441581616558</v>
      </c>
      <c r="AN142" s="154">
        <f>'[2]A18. Population 1680+'!J744</f>
        <v>14900</v>
      </c>
      <c r="AO142" s="154">
        <f t="shared" si="63"/>
        <v>2.3335866833299703</v>
      </c>
      <c r="AP142" s="154"/>
      <c r="AQ142" s="154">
        <f t="shared" si="64"/>
        <v>3.9493532093441814</v>
      </c>
      <c r="AR142" s="161">
        <f>'[2]A48. Real Earnings '!AB621</f>
        <v>109.195345380455</v>
      </c>
      <c r="AS142" s="155"/>
      <c r="AT142" s="155">
        <f t="shared" si="51"/>
        <v>41.176136153416103</v>
      </c>
      <c r="AU142" s="154">
        <f>'[2]A18. Population 1680+'!S744</f>
        <v>7403</v>
      </c>
      <c r="AV142" s="154">
        <f t="shared" si="52"/>
        <v>90.35064631698944</v>
      </c>
      <c r="AW142" s="154">
        <f t="shared" si="65"/>
        <v>3.6531517186433149</v>
      </c>
      <c r="AX142" s="156">
        <f t="shared" si="53"/>
        <v>79.626885081508675</v>
      </c>
      <c r="AY142" s="156">
        <f>'[2]A9. Nominal GDP (A)'!AT142/('[2]A9. Nominal GDP (A)'!BK142+'[2]A9. Nominal GDP (A)'!AT142)</f>
        <v>0.14294748312163763</v>
      </c>
      <c r="AZ142" s="156">
        <f t="shared" si="66"/>
        <v>368.9128882712356</v>
      </c>
      <c r="BA142" s="156">
        <f t="shared" si="54"/>
        <v>73.048016919605558</v>
      </c>
      <c r="BB142" s="156">
        <f t="shared" si="55"/>
        <v>16.687605776307159</v>
      </c>
      <c r="BC142" s="157"/>
      <c r="BR142" s="166"/>
      <c r="BU142" s="143">
        <f t="shared" si="56"/>
        <v>17.130886093622532</v>
      </c>
      <c r="BV142" s="143">
        <f t="shared" si="67"/>
        <v>368.91288827123532</v>
      </c>
      <c r="BW142" s="143">
        <f t="shared" si="68"/>
        <v>5.3698707393158998</v>
      </c>
      <c r="BX142" s="143"/>
      <c r="BY142" s="144">
        <f t="shared" si="69"/>
        <v>347.70441581616501</v>
      </c>
      <c r="BZ142" s="144">
        <f t="shared" si="70"/>
        <v>368.91288827123503</v>
      </c>
      <c r="CA142" s="144"/>
      <c r="CB142" s="158">
        <f>'[2]A9. Nominal GDP (A)'!DX142/'[2]A9. Nominal GDP (A)'!BF142</f>
        <v>2.9685633848286815E-2</v>
      </c>
      <c r="CC142" s="158">
        <f t="shared" si="57"/>
        <v>16.367475277778297</v>
      </c>
      <c r="CD142" s="158"/>
      <c r="CE142" s="162">
        <f>'[2]A9. Nominal GDP (A)'!DX142/'[2]A9. Nominal GDP (A)'!EF142</f>
        <v>3.3477339194169703E-2</v>
      </c>
      <c r="CF142" s="162">
        <f>'[2]A18. Population 1680+'!U744</f>
        <v>1435.2712225895518</v>
      </c>
      <c r="CG142" s="162">
        <f t="shared" si="80"/>
        <v>12.744677300839021</v>
      </c>
      <c r="CH142" s="162"/>
      <c r="CI142" s="162"/>
      <c r="CJ142" s="145">
        <f t="shared" si="81"/>
        <v>1258.1241970495432</v>
      </c>
      <c r="CK142" s="145">
        <f t="shared" si="82"/>
        <v>1223.5283507826373</v>
      </c>
      <c r="CL142" s="145">
        <f t="shared" si="83"/>
        <v>1431.2431924085924</v>
      </c>
      <c r="CM142" s="146">
        <f t="shared" si="86"/>
        <v>145.47972556392435</v>
      </c>
      <c r="CN142" s="146">
        <f t="shared" si="87"/>
        <v>145.47972556392435</v>
      </c>
      <c r="CO142" s="146">
        <f t="shared" si="85"/>
        <v>145.47972556392435</v>
      </c>
      <c r="DX142" s="150">
        <f t="shared" si="84"/>
        <v>1.1548832931917126</v>
      </c>
    </row>
    <row r="143" spans="1:128" x14ac:dyDescent="0.25">
      <c r="A143">
        <v>1825</v>
      </c>
      <c r="B143" s="147">
        <f t="shared" si="74"/>
        <v>32159.068023330128</v>
      </c>
      <c r="C143" s="147">
        <f t="shared" si="39"/>
        <v>31531.819491465823</v>
      </c>
      <c r="D143" s="147">
        <f t="shared" si="75"/>
        <v>36884.884573822441</v>
      </c>
      <c r="E143" s="148">
        <f t="shared" si="72"/>
        <v>2.2567283142100223</v>
      </c>
      <c r="F143" s="148">
        <f t="shared" si="72"/>
        <v>2.2567283142100081</v>
      </c>
      <c r="G143" s="148">
        <f t="shared" si="72"/>
        <v>2.2567283142100365</v>
      </c>
      <c r="H143" s="10"/>
      <c r="I143" s="13">
        <f t="shared" si="41"/>
        <v>30969.358482218537</v>
      </c>
      <c r="J143" s="13">
        <f t="shared" si="42"/>
        <v>30364.65680096986</v>
      </c>
      <c r="K143" s="13">
        <f t="shared" si="76"/>
        <v>35519.576075546072</v>
      </c>
      <c r="L143" s="10">
        <f t="shared" si="58"/>
        <v>2.2615454857866979</v>
      </c>
      <c r="M143" s="10"/>
      <c r="N143" s="13">
        <f>('[2]A9. Nominal GDP (A)'!DH143/('[2]A9. Nominal GDP (A)'!F143/'BoE A8. UK Real GDP(A)'!I143))</f>
        <v>26120.391930218371</v>
      </c>
      <c r="O143" s="13">
        <f t="shared" si="44"/>
        <v>25623.14179631391</v>
      </c>
      <c r="P143" s="13">
        <f t="shared" si="77"/>
        <v>29973.107889683364</v>
      </c>
      <c r="Q143" s="10">
        <f t="shared" si="60"/>
        <v>2.2383875396601383</v>
      </c>
      <c r="R143" s="10"/>
      <c r="S143" s="10">
        <f t="shared" si="78"/>
        <v>18.466039105080842</v>
      </c>
      <c r="T143" s="10">
        <f t="shared" si="46"/>
        <v>18.466039105080856</v>
      </c>
      <c r="U143" s="10">
        <f t="shared" si="79"/>
        <v>18.754549362927744</v>
      </c>
      <c r="V143" s="10">
        <f t="shared" si="73"/>
        <v>2.1854259862784176</v>
      </c>
      <c r="W143" s="10">
        <f t="shared" si="73"/>
        <v>2.1854259862784176</v>
      </c>
      <c r="X143" s="10">
        <f t="shared" si="73"/>
        <v>2.1854259862784176</v>
      </c>
      <c r="Y143" s="10"/>
      <c r="Z143" s="10">
        <f t="shared" si="48"/>
        <v>49.994950235791869</v>
      </c>
      <c r="AA143" s="10"/>
      <c r="AB143" s="10">
        <f t="shared" si="61"/>
        <v>1.7290457324088209</v>
      </c>
      <c r="AC143" s="10"/>
      <c r="AD143" s="149">
        <f t="shared" si="49"/>
        <v>36257.073783013409</v>
      </c>
      <c r="AE143" s="149">
        <f t="shared" si="50"/>
        <v>35549.89544427568</v>
      </c>
      <c r="AF143" s="149">
        <f t="shared" si="50"/>
        <v>41585.097568773628</v>
      </c>
      <c r="AG143" s="149">
        <f t="shared" si="50"/>
        <v>43179.268888496605</v>
      </c>
      <c r="AH143" s="150">
        <f t="shared" si="62"/>
        <v>2.2615454857867121</v>
      </c>
      <c r="AI143" s="150">
        <f t="shared" si="62"/>
        <v>2.2615454857867263</v>
      </c>
      <c r="AJ143" s="150">
        <f t="shared" si="62"/>
        <v>2.2615454857867263</v>
      </c>
      <c r="AK143" s="159"/>
      <c r="AL143" s="160"/>
      <c r="AM143" s="153">
        <f>'[2]A7. GB GDP(O) 1700-1870'!E134</f>
        <v>355.56790933593709</v>
      </c>
      <c r="AN143" s="154">
        <f>'[2]A18. Population 1680+'!J745</f>
        <v>15108</v>
      </c>
      <c r="AO143" s="154">
        <f t="shared" si="63"/>
        <v>2.3535074750856309</v>
      </c>
      <c r="AP143" s="154"/>
      <c r="AQ143" s="154">
        <f t="shared" si="64"/>
        <v>0.85365552940308476</v>
      </c>
      <c r="AR143" s="161">
        <f>'[2]A48. Real Earnings '!AB622</f>
        <v>103.45533916024205</v>
      </c>
      <c r="AS143" s="155"/>
      <c r="AT143" s="155">
        <f t="shared" si="51"/>
        <v>41.888090378347584</v>
      </c>
      <c r="AU143" s="154">
        <f>'[2]A18. Population 1680+'!S745</f>
        <v>7472</v>
      </c>
      <c r="AV143" s="154">
        <f t="shared" si="52"/>
        <v>91.064083358515646</v>
      </c>
      <c r="AW143" s="154">
        <f t="shared" si="65"/>
        <v>0.78963136469789674</v>
      </c>
      <c r="AX143" s="156">
        <f t="shared" si="53"/>
        <v>81.003670339860562</v>
      </c>
      <c r="AY143" s="156">
        <f>'[2]A9. Nominal GDP (A)'!AT143/('[2]A9. Nominal GDP (A)'!BK143+'[2]A9. Nominal GDP (A)'!AT143)</f>
        <v>0.13744690382453978</v>
      </c>
      <c r="AZ143" s="156">
        <f t="shared" si="66"/>
        <v>376.97520639824546</v>
      </c>
      <c r="BA143" s="156">
        <f t="shared" si="54"/>
        <v>74.644427263827666</v>
      </c>
      <c r="BB143" s="156">
        <f t="shared" si="55"/>
        <v>17.052301049430273</v>
      </c>
      <c r="BC143" s="157"/>
      <c r="BR143" s="166"/>
      <c r="BU143" s="143">
        <f t="shared" si="56"/>
        <v>17.505268929992315</v>
      </c>
      <c r="BV143" s="143">
        <f t="shared" si="67"/>
        <v>376.97520639824518</v>
      </c>
      <c r="BW143" s="143">
        <f t="shared" si="68"/>
        <v>2.1854259862784318</v>
      </c>
      <c r="BX143" s="143"/>
      <c r="BY143" s="144">
        <f t="shared" si="69"/>
        <v>355.56790933593652</v>
      </c>
      <c r="BZ143" s="144">
        <f t="shared" si="70"/>
        <v>376.97520639824495</v>
      </c>
      <c r="CA143" s="144"/>
      <c r="CB143" s="158">
        <f>'[2]A9. Nominal GDP (A)'!DX143/'[2]A9. Nominal GDP (A)'!BF143</f>
        <v>2.8652374852623088E-2</v>
      </c>
      <c r="CC143" s="158">
        <f t="shared" si="57"/>
        <v>16.737633176060147</v>
      </c>
      <c r="CD143" s="158"/>
      <c r="CE143" s="162">
        <f>'[2]A9. Nominal GDP (A)'!DX143/'[2]A9. Nominal GDP (A)'!EF143</f>
        <v>3.2150133481081609E-2</v>
      </c>
      <c r="CF143" s="162">
        <f>'[2]A18. Population 1680+'!U745</f>
        <v>1454.1825902736396</v>
      </c>
      <c r="CG143" s="162">
        <f t="shared" si="80"/>
        <v>13.01456521251837</v>
      </c>
      <c r="CH143" s="162"/>
      <c r="CI143" s="162"/>
      <c r="CJ143" s="145">
        <f t="shared" si="81"/>
        <v>1284.766889065967</v>
      </c>
      <c r="CK143" s="145">
        <f t="shared" si="82"/>
        <v>1249.4384231743068</v>
      </c>
      <c r="CL143" s="145">
        <f t="shared" si="83"/>
        <v>1461.5519422644254</v>
      </c>
      <c r="CM143" s="146">
        <f t="shared" si="86"/>
        <v>148.76280772216046</v>
      </c>
      <c r="CN143" s="146">
        <f t="shared" si="87"/>
        <v>148.76280772216046</v>
      </c>
      <c r="CO143" s="146">
        <f t="shared" si="85"/>
        <v>148.76280772216046</v>
      </c>
      <c r="DX143" s="150">
        <f t="shared" si="84"/>
        <v>1.1548832931917126</v>
      </c>
    </row>
    <row r="144" spans="1:128" x14ac:dyDescent="0.25">
      <c r="A144">
        <v>1826</v>
      </c>
      <c r="B144" s="147">
        <f t="shared" si="74"/>
        <v>30441.800012419972</v>
      </c>
      <c r="C144" s="147">
        <f t="shared" si="39"/>
        <v>29848.046040717654</v>
      </c>
      <c r="D144" s="147">
        <f t="shared" si="75"/>
        <v>34915.261812404504</v>
      </c>
      <c r="E144" s="148">
        <f t="shared" si="72"/>
        <v>-5.3399184630112586</v>
      </c>
      <c r="F144" s="148">
        <f t="shared" si="72"/>
        <v>-5.3399184630112728</v>
      </c>
      <c r="G144" s="148">
        <f t="shared" si="72"/>
        <v>-5.3399184630112586</v>
      </c>
      <c r="H144" s="10"/>
      <c r="I144" s="13">
        <f t="shared" si="41"/>
        <v>29310.63271101498</v>
      </c>
      <c r="J144" s="13">
        <f t="shared" si="42"/>
        <v>28738.318987145311</v>
      </c>
      <c r="K144" s="13">
        <f t="shared" si="76"/>
        <v>33617.139631712031</v>
      </c>
      <c r="L144" s="10">
        <f t="shared" si="58"/>
        <v>-5.356022379849847</v>
      </c>
      <c r="M144" s="10"/>
      <c r="N144" s="13">
        <f>('[2]A9. Nominal GDP (A)'!DH144/('[2]A9. Nominal GDP (A)'!F144/'BoE A8. UK Real GDP(A)'!I144))</f>
        <v>24715.778270601266</v>
      </c>
      <c r="O144" s="13">
        <f t="shared" si="44"/>
        <v>24245.267564351434</v>
      </c>
      <c r="P144" s="13">
        <f t="shared" si="77"/>
        <v>28361.315965752819</v>
      </c>
      <c r="Q144" s="10">
        <f t="shared" si="60"/>
        <v>-5.3774601214621356</v>
      </c>
      <c r="R144" s="10"/>
      <c r="S144" s="10">
        <f t="shared" si="78"/>
        <v>17.48063129704753</v>
      </c>
      <c r="T144" s="10">
        <f t="shared" si="46"/>
        <v>17.480631297047541</v>
      </c>
      <c r="U144" s="10">
        <f t="shared" si="79"/>
        <v>17.753745710709211</v>
      </c>
      <c r="V144" s="10">
        <f t="shared" si="73"/>
        <v>-5.33632471168211</v>
      </c>
      <c r="W144" s="10">
        <f t="shared" si="73"/>
        <v>-5.3363247116821242</v>
      </c>
      <c r="X144" s="10">
        <f t="shared" si="73"/>
        <v>-5.33632471168211</v>
      </c>
      <c r="Y144" s="10"/>
      <c r="Z144" s="10">
        <f t="shared" si="48"/>
        <v>47.388857829820594</v>
      </c>
      <c r="AA144" s="10"/>
      <c r="AB144" s="10">
        <f t="shared" si="61"/>
        <v>-5.2127112711986427</v>
      </c>
      <c r="AC144" s="10"/>
      <c r="AD144" s="149">
        <f t="shared" si="49"/>
        <v>34315.136796916522</v>
      </c>
      <c r="AE144" s="149">
        <f t="shared" si="50"/>
        <v>33645.835088267035</v>
      </c>
      <c r="AF144" s="149">
        <f t="shared" si="50"/>
        <v>39357.790436307696</v>
      </c>
      <c r="AG144" s="149">
        <f t="shared" si="50"/>
        <v>40866.57758337316</v>
      </c>
      <c r="AH144" s="150">
        <f t="shared" si="62"/>
        <v>-5.3560223798498896</v>
      </c>
      <c r="AI144" s="150">
        <f t="shared" si="62"/>
        <v>-5.3560223798499038</v>
      </c>
      <c r="AJ144" s="150">
        <f t="shared" si="62"/>
        <v>-5.3560223798499038</v>
      </c>
      <c r="AK144" s="159"/>
      <c r="AL144" s="160"/>
      <c r="AM144" s="153">
        <f>'[2]A7. GB GDP(O) 1700-1870'!E135</f>
        <v>336.52361253633995</v>
      </c>
      <c r="AN144" s="154">
        <f>'[2]A18. Population 1680+'!J746</f>
        <v>15307</v>
      </c>
      <c r="AO144" s="154">
        <f t="shared" si="63"/>
        <v>2.1984948881971644</v>
      </c>
      <c r="AP144" s="154"/>
      <c r="AQ144" s="154">
        <f t="shared" si="64"/>
        <v>-6.5864497363802315</v>
      </c>
      <c r="AR144" s="161">
        <f>'[2]A48. Real Earnings '!AB623</f>
        <v>97.336287351575123</v>
      </c>
      <c r="AS144" s="155"/>
      <c r="AT144" s="155">
        <f t="shared" si="51"/>
        <v>39.704585169905592</v>
      </c>
      <c r="AU144" s="154">
        <f>'[2]A18. Population 1680+'!S746</f>
        <v>7542</v>
      </c>
      <c r="AV144" s="154">
        <f t="shared" si="52"/>
        <v>85.516035036084432</v>
      </c>
      <c r="AW144" s="154">
        <f t="shared" si="65"/>
        <v>-6.092466006151696</v>
      </c>
      <c r="AX144" s="156">
        <f t="shared" si="53"/>
        <v>76.781182885970068</v>
      </c>
      <c r="AY144" s="156">
        <f>'[2]A9. Nominal GDP (A)'!AT144/('[2]A9. Nominal GDP (A)'!BK144+'[2]A9. Nominal GDP (A)'!AT144)</f>
        <v>0.14505125497043744</v>
      </c>
      <c r="AZ144" s="156">
        <f t="shared" si="66"/>
        <v>356.85858530230126</v>
      </c>
      <c r="BA144" s="156">
        <f t="shared" si="54"/>
        <v>70.661158245854466</v>
      </c>
      <c r="BB144" s="156">
        <f t="shared" si="55"/>
        <v>16.142334894619097</v>
      </c>
      <c r="BC144" s="157"/>
      <c r="BR144" s="166"/>
      <c r="BU144" s="143">
        <f t="shared" si="56"/>
        <v>16.571130938234724</v>
      </c>
      <c r="BV144" s="143">
        <f t="shared" si="67"/>
        <v>356.85858530230098</v>
      </c>
      <c r="BW144" s="143">
        <f t="shared" si="68"/>
        <v>-5.33632471168211</v>
      </c>
      <c r="BX144" s="143"/>
      <c r="BY144" s="144">
        <f t="shared" si="69"/>
        <v>336.5236125363395</v>
      </c>
      <c r="BZ144" s="144">
        <f t="shared" si="70"/>
        <v>356.85858530230087</v>
      </c>
      <c r="CA144" s="144"/>
      <c r="CB144" s="158">
        <f>'[2]A9. Nominal GDP (A)'!DX144/'[2]A9. Nominal GDP (A)'!BF144</f>
        <v>3.035166027170404E-2</v>
      </c>
      <c r="CC144" s="158">
        <f t="shared" si="57"/>
        <v>15.841161797293191</v>
      </c>
      <c r="CD144" s="158"/>
      <c r="CE144" s="162">
        <f>'[2]A9. Nominal GDP (A)'!DX144/'[2]A9. Nominal GDP (A)'!EF144</f>
        <v>3.4284023919965795E-2</v>
      </c>
      <c r="CF144" s="162">
        <f>'[2]A18. Population 1680+'!U746</f>
        <v>1473.3431372222828</v>
      </c>
      <c r="CG144" s="162">
        <f t="shared" si="80"/>
        <v>12.382691800070772</v>
      </c>
      <c r="CH144" s="162"/>
      <c r="CI144" s="162"/>
      <c r="CJ144" s="145">
        <f t="shared" si="81"/>
        <v>1222.3898503299408</v>
      </c>
      <c r="CK144" s="145">
        <f t="shared" si="82"/>
        <v>1188.7766256265172</v>
      </c>
      <c r="CL144" s="145">
        <f t="shared" si="83"/>
        <v>1390.5917681711926</v>
      </c>
      <c r="CM144" s="146">
        <f t="shared" si="86"/>
        <v>140.81899508651085</v>
      </c>
      <c r="CN144" s="146">
        <f t="shared" si="87"/>
        <v>140.81899508651085</v>
      </c>
      <c r="CO144" s="146">
        <f t="shared" si="85"/>
        <v>140.81899508651085</v>
      </c>
      <c r="DX144" s="150">
        <f t="shared" si="84"/>
        <v>1.1548832931917126</v>
      </c>
    </row>
    <row r="145" spans="1:128" x14ac:dyDescent="0.25">
      <c r="A145">
        <v>1827</v>
      </c>
      <c r="B145" s="147">
        <f t="shared" si="74"/>
        <v>32786.749633809151</v>
      </c>
      <c r="C145" s="147">
        <f t="shared" si="39"/>
        <v>32147.258447140121</v>
      </c>
      <c r="D145" s="147">
        <f t="shared" si="75"/>
        <v>37604.804807046676</v>
      </c>
      <c r="E145" s="148">
        <f t="shared" si="72"/>
        <v>7.703058361964338</v>
      </c>
      <c r="F145" s="148">
        <f t="shared" si="72"/>
        <v>7.703058361964338</v>
      </c>
      <c r="G145" s="148">
        <f t="shared" si="72"/>
        <v>7.7030583619643522</v>
      </c>
      <c r="H145" s="10"/>
      <c r="I145" s="13">
        <f t="shared" si="41"/>
        <v>31573.098755188999</v>
      </c>
      <c r="J145" s="13">
        <f t="shared" si="42"/>
        <v>30956.608558582077</v>
      </c>
      <c r="K145" s="13">
        <f t="shared" si="76"/>
        <v>36212.021757556504</v>
      </c>
      <c r="L145" s="10">
        <f t="shared" si="58"/>
        <v>7.718925983210795</v>
      </c>
      <c r="M145" s="10"/>
      <c r="N145" s="13">
        <f>('[2]A9. Nominal GDP (A)'!DH145/('[2]A9. Nominal GDP (A)'!F145/'BoE A8. UK Real GDP(A)'!I145))</f>
        <v>26617.539048665811</v>
      </c>
      <c r="O145" s="13">
        <f t="shared" si="44"/>
        <v>26110.824796769604</v>
      </c>
      <c r="P145" s="13">
        <f t="shared" si="77"/>
        <v>30543.583411569827</v>
      </c>
      <c r="Q145" s="10">
        <f t="shared" si="60"/>
        <v>7.6945211161998515</v>
      </c>
      <c r="R145" s="10"/>
      <c r="S145" s="10">
        <f t="shared" si="78"/>
        <v>18.807758413428878</v>
      </c>
      <c r="T145" s="10">
        <f t="shared" si="46"/>
        <v>18.807758413428889</v>
      </c>
      <c r="U145" s="10">
        <f t="shared" si="79"/>
        <v>19.101607635695913</v>
      </c>
      <c r="V145" s="10">
        <f t="shared" si="73"/>
        <v>7.5919862036418522</v>
      </c>
      <c r="W145" s="10">
        <f t="shared" si="73"/>
        <v>7.5919862036418522</v>
      </c>
      <c r="X145" s="10">
        <f t="shared" si="73"/>
        <v>7.5919862036418664</v>
      </c>
      <c r="Y145" s="10"/>
      <c r="Z145" s="10">
        <f t="shared" si="48"/>
        <v>50.632051067028563</v>
      </c>
      <c r="AA145" s="10"/>
      <c r="AB145" s="10">
        <f t="shared" si="61"/>
        <v>6.8437885733703183</v>
      </c>
      <c r="AC145" s="10"/>
      <c r="AD145" s="149">
        <f t="shared" si="49"/>
        <v>36963.89680730804</v>
      </c>
      <c r="AE145" s="149">
        <f t="shared" si="50"/>
        <v>36242.932195163536</v>
      </c>
      <c r="AF145" s="149">
        <f t="shared" si="50"/>
        <v>42395.789148713506</v>
      </c>
      <c r="AG145" s="149">
        <f t="shared" si="50"/>
        <v>44021.038458905154</v>
      </c>
      <c r="AH145" s="150">
        <f t="shared" si="62"/>
        <v>7.718925983210795</v>
      </c>
      <c r="AI145" s="150">
        <f t="shared" si="62"/>
        <v>7.7189259832108092</v>
      </c>
      <c r="AJ145" s="150">
        <f t="shared" si="62"/>
        <v>7.7189259832108092</v>
      </c>
      <c r="AK145" s="159"/>
      <c r="AL145" s="160"/>
      <c r="AM145" s="153">
        <f>'[2]A7. GB GDP(O) 1700-1870'!E136</f>
        <v>362.49962110404709</v>
      </c>
      <c r="AN145" s="154">
        <f>'[2]A18. Population 1680+'!J747</f>
        <v>15506</v>
      </c>
      <c r="AO145" s="154">
        <f t="shared" si="63"/>
        <v>2.3378022772091263</v>
      </c>
      <c r="AP145" s="154"/>
      <c r="AQ145" s="154">
        <f t="shared" si="64"/>
        <v>6.336489102605924</v>
      </c>
      <c r="AR145" s="161">
        <f>'[2]A48. Real Earnings '!AB624</f>
        <v>109.38726800053777</v>
      </c>
      <c r="AS145" s="155"/>
      <c r="AT145" s="155">
        <f t="shared" si="51"/>
        <v>42.421883032867669</v>
      </c>
      <c r="AU145" s="154">
        <f>'[2]A18. Population 1680+'!S747</f>
        <v>7612</v>
      </c>
      <c r="AV145" s="154">
        <f t="shared" si="52"/>
        <v>90.528345709048438</v>
      </c>
      <c r="AW145" s="154">
        <f t="shared" si="65"/>
        <v>5.8612524199104996</v>
      </c>
      <c r="AX145" s="156">
        <f t="shared" si="53"/>
        <v>82.035924706818633</v>
      </c>
      <c r="AY145" s="156">
        <f>'[2]A9. Nominal GDP (A)'!AT145/('[2]A9. Nominal GDP (A)'!BK145+'[2]A9. Nominal GDP (A)'!AT145)</f>
        <v>0.14294815178010442</v>
      </c>
      <c r="AZ145" s="156">
        <f t="shared" si="66"/>
        <v>383.9512398649635</v>
      </c>
      <c r="BA145" s="156">
        <f t="shared" si="54"/>
        <v>76.025743631213274</v>
      </c>
      <c r="BB145" s="156">
        <f t="shared" si="55"/>
        <v>17.367858732764244</v>
      </c>
      <c r="BC145" s="157"/>
      <c r="BR145" s="166"/>
      <c r="BU145" s="143">
        <f t="shared" si="56"/>
        <v>17.829208912852931</v>
      </c>
      <c r="BV145" s="143">
        <f t="shared" si="67"/>
        <v>383.95123986496316</v>
      </c>
      <c r="BW145" s="143">
        <f t="shared" si="68"/>
        <v>7.5919862036418522</v>
      </c>
      <c r="BX145" s="143"/>
      <c r="BY145" s="144">
        <f t="shared" si="69"/>
        <v>362.49962110404664</v>
      </c>
      <c r="BZ145" s="144">
        <f t="shared" si="70"/>
        <v>383.95123986496304</v>
      </c>
      <c r="CA145" s="144"/>
      <c r="CB145" s="158">
        <f>'[2]A9. Nominal GDP (A)'!DX145/'[2]A9. Nominal GDP (A)'!BF145</f>
        <v>3.002701898326627E-2</v>
      </c>
      <c r="CC145" s="158">
        <f t="shared" si="57"/>
        <v>17.063929351306918</v>
      </c>
      <c r="CD145" s="158"/>
      <c r="CE145" s="162">
        <f>'[2]A9. Nominal GDP (A)'!DX145/'[2]A9. Nominal GDP (A)'!EF145</f>
        <v>3.3849322865662834E-2</v>
      </c>
      <c r="CF145" s="162">
        <f>'[2]A18. Population 1680+'!U747</f>
        <v>1492.7561466621064</v>
      </c>
      <c r="CG145" s="162">
        <f t="shared" si="80"/>
        <v>13.281191995780683</v>
      </c>
      <c r="CH145" s="162"/>
      <c r="CI145" s="162"/>
      <c r="CJ145" s="145">
        <f t="shared" si="81"/>
        <v>1311.0876502500666</v>
      </c>
      <c r="CK145" s="145">
        <f t="shared" si="82"/>
        <v>1275.0354171741426</v>
      </c>
      <c r="CL145" s="145">
        <f t="shared" si="83"/>
        <v>1491.4944633224411</v>
      </c>
      <c r="CM145" s="146">
        <f t="shared" si="86"/>
        <v>151.66636446275649</v>
      </c>
      <c r="CN145" s="146">
        <f t="shared" si="87"/>
        <v>151.66636446275649</v>
      </c>
      <c r="CO145" s="146">
        <f t="shared" si="85"/>
        <v>151.66636446275649</v>
      </c>
      <c r="DX145" s="150">
        <f t="shared" si="84"/>
        <v>1.1548832931917126</v>
      </c>
    </row>
    <row r="146" spans="1:128" x14ac:dyDescent="0.25">
      <c r="A146">
        <v>1828</v>
      </c>
      <c r="B146" s="147">
        <f t="shared" si="74"/>
        <v>32887.370588931779</v>
      </c>
      <c r="C146" s="147">
        <f t="shared" ref="C146:C209" si="88">C147*B146/B147</f>
        <v>32245.916834618387</v>
      </c>
      <c r="D146" s="147">
        <f t="shared" si="75"/>
        <v>37720.212141385884</v>
      </c>
      <c r="E146" s="148">
        <f t="shared" si="72"/>
        <v>0.30689518249428716</v>
      </c>
      <c r="F146" s="148">
        <f t="shared" si="72"/>
        <v>0.30689518249431558</v>
      </c>
      <c r="G146" s="148">
        <f t="shared" si="72"/>
        <v>0.30689518249428716</v>
      </c>
      <c r="H146" s="10"/>
      <c r="I146" s="13">
        <f t="shared" ref="I146:I209" si="89">I147*CC146/CC147</f>
        <v>31670.17476002773</v>
      </c>
      <c r="J146" s="13">
        <f t="shared" ref="J146:J209" si="90">J147*I146/I147</f>
        <v>31051.789076196925</v>
      </c>
      <c r="K146" s="13">
        <f t="shared" si="76"/>
        <v>36323.36079420329</v>
      </c>
      <c r="L146" s="10">
        <f t="shared" si="58"/>
        <v>0.30746429291414756</v>
      </c>
      <c r="M146" s="10"/>
      <c r="N146" s="13">
        <f>('[2]A9. Nominal GDP (A)'!DH146/('[2]A9. Nominal GDP (A)'!F146/'BoE A8. UK Real GDP(A)'!I146))</f>
        <v>26693.328078281651</v>
      </c>
      <c r="O146" s="13">
        <f t="shared" ref="O146:O209" si="91">O147*N146/N147</f>
        <v>26185.171041559486</v>
      </c>
      <c r="P146" s="13">
        <f t="shared" si="77"/>
        <v>30630.551201624385</v>
      </c>
      <c r="Q146" s="10">
        <f t="shared" si="60"/>
        <v>0.28473342136278745</v>
      </c>
      <c r="R146" s="10"/>
      <c r="S146" s="10">
        <f t="shared" si="78"/>
        <v>18.854890823184153</v>
      </c>
      <c r="T146" s="10">
        <f t="shared" ref="T146:T209" si="92">T147*S146/S147</f>
        <v>18.854890823184164</v>
      </c>
      <c r="U146" s="10">
        <f t="shared" si="79"/>
        <v>19.149476434214044</v>
      </c>
      <c r="V146" s="10">
        <f t="shared" si="73"/>
        <v>0.25060088884181653</v>
      </c>
      <c r="W146" s="10">
        <f t="shared" si="73"/>
        <v>0.25060088884181653</v>
      </c>
      <c r="X146" s="10">
        <f t="shared" si="73"/>
        <v>0.25060088884181653</v>
      </c>
      <c r="Y146" s="10"/>
      <c r="Z146" s="10">
        <f t="shared" ref="Z146:Z209" si="93">100*AT146/$AT$238</f>
        <v>50.586317100707426</v>
      </c>
      <c r="AA146" s="10"/>
      <c r="AB146" s="10">
        <f t="shared" si="61"/>
        <v>-9.0326118253813092E-2</v>
      </c>
      <c r="AC146" s="10"/>
      <c r="AD146" s="149">
        <f t="shared" ref="AD146:AD147" si="94">AD147*AM146/AM147</f>
        <v>37077.547591260132</v>
      </c>
      <c r="AE146" s="149">
        <f t="shared" ref="AE146:AG161" si="95">AE147*AD146/AD147</f>
        <v>36354.366270368737</v>
      </c>
      <c r="AF146" s="149">
        <f t="shared" si="95"/>
        <v>42526.141062044953</v>
      </c>
      <c r="AG146" s="149">
        <f t="shared" si="95"/>
        <v>44156.387433536271</v>
      </c>
      <c r="AH146" s="150">
        <f t="shared" si="62"/>
        <v>0.30746429291411914</v>
      </c>
      <c r="AI146" s="150">
        <f t="shared" si="62"/>
        <v>0.30746429291411914</v>
      </c>
      <c r="AJ146" s="150">
        <f t="shared" si="62"/>
        <v>0.30746429291411914</v>
      </c>
      <c r="AK146" s="159"/>
      <c r="AL146" s="160"/>
      <c r="AM146" s="153">
        <f>'[2]A7. GB GDP(O) 1700-1870'!E137</f>
        <v>363.614178000891</v>
      </c>
      <c r="AN146" s="154">
        <f>'[2]A18. Population 1680+'!J748</f>
        <v>15726</v>
      </c>
      <c r="AO146" s="154">
        <f t="shared" si="63"/>
        <v>2.3121847768084129</v>
      </c>
      <c r="AP146" s="154"/>
      <c r="AQ146" s="154">
        <f t="shared" si="64"/>
        <v>-1.0957941418080708</v>
      </c>
      <c r="AR146" s="161">
        <f>'[2]A48. Real Earnings '!AB625</f>
        <v>143.89459504282348</v>
      </c>
      <c r="AS146" s="155"/>
      <c r="AT146" s="155">
        <f t="shared" ref="AT146:AT157" si="96">(AT147/(1+0.925*(AO147/AO146-1)))*AU146/AU147</f>
        <v>42.383564992633907</v>
      </c>
      <c r="AU146" s="154">
        <f>'[2]A18. Population 1680+'!S748</f>
        <v>7683</v>
      </c>
      <c r="AV146" s="154">
        <f t="shared" ref="AV146:AV209" si="97">100*(AT146/AU146)/($AT$159/$AU$159)</f>
        <v>89.610741723264596</v>
      </c>
      <c r="AW146" s="154">
        <f t="shared" si="65"/>
        <v>-1.0136095811724601</v>
      </c>
      <c r="AX146" s="156">
        <f t="shared" ref="AX146:AX158" si="98">AX147*AT146/AT147</f>
        <v>81.961824840457339</v>
      </c>
      <c r="AY146" s="156">
        <f>'[2]A9. Nominal GDP (A)'!AT146/('[2]A9. Nominal GDP (A)'!BK146+'[2]A9. Nominal GDP (A)'!AT146)</f>
        <v>0.1433192712277597</v>
      </c>
      <c r="AZ146" s="156">
        <f t="shared" si="66"/>
        <v>384.91342508478425</v>
      </c>
      <c r="BA146" s="156">
        <f t="shared" ref="BA146:BA158" si="99">AZ146/$AZ$159*100</f>
        <v>76.216264820501692</v>
      </c>
      <c r="BB146" s="156">
        <f t="shared" ref="BB146:BB187" si="100">BB147*AZ146/AZ147</f>
        <v>17.411382741121344</v>
      </c>
      <c r="BC146" s="157"/>
      <c r="BR146" s="166"/>
      <c r="BU146" s="143">
        <f t="shared" ref="BU146:BU147" si="101">BU147*BB146/BB147</f>
        <v>17.873889068862006</v>
      </c>
      <c r="BV146" s="143">
        <f t="shared" si="67"/>
        <v>384.91342508478397</v>
      </c>
      <c r="BW146" s="143">
        <f t="shared" si="68"/>
        <v>0.25060088884183074</v>
      </c>
      <c r="BX146" s="143"/>
      <c r="BY146" s="144">
        <f t="shared" si="69"/>
        <v>363.61417800089066</v>
      </c>
      <c r="BZ146" s="144">
        <f t="shared" si="70"/>
        <v>384.91342508478391</v>
      </c>
      <c r="CA146" s="144"/>
      <c r="CB146" s="158">
        <f>'[2]A9. Nominal GDP (A)'!DX146/'[2]A9. Nominal GDP (A)'!BF146</f>
        <v>3.0219771424332555E-2</v>
      </c>
      <c r="CC146" s="158">
        <f t="shared" ref="CC146:CC209" si="102">CC147*BY146/BY147</f>
        <v>17.116394841030285</v>
      </c>
      <c r="CD146" s="158"/>
      <c r="CE146" s="162">
        <f>'[2]A9. Nominal GDP (A)'!DX146/'[2]A9. Nominal GDP (A)'!EF146</f>
        <v>3.4073463052095063E-2</v>
      </c>
      <c r="CF146" s="162">
        <f>'[2]A18. Population 1680+'!U748</f>
        <v>1512.4249450800637</v>
      </c>
      <c r="CG146" s="162">
        <f t="shared" si="80"/>
        <v>13.319793945146744</v>
      </c>
      <c r="CH146" s="162"/>
      <c r="CI146" s="162"/>
      <c r="CJ146" s="145">
        <f t="shared" si="81"/>
        <v>1314.8983427771757</v>
      </c>
      <c r="CK146" s="145">
        <f t="shared" si="82"/>
        <v>1278.7413234383791</v>
      </c>
      <c r="CL146" s="145">
        <f t="shared" si="83"/>
        <v>1495.8295104907393</v>
      </c>
      <c r="CM146" s="146">
        <f t="shared" si="86"/>
        <v>152.13182122875693</v>
      </c>
      <c r="CN146" s="146">
        <f t="shared" si="87"/>
        <v>152.13182122875693</v>
      </c>
      <c r="CO146" s="146">
        <f t="shared" si="85"/>
        <v>152.13182122875693</v>
      </c>
      <c r="DX146" s="150">
        <f t="shared" si="84"/>
        <v>1.1548832931917126</v>
      </c>
    </row>
    <row r="147" spans="1:128" x14ac:dyDescent="0.25">
      <c r="A147">
        <v>1829</v>
      </c>
      <c r="B147" s="147">
        <f t="shared" si="74"/>
        <v>33166.305810753431</v>
      </c>
      <c r="C147" s="147">
        <f t="shared" si="88"/>
        <v>32519.411547148975</v>
      </c>
      <c r="D147" s="147">
        <f t="shared" si="75"/>
        <v>38040.137254047768</v>
      </c>
      <c r="E147" s="148">
        <f t="shared" si="72"/>
        <v>0.84815300471461796</v>
      </c>
      <c r="F147" s="148">
        <f t="shared" si="72"/>
        <v>0.84815300471460375</v>
      </c>
      <c r="G147" s="148">
        <f t="shared" si="72"/>
        <v>0.84815300471458954</v>
      </c>
      <c r="H147" s="10"/>
      <c r="I147" s="13">
        <f t="shared" si="89"/>
        <v>31938.898664071028</v>
      </c>
      <c r="J147" s="13">
        <f t="shared" si="90"/>
        <v>31315.26592946066</v>
      </c>
      <c r="K147" s="13">
        <f t="shared" si="76"/>
        <v>36631.567344831841</v>
      </c>
      <c r="L147" s="10">
        <f t="shared" ref="L147:L210" si="103">100*K147/K146-100</f>
        <v>0.84850780293913886</v>
      </c>
      <c r="M147" s="10"/>
      <c r="N147" s="13">
        <f>('[2]A9. Nominal GDP (A)'!DH147/('[2]A9. Nominal GDP (A)'!F147/'BoE A8. UK Real GDP(A)'!I147))</f>
        <v>26913.72131317441</v>
      </c>
      <c r="O147" s="13">
        <f t="shared" si="91"/>
        <v>26401.368682226293</v>
      </c>
      <c r="P147" s="13">
        <f t="shared" si="77"/>
        <v>30883.452085548517</v>
      </c>
      <c r="Q147" s="10">
        <f t="shared" ref="Q147:Q210" si="104">100*P147/P146-100</f>
        <v>0.82564914440952464</v>
      </c>
      <c r="R147" s="10"/>
      <c r="S147" s="10">
        <f t="shared" si="78"/>
        <v>19.004361666175242</v>
      </c>
      <c r="T147" s="10">
        <f t="shared" si="92"/>
        <v>19.004361666175253</v>
      </c>
      <c r="U147" s="10">
        <f t="shared" si="79"/>
        <v>19.301282584262946</v>
      </c>
      <c r="V147" s="10">
        <f t="shared" ref="V147:X210" si="105">100*S147/S146-100</f>
        <v>0.79274308397107518</v>
      </c>
      <c r="W147" s="10">
        <f t="shared" si="105"/>
        <v>0.79274308397107518</v>
      </c>
      <c r="X147" s="10">
        <f t="shared" si="105"/>
        <v>0.79274308397107518</v>
      </c>
      <c r="Y147" s="10"/>
      <c r="Z147" s="10">
        <f t="shared" si="93"/>
        <v>50.81871744580063</v>
      </c>
      <c r="AA147" s="10"/>
      <c r="AB147" s="10">
        <f t="shared" ref="AB147:AB210" si="106">100*Z147/Z146-100</f>
        <v>0.45941345093484642</v>
      </c>
      <c r="AC147" s="10"/>
      <c r="AD147" s="149">
        <f t="shared" si="94"/>
        <v>37392.153475710445</v>
      </c>
      <c r="AE147" s="149">
        <f t="shared" si="95"/>
        <v>36662.835904881889</v>
      </c>
      <c r="AF147" s="149">
        <f t="shared" si="95"/>
        <v>42886.978687245304</v>
      </c>
      <c r="AG147" s="149">
        <f t="shared" si="95"/>
        <v>44531.057826405857</v>
      </c>
      <c r="AH147" s="150">
        <f t="shared" ref="AH147:AJ210" si="107">100*AD147/AD146-100</f>
        <v>0.84850780293913886</v>
      </c>
      <c r="AI147" s="150">
        <f t="shared" si="107"/>
        <v>0.84850780293913886</v>
      </c>
      <c r="AJ147" s="150">
        <f t="shared" si="107"/>
        <v>0.84850780293912464</v>
      </c>
      <c r="AK147" s="159"/>
      <c r="AL147" s="160"/>
      <c r="AM147" s="153">
        <f>'[2]A7. GB GDP(O) 1700-1870'!E138</f>
        <v>366.69947267382156</v>
      </c>
      <c r="AN147" s="154">
        <f>'[2]A18. Population 1680+'!J749</f>
        <v>15941</v>
      </c>
      <c r="AO147" s="154">
        <f t="shared" ref="AO147:AO188" si="108">100*(AM147/AN147)/($AM$159/$AM$159)</f>
        <v>2.3003542605471528</v>
      </c>
      <c r="AP147" s="154"/>
      <c r="AQ147" s="154">
        <f t="shared" ref="AQ147:AQ158" si="109">100*AO147/AO146-100</f>
        <v>-0.51165963810167625</v>
      </c>
      <c r="AR147" s="161">
        <f>'[2]A48. Real Earnings '!AB626</f>
        <v>129.92835807057742</v>
      </c>
      <c r="AS147" s="155"/>
      <c r="AT147" s="155">
        <f t="shared" si="96"/>
        <v>42.578280791195787</v>
      </c>
      <c r="AU147" s="154">
        <f>'[2]A18. Population 1680+'!S749</f>
        <v>7755</v>
      </c>
      <c r="AV147" s="154">
        <f t="shared" si="97"/>
        <v>89.186627376223242</v>
      </c>
      <c r="AW147" s="154">
        <f t="shared" ref="AW147:AW159" si="110">100*AV147/AV146-100</f>
        <v>-0.47328516524403597</v>
      </c>
      <c r="AX147" s="156">
        <f t="shared" si="98"/>
        <v>82.338368488406076</v>
      </c>
      <c r="AY147" s="156">
        <f>'[2]A9. Nominal GDP (A)'!AT147/('[2]A9. Nominal GDP (A)'!BK147+'[2]A9. Nominal GDP (A)'!AT147)</f>
        <v>0.14524723806684972</v>
      </c>
      <c r="AZ147" s="156">
        <f t="shared" ref="AZ147:AZ188" si="111">AZ146*((1-AY146)*AM147/AM146+AY146*AT147/AT146)</f>
        <v>387.96479964142003</v>
      </c>
      <c r="BA147" s="156">
        <f t="shared" si="99"/>
        <v>76.820463988727283</v>
      </c>
      <c r="BB147" s="156">
        <f t="shared" si="100"/>
        <v>17.549410273625316</v>
      </c>
      <c r="BC147" s="157"/>
      <c r="BK147" s="167"/>
      <c r="BL147" s="167"/>
      <c r="BR147" s="166"/>
      <c r="BU147" s="143">
        <f t="shared" si="101"/>
        <v>18.015583088292072</v>
      </c>
      <c r="BV147" s="143">
        <f t="shared" ref="BV147:BV210" si="112">BU147/$BU$18*100</f>
        <v>387.96479964141975</v>
      </c>
      <c r="BW147" s="143">
        <f t="shared" ref="BW147:BW210" si="113">100*BV147/BV146-100</f>
        <v>0.79274308397106097</v>
      </c>
      <c r="BX147" s="143"/>
      <c r="BY147" s="144">
        <f t="shared" ref="BY147:BY210" si="114">((BV147/BV146)/(1-AY146)-(AY146/(1-AY146))*AT147/AT146)*BY146</f>
        <v>366.69947267382128</v>
      </c>
      <c r="BZ147" s="144">
        <f t="shared" ref="BZ147:BZ210" si="115">(AY146*AT147/AT146+(1-AY146)*BY147/BY146)*BZ146</f>
        <v>387.96479964141963</v>
      </c>
      <c r="CA147" s="144"/>
      <c r="CB147" s="158">
        <f>'[2]A9. Nominal GDP (A)'!DX147/'[2]A9. Nominal GDP (A)'!BF147</f>
        <v>3.0741741155507721E-2</v>
      </c>
      <c r="CC147" s="158">
        <f t="shared" si="102"/>
        <v>17.261628786838301</v>
      </c>
      <c r="CD147" s="158"/>
      <c r="CE147" s="162">
        <f>'[2]A9. Nominal GDP (A)'!DX147/'[2]A9. Nominal GDP (A)'!EF147</f>
        <v>3.4717032176121571E-2</v>
      </c>
      <c r="CF147" s="162">
        <f>'[2]A18. Population 1680+'!U749</f>
        <v>1532.3529027934433</v>
      </c>
      <c r="CG147" s="162">
        <f t="shared" si="80"/>
        <v>13.431426480153423</v>
      </c>
      <c r="CH147" s="162"/>
      <c r="CI147" s="162"/>
      <c r="CJ147" s="145">
        <f t="shared" si="81"/>
        <v>1325.9184408270994</v>
      </c>
      <c r="CK147" s="145">
        <f t="shared" si="82"/>
        <v>1289.4583912955163</v>
      </c>
      <c r="CL147" s="145">
        <f>CL148*(CJ147/CJ148)</f>
        <v>1508.3659837185946</v>
      </c>
      <c r="CM147" s="146">
        <f t="shared" si="86"/>
        <v>153.42213184163569</v>
      </c>
      <c r="CN147" s="146">
        <f t="shared" si="87"/>
        <v>153.42213184163569</v>
      </c>
      <c r="CO147" s="146">
        <f t="shared" si="85"/>
        <v>153.42213184163569</v>
      </c>
      <c r="DX147" s="150">
        <f>DX148</f>
        <v>1.1548832931917126</v>
      </c>
    </row>
    <row r="148" spans="1:128" x14ac:dyDescent="0.25">
      <c r="A148">
        <v>1830</v>
      </c>
      <c r="B148" s="147">
        <f t="shared" si="74"/>
        <v>34653.019430113447</v>
      </c>
      <c r="C148" s="147">
        <f t="shared" si="88"/>
        <v>33977.127468740829</v>
      </c>
      <c r="D148" s="147">
        <f t="shared" si="75"/>
        <v>39745.32535852398</v>
      </c>
      <c r="E148" s="148">
        <f t="shared" si="72"/>
        <v>4.4826023972738795</v>
      </c>
      <c r="F148" s="148">
        <f t="shared" si="72"/>
        <v>4.4826023972738653</v>
      </c>
      <c r="G148" s="148">
        <f t="shared" si="72"/>
        <v>4.4826023972738511</v>
      </c>
      <c r="H148" s="10"/>
      <c r="I148" s="13">
        <f t="shared" si="89"/>
        <v>33373.162155412516</v>
      </c>
      <c r="J148" s="13">
        <f t="shared" si="90"/>
        <v>32721.52427032201</v>
      </c>
      <c r="K148" s="13">
        <f t="shared" si="76"/>
        <v>38276.562065091632</v>
      </c>
      <c r="L148" s="10">
        <f t="shared" si="103"/>
        <v>4.4906479288057994</v>
      </c>
      <c r="M148" s="10"/>
      <c r="N148" s="13">
        <f>('[2]A9. Nominal GDP (A)'!DH148/('[2]A9. Nominal GDP (A)'!F148/'BoE A8. UK Real GDP(A)'!I148))</f>
        <v>28115.946037659985</v>
      </c>
      <c r="O148" s="13">
        <f t="shared" si="91"/>
        <v>27580.706828025348</v>
      </c>
      <c r="P148" s="13">
        <f t="shared" si="77"/>
        <v>32263.003030684347</v>
      </c>
      <c r="Q148" s="10">
        <f t="shared" si="104"/>
        <v>4.4669583611132992</v>
      </c>
      <c r="R148" s="10"/>
      <c r="S148" s="10">
        <f t="shared" si="78"/>
        <v>19.840329078660947</v>
      </c>
      <c r="T148" s="10">
        <f t="shared" si="92"/>
        <v>19.840329078660957</v>
      </c>
      <c r="U148" s="10">
        <f t="shared" si="79"/>
        <v>20.150311009581742</v>
      </c>
      <c r="V148" s="10">
        <f t="shared" si="105"/>
        <v>4.3988186878888769</v>
      </c>
      <c r="W148" s="10">
        <f t="shared" si="105"/>
        <v>4.3988186878888627</v>
      </c>
      <c r="X148" s="10">
        <f t="shared" si="105"/>
        <v>4.3988186878888627</v>
      </c>
      <c r="Y148" s="10"/>
      <c r="Z148" s="10">
        <f t="shared" si="93"/>
        <v>52.779517421824281</v>
      </c>
      <c r="AA148" s="10"/>
      <c r="AB148" s="10">
        <f t="shared" si="106"/>
        <v>3.8584208232230424</v>
      </c>
      <c r="AC148" s="10"/>
      <c r="AD148" s="168">
        <f t="shared" ref="AD148:AD172" si="116">AD149*BD148/BD149</f>
        <v>39071.303441303309</v>
      </c>
      <c r="AE148" s="168">
        <f t="shared" si="95"/>
        <v>38309.234786085923</v>
      </c>
      <c r="AF148" s="168">
        <f t="shared" ref="AF148:AF172" si="117">AF149*DM148/DM149</f>
        <v>44812.881907391456</v>
      </c>
      <c r="AG148" s="168">
        <f t="shared" si="95"/>
        <v>46530.790852362647</v>
      </c>
      <c r="AH148" s="150">
        <f t="shared" si="107"/>
        <v>4.4906479288057568</v>
      </c>
      <c r="AI148" s="150">
        <f t="shared" si="107"/>
        <v>4.490647928805771</v>
      </c>
      <c r="AJ148" s="150">
        <f t="shared" si="107"/>
        <v>4.490647928805771</v>
      </c>
      <c r="AK148" s="159"/>
      <c r="AL148" s="160"/>
      <c r="AM148" s="153">
        <f>'[2]A7. GB GDP(O) 1700-1870'!E139</f>
        <v>383.16665494839015</v>
      </c>
      <c r="AN148" s="154">
        <f>'[2]A18. Population 1680+'!J750</f>
        <v>16149.999999999998</v>
      </c>
      <c r="AO148" s="154">
        <f t="shared" si="108"/>
        <v>2.3725489470488559</v>
      </c>
      <c r="AP148" s="154"/>
      <c r="AQ148" s="154">
        <f t="shared" si="109"/>
        <v>3.1384160144329769</v>
      </c>
      <c r="AR148" s="161">
        <f>'[2]A48. Real Earnings '!AB627</f>
        <v>105.10975369217977</v>
      </c>
      <c r="AS148" s="155"/>
      <c r="AT148" s="155">
        <f t="shared" si="96"/>
        <v>44.221130043413659</v>
      </c>
      <c r="AU148" s="154">
        <f>'[2]A18. Population 1680+'!S750</f>
        <v>7827</v>
      </c>
      <c r="AV148" s="154">
        <f t="shared" si="97"/>
        <v>91.775746217808233</v>
      </c>
      <c r="AW148" s="154">
        <f t="shared" si="110"/>
        <v>2.9030348133505441</v>
      </c>
      <c r="AX148" s="156">
        <f t="shared" si="98"/>
        <v>85.515329243664851</v>
      </c>
      <c r="AY148" s="156">
        <f>'[2]A9. Nominal GDP (A)'!AT148/('[2]A9. Nominal GDP (A)'!BK148+'[2]A9. Nominal GDP (A)'!AT148)</f>
        <v>0.14323988578958211</v>
      </c>
      <c r="AZ148" s="156">
        <f t="shared" si="111"/>
        <v>405.03066775047745</v>
      </c>
      <c r="BA148" s="156">
        <f t="shared" si="99"/>
        <v>80.19965691478636</v>
      </c>
      <c r="BB148" s="156">
        <f t="shared" si="100"/>
        <v>18.321377012355835</v>
      </c>
      <c r="BC148" s="169">
        <f>'[2]A9. Nominal GDP (A)'!AZ148</f>
        <v>439.6</v>
      </c>
      <c r="BD148" s="79">
        <v>432</v>
      </c>
      <c r="BE148" s="170"/>
      <c r="BF148" s="168">
        <f>BC148+BE148</f>
        <v>439.6</v>
      </c>
      <c r="BG148" s="171">
        <v>1</v>
      </c>
      <c r="BH148" s="168">
        <f t="shared" ref="BH148:BH204" si="118">BH149*(BF148/BF149)*(BG148/BG149)</f>
        <v>418.66666666666697</v>
      </c>
      <c r="BI148" s="167">
        <f>'[2]A9. Nominal GDP (A)'!AZ148/'BoE A8. UK Real GDP(A)'!BD148</f>
        <v>1.0175925925925926</v>
      </c>
      <c r="BJ148" s="172"/>
      <c r="BK148" s="167">
        <f t="shared" ref="BK148:BK211" si="119">100*(BH148/BI148)/($BH$231/$BI$231)</f>
        <v>18.457988848298417</v>
      </c>
      <c r="BL148" s="167">
        <f t="shared" ref="BL148:BL158" si="120">100*BK148/$BK$159</f>
        <v>83.558994197292066</v>
      </c>
      <c r="BM148" s="173"/>
      <c r="BN148" s="173"/>
      <c r="BR148" s="166">
        <f t="shared" ref="BR148:BR173" si="121">AVERAGE(BL148,BA148)</f>
        <v>81.87932555603922</v>
      </c>
      <c r="BU148" s="143">
        <f t="shared" ref="BU148:BU171" si="122">BU149*BR148/BR149</f>
        <v>18.808055923912011</v>
      </c>
      <c r="BV148" s="143">
        <f t="shared" si="112"/>
        <v>405.03066775047722</v>
      </c>
      <c r="BW148" s="143">
        <f t="shared" si="113"/>
        <v>4.3988186878888911</v>
      </c>
      <c r="BX148" s="143"/>
      <c r="BY148" s="144">
        <f t="shared" si="114"/>
        <v>383.16665494838998</v>
      </c>
      <c r="BZ148" s="144">
        <f t="shared" si="115"/>
        <v>405.03066775047711</v>
      </c>
      <c r="CA148" s="144"/>
      <c r="CB148" s="158">
        <f>'[2]A9. Nominal GDP (A)'!DX148/'[2]A9. Nominal GDP (A)'!BF148</f>
        <v>3.0433785591435038E-2</v>
      </c>
      <c r="CC148" s="158">
        <f t="shared" si="102"/>
        <v>18.036787762432599</v>
      </c>
      <c r="CD148" s="158"/>
      <c r="CE148" s="162">
        <f>'[2]A9. Nominal GDP (A)'!DX148/'[2]A9. Nominal GDP (A)'!EF148</f>
        <v>3.4303420704574455E-2</v>
      </c>
      <c r="CF148" s="162">
        <f>'[2]A18. Population 1680+'!U750</f>
        <v>1552.5434345273839</v>
      </c>
      <c r="CG148" s="162">
        <f t="shared" si="80"/>
        <v>14.003457768572884</v>
      </c>
      <c r="CH148" s="162"/>
      <c r="CI148" s="162"/>
      <c r="CJ148" s="145">
        <f t="shared" si="81"/>
        <v>1382.3880075679201</v>
      </c>
      <c r="CK148" s="145">
        <f t="shared" si="82"/>
        <v>1344.3751602646182</v>
      </c>
      <c r="CL148" s="145">
        <f t="shared" ref="CL148:CL211" si="123">CL149*(CJ148/CJ149)*(DX148/DX149)</f>
        <v>1572.6058124776305</v>
      </c>
      <c r="CM148" s="146">
        <f t="shared" si="86"/>
        <v>160.29943600151753</v>
      </c>
      <c r="CN148" s="146">
        <f t="shared" si="87"/>
        <v>160.29943600151753</v>
      </c>
      <c r="CO148" s="146">
        <f t="shared" si="85"/>
        <v>160.29943600151753</v>
      </c>
      <c r="DM148">
        <v>470</v>
      </c>
      <c r="DN148">
        <v>432</v>
      </c>
      <c r="DO148" s="174">
        <f t="shared" ref="DO148:DO211" si="124">DM148/DN148</f>
        <v>1.087962962962963</v>
      </c>
      <c r="DX148" s="150">
        <f t="shared" ref="DX148:DX211" si="125">DX149*DO148/DO149</f>
        <v>1.1548832931917126</v>
      </c>
    </row>
    <row r="149" spans="1:128" x14ac:dyDescent="0.25">
      <c r="A149">
        <v>1831</v>
      </c>
      <c r="B149" s="147">
        <f t="shared" si="74"/>
        <v>35764.752791112965</v>
      </c>
      <c r="C149" s="147">
        <f t="shared" si="88"/>
        <v>35067.176957620497</v>
      </c>
      <c r="D149" s="147">
        <f t="shared" si="75"/>
        <v>40957.095249930411</v>
      </c>
      <c r="E149" s="148">
        <f t="shared" si="72"/>
        <v>3.2081861242758549</v>
      </c>
      <c r="F149" s="148">
        <f t="shared" si="72"/>
        <v>3.2081861242758691</v>
      </c>
      <c r="G149" s="148">
        <f t="shared" si="72"/>
        <v>3.0488362605554755</v>
      </c>
      <c r="H149" s="10"/>
      <c r="I149" s="13">
        <f t="shared" si="89"/>
        <v>34467.813394461642</v>
      </c>
      <c r="J149" s="13">
        <f t="shared" si="90"/>
        <v>33794.801561796019</v>
      </c>
      <c r="K149" s="13">
        <f t="shared" si="76"/>
        <v>39471.010403595908</v>
      </c>
      <c r="L149" s="10">
        <f t="shared" si="103"/>
        <v>3.1205737246543777</v>
      </c>
      <c r="M149" s="10"/>
      <c r="N149" s="13">
        <f>('[2]A9. Nominal GDP (A)'!DH149/('[2]A9. Nominal GDP (A)'!F149/'BoE A8. UK Real GDP(A)'!I149))</f>
        <v>29031.573902425247</v>
      </c>
      <c r="O149" s="13">
        <f t="shared" si="91"/>
        <v>28478.904017187524</v>
      </c>
      <c r="P149" s="13">
        <f t="shared" si="77"/>
        <v>33262.249363705989</v>
      </c>
      <c r="Q149" s="10">
        <f t="shared" si="104"/>
        <v>3.0971894713932642</v>
      </c>
      <c r="R149" s="10"/>
      <c r="S149" s="10">
        <f t="shared" si="78"/>
        <v>20.420649011010816</v>
      </c>
      <c r="T149" s="10">
        <f t="shared" si="92"/>
        <v>20.420649011010827</v>
      </c>
      <c r="U149" s="10">
        <f t="shared" si="79"/>
        <v>20.707676387150059</v>
      </c>
      <c r="V149" s="10">
        <f t="shared" si="105"/>
        <v>2.9249511439506648</v>
      </c>
      <c r="W149" s="10">
        <f t="shared" si="105"/>
        <v>2.9249511439506648</v>
      </c>
      <c r="X149" s="10">
        <f t="shared" si="105"/>
        <v>2.7660385852272071</v>
      </c>
      <c r="Y149" s="10"/>
      <c r="Z149" s="10">
        <f t="shared" si="93"/>
        <v>53.20233016246199</v>
      </c>
      <c r="AA149" s="10"/>
      <c r="AB149" s="10">
        <f t="shared" si="106"/>
        <v>0.80109247164674002</v>
      </c>
      <c r="AC149" s="10"/>
      <c r="AD149" s="168">
        <f t="shared" si="116"/>
        <v>40880.16008210439</v>
      </c>
      <c r="AE149" s="168">
        <f t="shared" si="95"/>
        <v>40082.810470626937</v>
      </c>
      <c r="AF149" s="168">
        <f t="shared" si="117"/>
        <v>46815.159609636612</v>
      </c>
      <c r="AG149" s="168">
        <f t="shared" si="95"/>
        <v>48609.826188319283</v>
      </c>
      <c r="AH149" s="150">
        <f t="shared" si="107"/>
        <v>4.6296296296296333</v>
      </c>
      <c r="AI149" s="150">
        <f t="shared" si="107"/>
        <v>4.6296296296296191</v>
      </c>
      <c r="AJ149" s="150">
        <f t="shared" si="107"/>
        <v>4.4680851063829863</v>
      </c>
      <c r="AK149" s="159"/>
      <c r="AL149" s="160"/>
      <c r="AM149" s="153">
        <f>'[2]A7. GB GDP(O) 1700-1870'!E140</f>
        <v>387.7915240388707</v>
      </c>
      <c r="AN149" s="154">
        <f>'[2]A18. Population 1680+'!J751</f>
        <v>16367.999999999998</v>
      </c>
      <c r="AO149" s="154">
        <f t="shared" si="108"/>
        <v>2.3692053032677829</v>
      </c>
      <c r="AP149" s="154"/>
      <c r="AQ149" s="154">
        <f t="shared" si="109"/>
        <v>-0.14093044466930849</v>
      </c>
      <c r="AR149" s="161">
        <f>'[2]A48. Real Earnings '!AB628</f>
        <v>124.61831040769678</v>
      </c>
      <c r="AS149" s="155"/>
      <c r="AT149" s="155">
        <f t="shared" si="96"/>
        <v>44.575382187068556</v>
      </c>
      <c r="AU149" s="154">
        <f>'[2]A18. Population 1680+'!S751</f>
        <v>7900</v>
      </c>
      <c r="AV149" s="154">
        <f t="shared" si="97"/>
        <v>91.65610674810813</v>
      </c>
      <c r="AW149" s="154">
        <f t="shared" si="110"/>
        <v>-0.13036066131914481</v>
      </c>
      <c r="AX149" s="156">
        <f t="shared" si="98"/>
        <v>86.200386108339771</v>
      </c>
      <c r="AY149" s="156">
        <f>'[2]A9. Nominal GDP (A)'!AT149/('[2]A9. Nominal GDP (A)'!BK149+'[2]A9. Nominal GDP (A)'!AT149)</f>
        <v>0.14268958137141452</v>
      </c>
      <c r="AZ149" s="156">
        <f t="shared" si="111"/>
        <v>409.68393745730435</v>
      </c>
      <c r="BA149" s="156">
        <f t="shared" si="99"/>
        <v>81.121045500228973</v>
      </c>
      <c r="BB149" s="156">
        <f t="shared" si="100"/>
        <v>18.531865539341826</v>
      </c>
      <c r="BC149" s="169">
        <f>'[2]A9. Nominal GDP (A)'!AZ149</f>
        <v>441.9</v>
      </c>
      <c r="BD149" s="79">
        <v>452</v>
      </c>
      <c r="BE149" s="170"/>
      <c r="BF149" s="168">
        <f t="shared" ref="BF149:BF212" si="126">BC149+BE149</f>
        <v>441.9</v>
      </c>
      <c r="BG149" s="171">
        <v>1</v>
      </c>
      <c r="BH149" s="168">
        <f t="shared" si="118"/>
        <v>420.85714285714312</v>
      </c>
      <c r="BI149" s="167">
        <f>'[2]A9. Nominal GDP (A)'!AZ149/'BoE A8. UK Real GDP(A)'!BD149</f>
        <v>0.97765486725663708</v>
      </c>
      <c r="BJ149" s="172"/>
      <c r="BK149" s="167">
        <f t="shared" si="119"/>
        <v>19.312525369052974</v>
      </c>
      <c r="BL149" s="167">
        <f t="shared" si="120"/>
        <v>87.427466150870401</v>
      </c>
      <c r="BM149" s="173"/>
      <c r="BN149" s="173"/>
      <c r="BR149" s="166">
        <f t="shared" si="121"/>
        <v>84.274255825549687</v>
      </c>
      <c r="BU149" s="143">
        <f t="shared" si="122"/>
        <v>19.358182370813356</v>
      </c>
      <c r="BV149" s="143">
        <f t="shared" si="112"/>
        <v>416.87761690019573</v>
      </c>
      <c r="BW149" s="143">
        <f t="shared" si="113"/>
        <v>2.9249511439506364</v>
      </c>
      <c r="BX149" s="143"/>
      <c r="BY149" s="144">
        <f t="shared" si="114"/>
        <v>395.73465349909191</v>
      </c>
      <c r="BZ149" s="144">
        <f t="shared" si="115"/>
        <v>416.87761690019562</v>
      </c>
      <c r="CA149" s="144"/>
      <c r="CB149" s="158">
        <f>'[2]A9. Nominal GDP (A)'!DX149/'[2]A9. Nominal GDP (A)'!BF149</f>
        <v>3.0432489479168913E-2</v>
      </c>
      <c r="CC149" s="158">
        <f t="shared" si="102"/>
        <v>18.628400627304945</v>
      </c>
      <c r="CD149" s="158"/>
      <c r="CE149" s="162">
        <f>'[2]A9. Nominal GDP (A)'!DX149/'[2]A9. Nominal GDP (A)'!EF149</f>
        <v>3.4280746375137491E-2</v>
      </c>
      <c r="CF149" s="162">
        <f>'[2]A18. Population 1680+'!U751</f>
        <v>1573</v>
      </c>
      <c r="CG149" s="162">
        <f t="shared" si="80"/>
        <v>14.169474080716197</v>
      </c>
      <c r="CH149" s="162"/>
      <c r="CI149" s="162"/>
      <c r="CJ149" s="145">
        <f t="shared" si="81"/>
        <v>1398.7767426046778</v>
      </c>
      <c r="CK149" s="145">
        <f t="shared" si="82"/>
        <v>1360.3132385544741</v>
      </c>
      <c r="CL149" s="145">
        <f t="shared" si="123"/>
        <v>1588.792817527036</v>
      </c>
      <c r="CM149" s="146">
        <f t="shared" si="86"/>
        <v>165.44214026461069</v>
      </c>
      <c r="CN149" s="146">
        <f t="shared" si="87"/>
        <v>165.44214026461069</v>
      </c>
      <c r="CO149" s="146">
        <f t="shared" si="85"/>
        <v>165.1867033317977</v>
      </c>
      <c r="DM149">
        <v>491</v>
      </c>
      <c r="DN149">
        <v>452</v>
      </c>
      <c r="DO149" s="174">
        <f t="shared" si="124"/>
        <v>1.086283185840708</v>
      </c>
      <c r="DX149" s="150">
        <f t="shared" si="125"/>
        <v>1.1531001933980445</v>
      </c>
    </row>
    <row r="150" spans="1:128" x14ac:dyDescent="0.25">
      <c r="A150">
        <v>1832</v>
      </c>
      <c r="B150" s="147">
        <f t="shared" si="74"/>
        <v>35914.146677079247</v>
      </c>
      <c r="C150" s="147">
        <f t="shared" si="88"/>
        <v>35213.656981295309</v>
      </c>
      <c r="D150" s="147">
        <f t="shared" si="75"/>
        <v>41179.566075602226</v>
      </c>
      <c r="E150" s="148">
        <f t="shared" si="72"/>
        <v>0.41771262012862564</v>
      </c>
      <c r="F150" s="148">
        <f t="shared" si="72"/>
        <v>0.41771262012861143</v>
      </c>
      <c r="G150" s="148">
        <f t="shared" si="72"/>
        <v>0.54318018481106378</v>
      </c>
      <c r="H150" s="10"/>
      <c r="I150" s="13">
        <f t="shared" si="89"/>
        <v>34589.71208824058</v>
      </c>
      <c r="J150" s="13">
        <f t="shared" si="90"/>
        <v>33914.320085345971</v>
      </c>
      <c r="K150" s="13">
        <f t="shared" si="76"/>
        <v>39660.095104733329</v>
      </c>
      <c r="L150" s="10">
        <f t="shared" si="103"/>
        <v>0.47904702515594977</v>
      </c>
      <c r="M150" s="10"/>
      <c r="N150" s="13">
        <f>('[2]A9. Nominal GDP (A)'!DH150/('[2]A9. Nominal GDP (A)'!F150/'BoE A8. UK Real GDP(A)'!I150))</f>
        <v>29127.638660367447</v>
      </c>
      <c r="O150" s="13">
        <f t="shared" si="91"/>
        <v>28573.140004187931</v>
      </c>
      <c r="P150" s="13">
        <f t="shared" si="77"/>
        <v>33414.010575922046</v>
      </c>
      <c r="Q150" s="10">
        <f t="shared" si="104"/>
        <v>0.45625661258391403</v>
      </c>
      <c r="R150" s="10"/>
      <c r="S150" s="10">
        <f t="shared" si="78"/>
        <v>20.552041428450579</v>
      </c>
      <c r="T150" s="10">
        <f t="shared" si="92"/>
        <v>20.55204142845059</v>
      </c>
      <c r="U150" s="10">
        <f t="shared" si="79"/>
        <v>20.866955440208439</v>
      </c>
      <c r="V150" s="10">
        <f t="shared" si="105"/>
        <v>0.64342919448307612</v>
      </c>
      <c r="W150" s="10">
        <f t="shared" si="105"/>
        <v>0.64342919448306191</v>
      </c>
      <c r="X150" s="10">
        <f t="shared" si="105"/>
        <v>0.76917878220861269</v>
      </c>
      <c r="Y150" s="10"/>
      <c r="Z150" s="10">
        <f t="shared" si="93"/>
        <v>54.470902143415465</v>
      </c>
      <c r="AA150" s="10"/>
      <c r="AB150" s="10">
        <f t="shared" si="106"/>
        <v>2.384429360668392</v>
      </c>
      <c r="AC150" s="10"/>
      <c r="AD150" s="168">
        <f t="shared" si="116"/>
        <v>40247.060257824014</v>
      </c>
      <c r="AE150" s="168">
        <f t="shared" si="95"/>
        <v>39462.058981037582</v>
      </c>
      <c r="AF150" s="168">
        <f t="shared" si="117"/>
        <v>46147.733708888234</v>
      </c>
      <c r="AG150" s="168">
        <f t="shared" si="95"/>
        <v>47916.81440966708</v>
      </c>
      <c r="AH150" s="150">
        <f t="shared" si="107"/>
        <v>-1.5486725663716783</v>
      </c>
      <c r="AI150" s="150">
        <f t="shared" si="107"/>
        <v>-1.5486725663716783</v>
      </c>
      <c r="AJ150" s="150">
        <f t="shared" si="107"/>
        <v>-1.4256619144602638</v>
      </c>
      <c r="AK150" s="159"/>
      <c r="AL150" s="160"/>
      <c r="AM150" s="153">
        <f>'[2]A7. GB GDP(O) 1700-1870'!E141</f>
        <v>399.84948026130576</v>
      </c>
      <c r="AN150" s="154">
        <f>'[2]A18. Population 1680+'!J752</f>
        <v>16563</v>
      </c>
      <c r="AO150" s="154">
        <f t="shared" si="108"/>
        <v>2.4141126623275118</v>
      </c>
      <c r="AP150" s="154"/>
      <c r="AQ150" s="154">
        <f t="shared" si="109"/>
        <v>1.8954608533835966</v>
      </c>
      <c r="AR150" s="161">
        <f>'[2]A48. Real Earnings '!AB629</f>
        <v>137.19477630224034</v>
      </c>
      <c r="AS150" s="155"/>
      <c r="AT150" s="155">
        <f t="shared" si="96"/>
        <v>45.638250687567158</v>
      </c>
      <c r="AU150" s="154">
        <f>'[2]A18. Population 1680+'!S752</f>
        <v>7949</v>
      </c>
      <c r="AV150" s="154">
        <f t="shared" si="97"/>
        <v>93.263114449518042</v>
      </c>
      <c r="AW150" s="154">
        <f t="shared" si="110"/>
        <v>1.7533012893798059</v>
      </c>
      <c r="AX150" s="156">
        <f t="shared" si="98"/>
        <v>88.255773423716533</v>
      </c>
      <c r="AY150" s="156">
        <f>'[2]A9. Nominal GDP (A)'!AT150/('[2]A9. Nominal GDP (A)'!BK150+'[2]A9. Nominal GDP (A)'!AT150)</f>
        <v>0.1471486539095275</v>
      </c>
      <c r="AZ150" s="156">
        <f t="shared" si="111"/>
        <v>421.99881888379849</v>
      </c>
      <c r="BA150" s="156">
        <f t="shared" si="99"/>
        <v>83.559501014811275</v>
      </c>
      <c r="BB150" s="156">
        <f t="shared" si="100"/>
        <v>19.088923568380398</v>
      </c>
      <c r="BC150" s="169">
        <f>'[2]A9. Nominal GDP (A)'!AZ150</f>
        <v>418.7</v>
      </c>
      <c r="BD150" s="79">
        <v>445</v>
      </c>
      <c r="BE150" s="170"/>
      <c r="BF150" s="168">
        <f t="shared" si="126"/>
        <v>418.7</v>
      </c>
      <c r="BG150" s="171">
        <v>1</v>
      </c>
      <c r="BH150" s="168">
        <f t="shared" si="118"/>
        <v>398.76190476190499</v>
      </c>
      <c r="BI150" s="167">
        <f>'[2]A9. Nominal GDP (A)'!AZ150/'BoE A8. UK Real GDP(A)'!BD150</f>
        <v>0.94089887640449432</v>
      </c>
      <c r="BJ150" s="172"/>
      <c r="BK150" s="167">
        <f t="shared" si="119"/>
        <v>19.013437586788879</v>
      </c>
      <c r="BL150" s="167">
        <f t="shared" si="120"/>
        <v>86.07350096711798</v>
      </c>
      <c r="BM150" s="173"/>
      <c r="BN150" s="173"/>
      <c r="BR150" s="166">
        <f t="shared" si="121"/>
        <v>84.816500990964627</v>
      </c>
      <c r="BU150" s="143">
        <f t="shared" si="122"/>
        <v>19.482738567708445</v>
      </c>
      <c r="BV150" s="143">
        <f t="shared" si="112"/>
        <v>419.55992919259694</v>
      </c>
      <c r="BW150" s="143">
        <f t="shared" si="113"/>
        <v>0.64342919448309033</v>
      </c>
      <c r="BX150" s="143"/>
      <c r="BY150" s="144">
        <f t="shared" si="114"/>
        <v>397.13420666460689</v>
      </c>
      <c r="BZ150" s="144">
        <f t="shared" si="115"/>
        <v>419.55992919259688</v>
      </c>
      <c r="CA150" s="144"/>
      <c r="CB150" s="158">
        <f>'[2]A9. Nominal GDP (A)'!DX150/'[2]A9. Nominal GDP (A)'!BF150</f>
        <v>3.1333765747965238E-2</v>
      </c>
      <c r="CC150" s="158">
        <f t="shared" si="102"/>
        <v>18.694281734344479</v>
      </c>
      <c r="CD150" s="158"/>
      <c r="CE150" s="162">
        <f>'[2]A9. Nominal GDP (A)'!DX150/'[2]A9. Nominal GDP (A)'!EF150</f>
        <v>3.5438015556283974E-2</v>
      </c>
      <c r="CF150" s="162">
        <f>'[2]A18. Population 1680+'!U752</f>
        <v>1580.2478578426901</v>
      </c>
      <c r="CG150" s="162">
        <f t="shared" si="80"/>
        <v>14.484340548246781</v>
      </c>
      <c r="CH150" s="162"/>
      <c r="CI150" s="162"/>
      <c r="CJ150" s="145">
        <f t="shared" si="81"/>
        <v>1429.8596105572201</v>
      </c>
      <c r="CK150" s="145">
        <f t="shared" si="82"/>
        <v>1390.5413911110782</v>
      </c>
      <c r="CL150" s="145">
        <f t="shared" si="123"/>
        <v>1626.1273609422278</v>
      </c>
      <c r="CM150" s="146">
        <f t="shared" si="86"/>
        <v>166.13321296350685</v>
      </c>
      <c r="CN150" s="146">
        <f t="shared" si="87"/>
        <v>166.13321296350685</v>
      </c>
      <c r="CO150" s="146">
        <f t="shared" si="85"/>
        <v>166.34078918785539</v>
      </c>
      <c r="DM150">
        <v>484</v>
      </c>
      <c r="DN150">
        <v>445</v>
      </c>
      <c r="DO150" s="174">
        <f t="shared" si="124"/>
        <v>1.0876404494382022</v>
      </c>
      <c r="DX150" s="150">
        <f t="shared" si="125"/>
        <v>1.1545409419405632</v>
      </c>
    </row>
    <row r="151" spans="1:128" x14ac:dyDescent="0.25">
      <c r="A151">
        <v>1833</v>
      </c>
      <c r="B151" s="147">
        <f t="shared" si="74"/>
        <v>36361.588064844749</v>
      </c>
      <c r="C151" s="147">
        <f t="shared" si="88"/>
        <v>35652.371220831032</v>
      </c>
      <c r="D151" s="147">
        <f t="shared" si="75"/>
        <v>41640.579329843444</v>
      </c>
      <c r="E151" s="148">
        <f t="shared" si="72"/>
        <v>1.2458638981141661</v>
      </c>
      <c r="F151" s="148">
        <f t="shared" si="72"/>
        <v>1.2458638981141803</v>
      </c>
      <c r="G151" s="148">
        <f t="shared" si="72"/>
        <v>1.119519456311977</v>
      </c>
      <c r="H151" s="10"/>
      <c r="I151" s="13">
        <f t="shared" si="89"/>
        <v>35034.909309556228</v>
      </c>
      <c r="J151" s="13">
        <f t="shared" si="90"/>
        <v>34350.824472150001</v>
      </c>
      <c r="K151" s="13">
        <f t="shared" si="76"/>
        <v>40120.423480902748</v>
      </c>
      <c r="L151" s="10">
        <f t="shared" si="103"/>
        <v>1.1606839947150718</v>
      </c>
      <c r="M151" s="10"/>
      <c r="N151" s="13">
        <f>('[2]A9. Nominal GDP (A)'!DH151/('[2]A9. Nominal GDP (A)'!F151/'BoE A8. UK Real GDP(A)'!I151))</f>
        <v>29495.841422974379</v>
      </c>
      <c r="O151" s="13">
        <f t="shared" si="91"/>
        <v>28934.333343907969</v>
      </c>
      <c r="P151" s="13">
        <f t="shared" si="77"/>
        <v>33794.173057952707</v>
      </c>
      <c r="Q151" s="10">
        <f t="shared" si="104"/>
        <v>1.1377337693925398</v>
      </c>
      <c r="R151" s="10"/>
      <c r="S151" s="10">
        <f t="shared" si="78"/>
        <v>20.786081573892179</v>
      </c>
      <c r="T151" s="10">
        <f t="shared" si="92"/>
        <v>20.78608157389219</v>
      </c>
      <c r="U151" s="10">
        <f t="shared" si="79"/>
        <v>21.078245375892475</v>
      </c>
      <c r="V151" s="10">
        <f t="shared" si="105"/>
        <v>1.1387683615585473</v>
      </c>
      <c r="W151" s="10">
        <f t="shared" si="105"/>
        <v>1.1387683615585331</v>
      </c>
      <c r="X151" s="10">
        <f t="shared" si="105"/>
        <v>1.012557563988949</v>
      </c>
      <c r="Y151" s="10"/>
      <c r="Z151" s="10">
        <f t="shared" si="93"/>
        <v>54.622972530499212</v>
      </c>
      <c r="AA151" s="10"/>
      <c r="AB151" s="10">
        <f t="shared" si="106"/>
        <v>0.27917728750546189</v>
      </c>
      <c r="AC151" s="10"/>
      <c r="AD151" s="168">
        <f t="shared" si="116"/>
        <v>40880.16008210439</v>
      </c>
      <c r="AE151" s="168">
        <f t="shared" si="95"/>
        <v>40082.810470626937</v>
      </c>
      <c r="AF151" s="168">
        <f t="shared" si="117"/>
        <v>46815.159609636612</v>
      </c>
      <c r="AG151" s="168">
        <f t="shared" si="95"/>
        <v>48609.826188319283</v>
      </c>
      <c r="AH151" s="150">
        <f t="shared" si="107"/>
        <v>1.5730337078651644</v>
      </c>
      <c r="AI151" s="150">
        <f t="shared" si="107"/>
        <v>1.5730337078651644</v>
      </c>
      <c r="AJ151" s="150">
        <f t="shared" si="107"/>
        <v>1.4462809917355202</v>
      </c>
      <c r="AK151" s="159"/>
      <c r="AL151" s="160"/>
      <c r="AM151" s="153">
        <f>'[2]A7. GB GDP(O) 1700-1870'!E142</f>
        <v>402.89860374736691</v>
      </c>
      <c r="AN151" s="154">
        <f>'[2]A18. Population 1680+'!J753</f>
        <v>16750</v>
      </c>
      <c r="AO151" s="154">
        <f t="shared" si="108"/>
        <v>2.4053647984917426</v>
      </c>
      <c r="AP151" s="154"/>
      <c r="AQ151" s="154">
        <f t="shared" si="109"/>
        <v>-0.36236352893882895</v>
      </c>
      <c r="AR151" s="161">
        <f>'[2]A48. Real Earnings '!AB630</f>
        <v>124.24840120803043</v>
      </c>
      <c r="AS151" s="155"/>
      <c r="AT151" s="155">
        <f t="shared" si="96"/>
        <v>45.765662317901665</v>
      </c>
      <c r="AU151" s="154">
        <f>'[2]A18. Population 1680+'!S753</f>
        <v>7998</v>
      </c>
      <c r="AV151" s="154">
        <f t="shared" si="97"/>
        <v>92.950509300254325</v>
      </c>
      <c r="AW151" s="154">
        <f t="shared" si="110"/>
        <v>-0.33518626426841536</v>
      </c>
      <c r="AX151" s="156">
        <f t="shared" si="98"/>
        <v>88.502163498027855</v>
      </c>
      <c r="AY151" s="156">
        <f>'[2]A9. Nominal GDP (A)'!AT151/('[2]A9. Nominal GDP (A)'!BK151+'[2]A9. Nominal GDP (A)'!AT151)</f>
        <v>0.14762069678930764</v>
      </c>
      <c r="AZ151" s="156">
        <f t="shared" si="111"/>
        <v>424.91667721332163</v>
      </c>
      <c r="BA151" s="156">
        <f t="shared" si="99"/>
        <v>84.137262788391027</v>
      </c>
      <c r="BB151" s="156">
        <f t="shared" si="100"/>
        <v>19.22091155541542</v>
      </c>
      <c r="BC151" s="169">
        <f>'[2]A9. Nominal GDP (A)'!AZ151</f>
        <v>412</v>
      </c>
      <c r="BD151" s="79">
        <v>452</v>
      </c>
      <c r="BE151" s="170"/>
      <c r="BF151" s="168">
        <f t="shared" si="126"/>
        <v>412</v>
      </c>
      <c r="BG151" s="171">
        <v>1</v>
      </c>
      <c r="BH151" s="168">
        <f t="shared" si="118"/>
        <v>392.38095238095264</v>
      </c>
      <c r="BI151" s="167">
        <f>'[2]A9. Nominal GDP (A)'!AZ151/'BoE A8. UK Real GDP(A)'!BD151</f>
        <v>0.91150442477876104</v>
      </c>
      <c r="BJ151" s="172"/>
      <c r="BK151" s="167">
        <f t="shared" si="119"/>
        <v>19.312525369052974</v>
      </c>
      <c r="BL151" s="167">
        <f t="shared" si="120"/>
        <v>87.427466150870401</v>
      </c>
      <c r="BM151" s="173"/>
      <c r="BN151" s="173"/>
      <c r="BR151" s="166">
        <f t="shared" si="121"/>
        <v>85.782364469630721</v>
      </c>
      <c r="BU151" s="143">
        <f t="shared" si="122"/>
        <v>19.704601830482673</v>
      </c>
      <c r="BV151" s="143">
        <f t="shared" si="112"/>
        <v>424.33774492401966</v>
      </c>
      <c r="BW151" s="143">
        <f t="shared" si="113"/>
        <v>1.1387683615585331</v>
      </c>
      <c r="BX151" s="143"/>
      <c r="BY151" s="144">
        <f t="shared" si="114"/>
        <v>402.24564109474738</v>
      </c>
      <c r="BZ151" s="144">
        <f t="shared" si="115"/>
        <v>424.33774492401966</v>
      </c>
      <c r="CA151" s="144"/>
      <c r="CB151" s="158">
        <f>'[2]A9. Nominal GDP (A)'!DX151/'[2]A9. Nominal GDP (A)'!BF151</f>
        <v>3.1385650513415957E-2</v>
      </c>
      <c r="CC151" s="158">
        <f t="shared" si="102"/>
        <v>18.934892071354238</v>
      </c>
      <c r="CD151" s="158"/>
      <c r="CE151" s="162">
        <f>'[2]A9. Nominal GDP (A)'!DX151/'[2]A9. Nominal GDP (A)'!EF151</f>
        <v>3.5513572224333594E-2</v>
      </c>
      <c r="CF151" s="162">
        <f>'[2]A18. Population 1680+'!U753</f>
        <v>1587.52911138996</v>
      </c>
      <c r="CG151" s="162">
        <f t="shared" si="80"/>
        <v>14.502306324647989</v>
      </c>
      <c r="CH151" s="162"/>
      <c r="CI151" s="162"/>
      <c r="CJ151" s="145">
        <f t="shared" si="81"/>
        <v>1431.6331492256063</v>
      </c>
      <c r="CK151" s="145">
        <f t="shared" si="82"/>
        <v>1392.2661610877376</v>
      </c>
      <c r="CL151" s="145">
        <f t="shared" si="123"/>
        <v>1626.1125850489586</v>
      </c>
      <c r="CM151" s="146">
        <f t="shared" si="86"/>
        <v>168.20300668659632</v>
      </c>
      <c r="CN151" s="146">
        <f t="shared" si="87"/>
        <v>168.20300668659632</v>
      </c>
      <c r="CO151" s="146">
        <f t="shared" si="85"/>
        <v>167.99310660602953</v>
      </c>
      <c r="DM151">
        <v>491</v>
      </c>
      <c r="DN151">
        <v>452</v>
      </c>
      <c r="DO151" s="174">
        <f t="shared" si="124"/>
        <v>1.086283185840708</v>
      </c>
      <c r="DX151" s="150">
        <f t="shared" si="125"/>
        <v>1.1531001933980445</v>
      </c>
    </row>
    <row r="152" spans="1:128" x14ac:dyDescent="0.25">
      <c r="A152">
        <v>1834</v>
      </c>
      <c r="B152" s="147">
        <f t="shared" si="74"/>
        <v>37674.599990241979</v>
      </c>
      <c r="C152" s="147">
        <f t="shared" si="88"/>
        <v>36939.773423896499</v>
      </c>
      <c r="D152" s="147">
        <f t="shared" si="75"/>
        <v>43083.152634129932</v>
      </c>
      <c r="E152" s="148">
        <f t="shared" si="72"/>
        <v>3.6109861952555349</v>
      </c>
      <c r="F152" s="148">
        <f t="shared" si="72"/>
        <v>3.6109861952555349</v>
      </c>
      <c r="G152" s="148">
        <f t="shared" si="72"/>
        <v>3.4643449430892304</v>
      </c>
      <c r="H152" s="10"/>
      <c r="I152" s="13">
        <f t="shared" si="89"/>
        <v>36327.289411551508</v>
      </c>
      <c r="J152" s="13">
        <f t="shared" si="90"/>
        <v>35617.969811179893</v>
      </c>
      <c r="K152" s="13">
        <f t="shared" si="76"/>
        <v>41541.522528673653</v>
      </c>
      <c r="L152" s="10">
        <f t="shared" si="103"/>
        <v>3.5420838677023028</v>
      </c>
      <c r="M152" s="10"/>
      <c r="N152" s="13">
        <f>('[2]A9. Nominal GDP (A)'!DH152/('[2]A9. Nominal GDP (A)'!F152/'BoE A8. UK Real GDP(A)'!I152))</f>
        <v>30576.954320789468</v>
      </c>
      <c r="O152" s="13">
        <f t="shared" si="91"/>
        <v>29994.865251413241</v>
      </c>
      <c r="P152" s="13">
        <f t="shared" si="77"/>
        <v>34983.250791430743</v>
      </c>
      <c r="Q152" s="10">
        <f t="shared" si="104"/>
        <v>3.5185880460484071</v>
      </c>
      <c r="R152" s="10"/>
      <c r="S152" s="10">
        <f t="shared" si="78"/>
        <v>21.490291072462625</v>
      </c>
      <c r="T152" s="10">
        <f t="shared" si="92"/>
        <v>21.490291072462636</v>
      </c>
      <c r="U152" s="10">
        <f t="shared" si="79"/>
        <v>21.761510213155788</v>
      </c>
      <c r="V152" s="10">
        <f t="shared" si="105"/>
        <v>3.3878896128982205</v>
      </c>
      <c r="W152" s="10">
        <f t="shared" si="105"/>
        <v>3.3878896128982348</v>
      </c>
      <c r="X152" s="10">
        <f t="shared" si="105"/>
        <v>3.2415641106672695</v>
      </c>
      <c r="Y152" s="10"/>
      <c r="Z152" s="10">
        <f t="shared" si="93"/>
        <v>55.524357405056463</v>
      </c>
      <c r="AA152" s="10"/>
      <c r="AB152" s="10">
        <f t="shared" si="106"/>
        <v>1.6501937423012834</v>
      </c>
      <c r="AC152" s="10"/>
      <c r="AD152" s="168">
        <f t="shared" si="116"/>
        <v>42689.016722905464</v>
      </c>
      <c r="AE152" s="168">
        <f t="shared" si="95"/>
        <v>41856.386155167944</v>
      </c>
      <c r="AF152" s="168">
        <f t="shared" si="117"/>
        <v>48817.43731188176</v>
      </c>
      <c r="AG152" s="168">
        <f t="shared" si="95"/>
        <v>50688.861524275912</v>
      </c>
      <c r="AH152" s="150">
        <f t="shared" si="107"/>
        <v>4.424778761061944</v>
      </c>
      <c r="AI152" s="150">
        <f t="shared" si="107"/>
        <v>4.4247787610619298</v>
      </c>
      <c r="AJ152" s="150">
        <f t="shared" si="107"/>
        <v>4.2769857433808482</v>
      </c>
      <c r="AK152" s="159"/>
      <c r="AL152" s="160"/>
      <c r="AM152" s="153">
        <f>'[2]A7. GB GDP(O) 1700-1870'!E143</f>
        <v>412.66809210006954</v>
      </c>
      <c r="AN152" s="154">
        <f>'[2]A18. Population 1680+'!J754</f>
        <v>16967</v>
      </c>
      <c r="AO152" s="154">
        <f t="shared" si="108"/>
        <v>2.4321806571584226</v>
      </c>
      <c r="AP152" s="154"/>
      <c r="AQ152" s="154">
        <f t="shared" si="109"/>
        <v>1.1148354163781988</v>
      </c>
      <c r="AR152" s="161">
        <f>'[2]A48. Real Earnings '!AB631</f>
        <v>110.95348878825159</v>
      </c>
      <c r="AS152" s="155"/>
      <c r="AT152" s="155">
        <f t="shared" si="96"/>
        <v>46.520884413594416</v>
      </c>
      <c r="AU152" s="154">
        <f>'[2]A18. Population 1680+'!S754</f>
        <v>8047</v>
      </c>
      <c r="AV152" s="154">
        <f t="shared" si="97"/>
        <v>93.909036107833742</v>
      </c>
      <c r="AW152" s="154">
        <f t="shared" si="110"/>
        <v>1.0312227601498449</v>
      </c>
      <c r="AX152" s="156">
        <f t="shared" si="98"/>
        <v>89.962620661873558</v>
      </c>
      <c r="AY152" s="156">
        <f>'[2]A9. Nominal GDP (A)'!AT152/('[2]A9. Nominal GDP (A)'!BK152+'[2]A9. Nominal GDP (A)'!AT152)</f>
        <v>0.14373627732144162</v>
      </c>
      <c r="AZ152" s="156">
        <f t="shared" si="111"/>
        <v>434.73417614439671</v>
      </c>
      <c r="BA152" s="156">
        <f t="shared" si="99"/>
        <v>86.081214465942921</v>
      </c>
      <c r="BB152" s="156">
        <f t="shared" si="100"/>
        <v>19.665001629467387</v>
      </c>
      <c r="BC152" s="169">
        <f>'[2]A9. Nominal GDP (A)'!AZ152</f>
        <v>440.2</v>
      </c>
      <c r="BD152" s="79">
        <v>472</v>
      </c>
      <c r="BE152" s="170"/>
      <c r="BF152" s="168">
        <f t="shared" si="126"/>
        <v>440.2</v>
      </c>
      <c r="BG152" s="171">
        <v>1</v>
      </c>
      <c r="BH152" s="168">
        <f t="shared" si="118"/>
        <v>419.23809523809547</v>
      </c>
      <c r="BI152" s="167">
        <f>'[2]A9. Nominal GDP (A)'!AZ152/'BoE A8. UK Real GDP(A)'!BD152</f>
        <v>0.93262711864406778</v>
      </c>
      <c r="BJ152" s="172"/>
      <c r="BK152" s="167">
        <f t="shared" si="119"/>
        <v>20.167061889807531</v>
      </c>
      <c r="BL152" s="167">
        <f t="shared" si="120"/>
        <v>91.295938104448737</v>
      </c>
      <c r="BM152" s="173"/>
      <c r="BN152" s="173"/>
      <c r="BR152" s="166">
        <f t="shared" si="121"/>
        <v>88.688576285195836</v>
      </c>
      <c r="BU152" s="143">
        <f t="shared" si="122"/>
        <v>20.372171989160549</v>
      </c>
      <c r="BV152" s="143">
        <f t="shared" si="112"/>
        <v>438.71383930790711</v>
      </c>
      <c r="BW152" s="143">
        <f t="shared" si="113"/>
        <v>3.3878896128982348</v>
      </c>
      <c r="BX152" s="143"/>
      <c r="BY152" s="144">
        <f t="shared" si="114"/>
        <v>417.08382029686652</v>
      </c>
      <c r="BZ152" s="144">
        <f t="shared" si="115"/>
        <v>438.71383930790705</v>
      </c>
      <c r="CA152" s="144"/>
      <c r="CB152" s="158">
        <f>'[2]A9. Nominal GDP (A)'!DX152/'[2]A9. Nominal GDP (A)'!BF152</f>
        <v>3.0513650136061644E-2</v>
      </c>
      <c r="CC152" s="158">
        <f t="shared" si="102"/>
        <v>19.63336905413243</v>
      </c>
      <c r="CD152" s="158"/>
      <c r="CE152" s="162">
        <f>'[2]A9. Nominal GDP (A)'!DX152/'[2]A9. Nominal GDP (A)'!EF152</f>
        <v>3.4409594867324714E-2</v>
      </c>
      <c r="CF152" s="162">
        <f>'[2]A18. Population 1680+'!U754</f>
        <v>1594.84391451805</v>
      </c>
      <c r="CG152" s="162">
        <f t="shared" si="80"/>
        <v>14.719368266209385</v>
      </c>
      <c r="CH152" s="162"/>
      <c r="CI152" s="162"/>
      <c r="CJ152" s="145">
        <f t="shared" si="81"/>
        <v>1453.0609872548175</v>
      </c>
      <c r="CK152" s="145">
        <f t="shared" si="82"/>
        <v>1413.1047773278526</v>
      </c>
      <c r="CL152" s="145">
        <f t="shared" si="123"/>
        <v>1648.1153825986926</v>
      </c>
      <c r="CM152" s="146">
        <f t="shared" si="86"/>
        <v>174.27679403805405</v>
      </c>
      <c r="CN152" s="146">
        <f t="shared" si="87"/>
        <v>174.27679403805405</v>
      </c>
      <c r="CO152" s="146">
        <f t="shared" si="85"/>
        <v>174.03013904286746</v>
      </c>
      <c r="DM152">
        <v>512</v>
      </c>
      <c r="DN152">
        <v>472</v>
      </c>
      <c r="DO152" s="174">
        <f t="shared" si="124"/>
        <v>1.0847457627118644</v>
      </c>
      <c r="DX152" s="150">
        <f t="shared" si="125"/>
        <v>1.1514682037563819</v>
      </c>
    </row>
    <row r="153" spans="1:128" x14ac:dyDescent="0.25">
      <c r="A153">
        <v>1835</v>
      </c>
      <c r="B153" s="147">
        <f t="shared" si="74"/>
        <v>40041.440182219842</v>
      </c>
      <c r="C153" s="147">
        <f t="shared" si="88"/>
        <v>39260.449434919283</v>
      </c>
      <c r="D153" s="147">
        <f t="shared" si="75"/>
        <v>45694.764110674863</v>
      </c>
      <c r="E153" s="148">
        <f t="shared" si="72"/>
        <v>6.2823233493942752</v>
      </c>
      <c r="F153" s="148">
        <f t="shared" si="72"/>
        <v>6.282323349394261</v>
      </c>
      <c r="G153" s="148">
        <f t="shared" si="72"/>
        <v>6.061792874637618</v>
      </c>
      <c r="H153" s="10"/>
      <c r="I153" s="13">
        <f t="shared" si="89"/>
        <v>38611.690735665987</v>
      </c>
      <c r="J153" s="13">
        <f t="shared" si="90"/>
        <v>37857.766358539571</v>
      </c>
      <c r="K153" s="13">
        <f t="shared" si="76"/>
        <v>44062.19817677098</v>
      </c>
      <c r="L153" s="10">
        <f t="shared" si="103"/>
        <v>6.0678460842581217</v>
      </c>
      <c r="M153" s="10"/>
      <c r="N153" s="13">
        <f>('[2]A9. Nominal GDP (A)'!DH153/('[2]A9. Nominal GDP (A)'!F153/'BoE A8. UK Real GDP(A)'!I153))</f>
        <v>32492.375663270079</v>
      </c>
      <c r="O153" s="13">
        <f t="shared" si="91"/>
        <v>31873.822994052913</v>
      </c>
      <c r="P153" s="13">
        <f t="shared" si="77"/>
        <v>37097.558585848361</v>
      </c>
      <c r="Q153" s="10">
        <f t="shared" si="104"/>
        <v>6.043771652391797</v>
      </c>
      <c r="R153" s="10"/>
      <c r="S153" s="10">
        <f t="shared" si="78"/>
        <v>22.841072851613397</v>
      </c>
      <c r="T153" s="10">
        <f t="shared" si="92"/>
        <v>22.841072851613408</v>
      </c>
      <c r="U153" s="10">
        <f t="shared" si="79"/>
        <v>23.081347375511303</v>
      </c>
      <c r="V153" s="10">
        <f t="shared" si="105"/>
        <v>6.2855443632480501</v>
      </c>
      <c r="W153" s="10">
        <f t="shared" si="105"/>
        <v>6.2855443632480359</v>
      </c>
      <c r="X153" s="10">
        <f t="shared" si="105"/>
        <v>6.0650072050496675</v>
      </c>
      <c r="Y153" s="10"/>
      <c r="Z153" s="10">
        <f t="shared" si="93"/>
        <v>59.00495586754996</v>
      </c>
      <c r="AA153" s="10"/>
      <c r="AB153" s="10">
        <f t="shared" si="106"/>
        <v>6.2685974681384238</v>
      </c>
      <c r="AC153" s="10"/>
      <c r="AD153" s="168">
        <f t="shared" si="116"/>
        <v>44950.087523906819</v>
      </c>
      <c r="AE153" s="168">
        <f t="shared" si="95"/>
        <v>44073.355760844221</v>
      </c>
      <c r="AF153" s="168">
        <f t="shared" si="117"/>
        <v>51296.447800375754</v>
      </c>
      <c r="AG153" s="168">
        <f t="shared" si="95"/>
        <v>53262.905273555545</v>
      </c>
      <c r="AH153" s="150">
        <f t="shared" si="107"/>
        <v>5.2966101694915437</v>
      </c>
      <c r="AI153" s="150">
        <f t="shared" si="107"/>
        <v>5.2966101694915437</v>
      </c>
      <c r="AJ153" s="150">
        <f t="shared" si="107"/>
        <v>5.078125</v>
      </c>
      <c r="AK153" s="159"/>
      <c r="AL153" s="160"/>
      <c r="AM153" s="153">
        <f>'[2]A7. GB GDP(O) 1700-1870'!E144</f>
        <v>443.67306565520988</v>
      </c>
      <c r="AN153" s="154">
        <f>'[2]A18. Population 1680+'!J755</f>
        <v>17196</v>
      </c>
      <c r="AO153" s="154">
        <f t="shared" si="108"/>
        <v>2.580094589760467</v>
      </c>
      <c r="AP153" s="154"/>
      <c r="AQ153" s="154">
        <f t="shared" si="109"/>
        <v>6.0815356033155723</v>
      </c>
      <c r="AR153" s="161">
        <f>'[2]A48. Real Earnings '!AB632</f>
        <v>115.98610665076164</v>
      </c>
      <c r="AS153" s="155"/>
      <c r="AT153" s="155">
        <f t="shared" si="96"/>
        <v>49.437091396100591</v>
      </c>
      <c r="AU153" s="154">
        <f>'[2]A18. Population 1680+'!S755</f>
        <v>8096</v>
      </c>
      <c r="AV153" s="154">
        <f t="shared" si="97"/>
        <v>99.191814213539999</v>
      </c>
      <c r="AW153" s="154">
        <f t="shared" si="110"/>
        <v>5.6254204330669069</v>
      </c>
      <c r="AX153" s="156">
        <f t="shared" si="98"/>
        <v>95.602015222954719</v>
      </c>
      <c r="AY153" s="156">
        <f>'[2]A9. Nominal GDP (A)'!AT153/('[2]A9. Nominal GDP (A)'!BK153+'[2]A9. Nominal GDP (A)'!AT153)</f>
        <v>0.13992175167014489</v>
      </c>
      <c r="AZ153" s="156">
        <f t="shared" si="111"/>
        <v>466.61926440702257</v>
      </c>
      <c r="BA153" s="156">
        <f t="shared" si="99"/>
        <v>92.394744139048186</v>
      </c>
      <c r="BB153" s="156">
        <f t="shared" si="100"/>
        <v>21.107309014180533</v>
      </c>
      <c r="BC153" s="169">
        <f>'[2]A9. Nominal GDP (A)'!AZ153</f>
        <v>471</v>
      </c>
      <c r="BD153" s="79">
        <v>497</v>
      </c>
      <c r="BE153" s="170"/>
      <c r="BF153" s="168">
        <f t="shared" si="126"/>
        <v>471</v>
      </c>
      <c r="BG153" s="171">
        <v>1</v>
      </c>
      <c r="BH153" s="168">
        <f t="shared" si="118"/>
        <v>448.57142857142884</v>
      </c>
      <c r="BI153" s="167">
        <f>'[2]A9. Nominal GDP (A)'!AZ153/'BoE A8. UK Real GDP(A)'!BD153</f>
        <v>0.9476861167002012</v>
      </c>
      <c r="BJ153" s="172"/>
      <c r="BK153" s="167">
        <f t="shared" si="119"/>
        <v>21.235232540750722</v>
      </c>
      <c r="BL153" s="167">
        <f t="shared" si="120"/>
        <v>96.131528046421636</v>
      </c>
      <c r="BM153" s="173"/>
      <c r="BN153" s="173"/>
      <c r="BR153" s="166">
        <f t="shared" si="121"/>
        <v>94.263136092734911</v>
      </c>
      <c r="BU153" s="143">
        <f t="shared" si="122"/>
        <v>21.652673897296427</v>
      </c>
      <c r="BV153" s="143">
        <f t="shared" si="112"/>
        <v>466.28939230531438</v>
      </c>
      <c r="BW153" s="143">
        <f t="shared" si="113"/>
        <v>6.2855443632480501</v>
      </c>
      <c r="BX153" s="143"/>
      <c r="BY153" s="144">
        <f t="shared" si="114"/>
        <v>443.31167397895035</v>
      </c>
      <c r="BZ153" s="144">
        <f t="shared" si="115"/>
        <v>466.28939230531438</v>
      </c>
      <c r="CA153" s="144"/>
      <c r="CB153" s="158">
        <f>'[2]A9. Nominal GDP (A)'!DX153/'[2]A9. Nominal GDP (A)'!BF153</f>
        <v>2.9660126063182711E-2</v>
      </c>
      <c r="CC153" s="158">
        <f t="shared" si="102"/>
        <v>20.867991702576621</v>
      </c>
      <c r="CD153" s="158"/>
      <c r="CE153" s="162">
        <f>'[2]A9. Nominal GDP (A)'!DX153/'[2]A9. Nominal GDP (A)'!EF153</f>
        <v>3.3335783772860499E-2</v>
      </c>
      <c r="CF153" s="162">
        <f>'[2]A18. Population 1680+'!U755</f>
        <v>1602.1924218122001</v>
      </c>
      <c r="CG153" s="162">
        <f t="shared" si="80"/>
        <v>15.619031810173944</v>
      </c>
      <c r="CH153" s="162"/>
      <c r="CI153" s="162"/>
      <c r="CJ153" s="145">
        <f t="shared" si="81"/>
        <v>1541.8736301446177</v>
      </c>
      <c r="CK153" s="145">
        <f t="shared" si="82"/>
        <v>1499.475253898001</v>
      </c>
      <c r="CL153" s="145">
        <f t="shared" si="123"/>
        <v>1745.2211832226692</v>
      </c>
      <c r="CM153" s="146">
        <f t="shared" si="86"/>
        <v>185.22542576248247</v>
      </c>
      <c r="CN153" s="146">
        <f t="shared" si="87"/>
        <v>185.22542576248247</v>
      </c>
      <c r="CO153" s="146">
        <f t="shared" si="85"/>
        <v>184.84109232119965</v>
      </c>
      <c r="DM153">
        <v>538</v>
      </c>
      <c r="DN153">
        <v>497</v>
      </c>
      <c r="DO153" s="174">
        <f t="shared" si="124"/>
        <v>1.0824949698189135</v>
      </c>
      <c r="DX153" s="150">
        <f t="shared" si="125"/>
        <v>1.1490789651545232</v>
      </c>
    </row>
    <row r="154" spans="1:128" x14ac:dyDescent="0.25">
      <c r="A154">
        <v>1836</v>
      </c>
      <c r="B154" s="147">
        <f t="shared" si="74"/>
        <v>40996.231672205351</v>
      </c>
      <c r="C154" s="147">
        <f t="shared" si="88"/>
        <v>40196.618135217745</v>
      </c>
      <c r="D154" s="147">
        <f t="shared" si="75"/>
        <v>46899.043168552569</v>
      </c>
      <c r="E154" s="148">
        <f t="shared" si="72"/>
        <v>2.3845083634366375</v>
      </c>
      <c r="F154" s="148">
        <f t="shared" si="72"/>
        <v>2.3845083634366375</v>
      </c>
      <c r="G154" s="148">
        <f t="shared" si="72"/>
        <v>2.6354858840301461</v>
      </c>
      <c r="H154" s="10"/>
      <c r="I154" s="13">
        <f t="shared" si="89"/>
        <v>39533.471734835977</v>
      </c>
      <c r="J154" s="13">
        <f t="shared" si="90"/>
        <v>38761.548840876829</v>
      </c>
      <c r="K154" s="13">
        <f t="shared" si="76"/>
        <v>45224.688958983126</v>
      </c>
      <c r="L154" s="10">
        <f t="shared" si="103"/>
        <v>2.6382950245659629</v>
      </c>
      <c r="M154" s="10"/>
      <c r="N154" s="13">
        <f>('[2]A9. Nominal GDP (A)'!DH154/('[2]A9. Nominal GDP (A)'!F154/'BoE A8. UK Real GDP(A)'!I154))</f>
        <v>33260.516968194315</v>
      </c>
      <c r="O154" s="13">
        <f t="shared" si="91"/>
        <v>32627.341303742178</v>
      </c>
      <c r="P154" s="13">
        <f t="shared" si="77"/>
        <v>38067.657411672873</v>
      </c>
      <c r="Q154" s="10">
        <f t="shared" si="104"/>
        <v>2.614993716040857</v>
      </c>
      <c r="R154" s="10"/>
      <c r="S154" s="10">
        <f t="shared" si="78"/>
        <v>23.388777530437157</v>
      </c>
      <c r="T154" s="10">
        <f t="shared" si="92"/>
        <v>23.388777530437171</v>
      </c>
      <c r="U154" s="10">
        <f t="shared" si="79"/>
        <v>23.692750149185887</v>
      </c>
      <c r="V154" s="10">
        <f t="shared" si="105"/>
        <v>2.3978938396716813</v>
      </c>
      <c r="W154" s="10">
        <f t="shared" si="105"/>
        <v>2.3978938396716956</v>
      </c>
      <c r="X154" s="10">
        <f t="shared" si="105"/>
        <v>2.648904172393614</v>
      </c>
      <c r="Y154" s="10"/>
      <c r="Z154" s="10">
        <f t="shared" si="93"/>
        <v>60.458216793935179</v>
      </c>
      <c r="AA154" s="10"/>
      <c r="AB154" s="10">
        <f t="shared" si="106"/>
        <v>2.4629472304790738</v>
      </c>
      <c r="AC154" s="10"/>
      <c r="AD154" s="168">
        <f t="shared" si="116"/>
        <v>45673.63018022725</v>
      </c>
      <c r="AE154" s="168">
        <f t="shared" si="95"/>
        <v>44782.786034660625</v>
      </c>
      <c r="AF154" s="168">
        <f t="shared" si="117"/>
        <v>52249.913372873445</v>
      </c>
      <c r="AG154" s="168">
        <f t="shared" si="95"/>
        <v>54252.922100201562</v>
      </c>
      <c r="AH154" s="150">
        <f t="shared" si="107"/>
        <v>1.6096579476861166</v>
      </c>
      <c r="AI154" s="150">
        <f t="shared" si="107"/>
        <v>1.6096579476861166</v>
      </c>
      <c r="AJ154" s="150">
        <f t="shared" si="107"/>
        <v>1.8587360594795399</v>
      </c>
      <c r="AK154" s="159"/>
      <c r="AL154" s="160"/>
      <c r="AM154" s="153">
        <f>'[2]A7. GB GDP(O) 1700-1870'!E145</f>
        <v>458.49549967299293</v>
      </c>
      <c r="AN154" s="154">
        <f>'[2]A18. Population 1680+'!J756</f>
        <v>17425</v>
      </c>
      <c r="AO154" s="154">
        <f t="shared" si="108"/>
        <v>2.6312510741635173</v>
      </c>
      <c r="AP154" s="154"/>
      <c r="AQ154" s="154">
        <f t="shared" si="109"/>
        <v>1.98273678050694</v>
      </c>
      <c r="AR154" s="161">
        <f>'[2]A48. Real Earnings '!AB633</f>
        <v>95.689752015871292</v>
      </c>
      <c r="AS154" s="155"/>
      <c r="AT154" s="155">
        <f t="shared" si="96"/>
        <v>50.654700869470261</v>
      </c>
      <c r="AU154" s="154">
        <f>'[2]A18. Population 1680+'!S756</f>
        <v>8146</v>
      </c>
      <c r="AV154" s="154">
        <f t="shared" si="97"/>
        <v>101.01102335342914</v>
      </c>
      <c r="AW154" s="154">
        <f t="shared" si="110"/>
        <v>1.8340315219688819</v>
      </c>
      <c r="AX154" s="156">
        <f t="shared" si="98"/>
        <v>97.956642409170669</v>
      </c>
      <c r="AY154" s="156">
        <f>'[2]A9. Nominal GDP (A)'!AT154/('[2]A9. Nominal GDP (A)'!BK154+'[2]A9. Nominal GDP (A)'!AT154)</f>
        <v>0.13648982809177962</v>
      </c>
      <c r="AZ154" s="156">
        <f t="shared" si="111"/>
        <v>481.63511384425044</v>
      </c>
      <c r="BA154" s="156">
        <f t="shared" si="99"/>
        <v>95.368015224514863</v>
      </c>
      <c r="BB154" s="156">
        <f t="shared" si="100"/>
        <v>21.786544095879844</v>
      </c>
      <c r="BC154" s="169">
        <f>'[2]A9. Nominal GDP (A)'!AZ154</f>
        <v>507.6</v>
      </c>
      <c r="BD154" s="79">
        <v>505</v>
      </c>
      <c r="BE154" s="170"/>
      <c r="BF154" s="168">
        <f t="shared" si="126"/>
        <v>507.6</v>
      </c>
      <c r="BG154" s="171">
        <v>1</v>
      </c>
      <c r="BH154" s="168">
        <f t="shared" si="118"/>
        <v>483.42857142857173</v>
      </c>
      <c r="BI154" s="167">
        <f>'[2]A9. Nominal GDP (A)'!AZ154/'BoE A8. UK Real GDP(A)'!BD154</f>
        <v>1.0051485148514852</v>
      </c>
      <c r="BJ154" s="172"/>
      <c r="BK154" s="167">
        <f t="shared" si="119"/>
        <v>21.577047149052547</v>
      </c>
      <c r="BL154" s="167">
        <f t="shared" si="120"/>
        <v>97.678916827852987</v>
      </c>
      <c r="BM154" s="173"/>
      <c r="BN154" s="173"/>
      <c r="BR154" s="166">
        <f t="shared" si="121"/>
        <v>96.523466026183925</v>
      </c>
      <c r="BU154" s="143">
        <f t="shared" si="122"/>
        <v>22.171882030803896</v>
      </c>
      <c r="BV154" s="143">
        <f t="shared" si="112"/>
        <v>477.47051691844604</v>
      </c>
      <c r="BW154" s="143">
        <f t="shared" si="113"/>
        <v>2.3978938396716813</v>
      </c>
      <c r="BX154" s="143"/>
      <c r="BY154" s="144">
        <f t="shared" si="114"/>
        <v>453.89490071671599</v>
      </c>
      <c r="BZ154" s="144">
        <f t="shared" si="115"/>
        <v>477.47051691844604</v>
      </c>
      <c r="CA154" s="144"/>
      <c r="CB154" s="158">
        <f>'[2]A9. Nominal GDP (A)'!DX154/'[2]A9. Nominal GDP (A)'!BF154</f>
        <v>2.8887544488684309E-2</v>
      </c>
      <c r="CC154" s="158">
        <f t="shared" si="102"/>
        <v>21.366175487740527</v>
      </c>
      <c r="CD154" s="158"/>
      <c r="CE154" s="162">
        <f>'[2]A9. Nominal GDP (A)'!DX154/'[2]A9. Nominal GDP (A)'!EF154</f>
        <v>3.2370706421481051E-2</v>
      </c>
      <c r="CF154" s="162">
        <f>'[2]A18. Population 1680+'!U756</f>
        <v>1609.57478856995</v>
      </c>
      <c r="CG154" s="162">
        <f t="shared" si="80"/>
        <v>15.978776953618175</v>
      </c>
      <c r="CH154" s="162"/>
      <c r="CI154" s="162"/>
      <c r="CJ154" s="145">
        <f t="shared" si="81"/>
        <v>1577.3868141236619</v>
      </c>
      <c r="CK154" s="145">
        <f t="shared" si="82"/>
        <v>1534.011897837303</v>
      </c>
      <c r="CL154" s="145">
        <f t="shared" si="123"/>
        <v>1789.7946035095069</v>
      </c>
      <c r="CM154" s="146">
        <f t="shared" si="86"/>
        <v>189.64214153099996</v>
      </c>
      <c r="CN154" s="146">
        <f t="shared" si="87"/>
        <v>189.64214153099996</v>
      </c>
      <c r="CO154" s="146">
        <f t="shared" si="85"/>
        <v>190.10701571208742</v>
      </c>
      <c r="DM154">
        <v>548</v>
      </c>
      <c r="DN154">
        <v>505</v>
      </c>
      <c r="DO154" s="174">
        <f t="shared" si="124"/>
        <v>1.0851485148514852</v>
      </c>
      <c r="DX154" s="150">
        <f t="shared" si="125"/>
        <v>1.1518957290795588</v>
      </c>
    </row>
    <row r="155" spans="1:128" x14ac:dyDescent="0.25">
      <c r="A155">
        <v>1837</v>
      </c>
      <c r="B155" s="147">
        <f t="shared" si="74"/>
        <v>40702.140256578532</v>
      </c>
      <c r="C155" s="147">
        <f t="shared" si="88"/>
        <v>39908.262843801735</v>
      </c>
      <c r="D155" s="147">
        <f t="shared" si="75"/>
        <v>46498.965655988577</v>
      </c>
      <c r="E155" s="148">
        <f t="shared" si="72"/>
        <v>-0.71736206873426056</v>
      </c>
      <c r="F155" s="148">
        <f t="shared" si="72"/>
        <v>-0.71736206873426056</v>
      </c>
      <c r="G155" s="148">
        <f t="shared" si="72"/>
        <v>-0.85306114055704541</v>
      </c>
      <c r="H155" s="10"/>
      <c r="I155" s="13">
        <f t="shared" si="89"/>
        <v>39259.39680964702</v>
      </c>
      <c r="J155" s="13">
        <f t="shared" si="90"/>
        <v>38492.825449467462</v>
      </c>
      <c r="K155" s="13">
        <f t="shared" si="76"/>
        <v>44849.773982450919</v>
      </c>
      <c r="L155" s="10">
        <f t="shared" si="103"/>
        <v>-0.82900509691120305</v>
      </c>
      <c r="M155" s="10"/>
      <c r="N155" s="13">
        <f>('[2]A9. Nominal GDP (A)'!DH155/('[2]A9. Nominal GDP (A)'!F155/'BoE A8. UK Real GDP(A)'!I155))</f>
        <v>33022.430476635731</v>
      </c>
      <c r="O155" s="13">
        <f t="shared" si="91"/>
        <v>32393.787230384849</v>
      </c>
      <c r="P155" s="13">
        <f t="shared" si="77"/>
        <v>37743.502035870086</v>
      </c>
      <c r="Q155" s="10">
        <f t="shared" si="104"/>
        <v>-0.85152435910960378</v>
      </c>
      <c r="R155" s="10"/>
      <c r="S155" s="10">
        <f t="shared" si="78"/>
        <v>23.207666367156168</v>
      </c>
      <c r="T155" s="10">
        <f t="shared" si="92"/>
        <v>23.207666367156179</v>
      </c>
      <c r="U155" s="10">
        <f t="shared" si="79"/>
        <v>23.477152784465257</v>
      </c>
      <c r="V155" s="10">
        <f t="shared" si="105"/>
        <v>-0.77435070321782007</v>
      </c>
      <c r="W155" s="10">
        <f t="shared" si="105"/>
        <v>-0.77435070321782007</v>
      </c>
      <c r="X155" s="10">
        <f t="shared" si="105"/>
        <v>-0.9099718832262198</v>
      </c>
      <c r="Y155" s="10"/>
      <c r="Z155" s="10">
        <f t="shared" si="93"/>
        <v>59.679942716404916</v>
      </c>
      <c r="AA155" s="10"/>
      <c r="AB155" s="10">
        <f t="shared" si="106"/>
        <v>-1.2872924786765054</v>
      </c>
      <c r="AC155" s="10"/>
      <c r="AD155" s="168">
        <f t="shared" si="116"/>
        <v>45402.301684107086</v>
      </c>
      <c r="AE155" s="168">
        <f t="shared" si="95"/>
        <v>44516.749681979469</v>
      </c>
      <c r="AF155" s="168">
        <f t="shared" si="117"/>
        <v>51868.527143874366</v>
      </c>
      <c r="AG155" s="168">
        <f t="shared" si="95"/>
        <v>53856.915369543152</v>
      </c>
      <c r="AH155" s="150">
        <f t="shared" si="107"/>
        <v>-0.59405940594061235</v>
      </c>
      <c r="AI155" s="150">
        <f t="shared" si="107"/>
        <v>-0.59405940594061235</v>
      </c>
      <c r="AJ155" s="150">
        <f t="shared" si="107"/>
        <v>-0.72992700729928117</v>
      </c>
      <c r="AK155" s="159"/>
      <c r="AL155" s="160"/>
      <c r="AM155" s="153">
        <f>'[2]A7. GB GDP(O) 1700-1870'!E146</f>
        <v>454.33638979120542</v>
      </c>
      <c r="AN155" s="154">
        <f>'[2]A18. Population 1680+'!J757</f>
        <v>17627</v>
      </c>
      <c r="AO155" s="154">
        <f t="shared" si="108"/>
        <v>2.5775026368140095</v>
      </c>
      <c r="AP155" s="154"/>
      <c r="AQ155" s="154">
        <f t="shared" si="109"/>
        <v>-2.0426951223799392</v>
      </c>
      <c r="AR155" s="161">
        <f>'[2]A48. Real Earnings '!AB634</f>
        <v>96.5050963861691</v>
      </c>
      <c r="AS155" s="155"/>
      <c r="AT155" s="155">
        <f t="shared" si="96"/>
        <v>50.002626715081483</v>
      </c>
      <c r="AU155" s="154">
        <f>'[2]A18. Population 1680+'!S757</f>
        <v>8196</v>
      </c>
      <c r="AV155" s="154">
        <f t="shared" si="97"/>
        <v>99.1024271498556</v>
      </c>
      <c r="AW155" s="154">
        <f t="shared" si="110"/>
        <v>-1.8894929882014253</v>
      </c>
      <c r="AX155" s="156">
        <f t="shared" si="98"/>
        <v>96.695653919073379</v>
      </c>
      <c r="AY155" s="156">
        <f>'[2]A9. Nominal GDP (A)'!AT155/('[2]A9. Nominal GDP (A)'!BK155+'[2]A9. Nominal GDP (A)'!AT155)</f>
        <v>0.13918548631609237</v>
      </c>
      <c r="AZ155" s="156">
        <f t="shared" si="111"/>
        <v>477.01618150454755</v>
      </c>
      <c r="BA155" s="156">
        <f t="shared" si="99"/>
        <v>94.453425741663679</v>
      </c>
      <c r="BB155" s="156">
        <f t="shared" si="100"/>
        <v>21.577608803991296</v>
      </c>
      <c r="BC155" s="169">
        <f>'[2]A9. Nominal GDP (A)'!AZ155</f>
        <v>484.2</v>
      </c>
      <c r="BD155" s="79">
        <v>502</v>
      </c>
      <c r="BE155" s="170"/>
      <c r="BF155" s="168">
        <f t="shared" si="126"/>
        <v>484.2</v>
      </c>
      <c r="BG155" s="171">
        <v>1</v>
      </c>
      <c r="BH155" s="168">
        <f t="shared" si="118"/>
        <v>461.14285714285739</v>
      </c>
      <c r="BI155" s="167">
        <f>'[2]A9. Nominal GDP (A)'!AZ155/'BoE A8. UK Real GDP(A)'!BD155</f>
        <v>0.9645418326693227</v>
      </c>
      <c r="BJ155" s="172"/>
      <c r="BK155" s="167">
        <f t="shared" si="119"/>
        <v>21.448866670939363</v>
      </c>
      <c r="BL155" s="167">
        <f t="shared" si="120"/>
        <v>97.098646034816241</v>
      </c>
      <c r="BM155" s="173"/>
      <c r="BN155" s="173"/>
      <c r="BR155" s="166">
        <f t="shared" si="121"/>
        <v>95.77603588823996</v>
      </c>
      <c r="BU155" s="143">
        <f t="shared" si="122"/>
        <v>22.000193906381742</v>
      </c>
      <c r="BV155" s="143">
        <f t="shared" si="112"/>
        <v>473.77322061303022</v>
      </c>
      <c r="BW155" s="143">
        <f t="shared" si="113"/>
        <v>-0.77435070321783428</v>
      </c>
      <c r="BX155" s="143"/>
      <c r="BY155" s="144">
        <f t="shared" si="114"/>
        <v>450.74816946599299</v>
      </c>
      <c r="BZ155" s="144">
        <f t="shared" si="115"/>
        <v>473.77322061303022</v>
      </c>
      <c r="CA155" s="144"/>
      <c r="CB155" s="158">
        <f>'[2]A9. Nominal GDP (A)'!DX155/'[2]A9. Nominal GDP (A)'!BF155</f>
        <v>2.9413264978891723E-2</v>
      </c>
      <c r="CC155" s="158">
        <f t="shared" si="102"/>
        <v>21.21804954050133</v>
      </c>
      <c r="CD155" s="158"/>
      <c r="CE155" s="162">
        <f>'[2]A9. Nominal GDP (A)'!DX155/'[2]A9. Nominal GDP (A)'!EF155</f>
        <v>3.3040156332880384E-2</v>
      </c>
      <c r="CF155" s="162">
        <f>'[2]A18. Population 1680+'!U757</f>
        <v>1616.9911708043601</v>
      </c>
      <c r="CG155" s="162">
        <f t="shared" si="80"/>
        <v>15.749092806338011</v>
      </c>
      <c r="CH155" s="162"/>
      <c r="CI155" s="162"/>
      <c r="CJ155" s="145">
        <f t="shared" si="81"/>
        <v>1554.7129420003685</v>
      </c>
      <c r="CK155" s="145">
        <f t="shared" si="82"/>
        <v>1511.9615108962296</v>
      </c>
      <c r="CL155" s="145">
        <f t="shared" si="123"/>
        <v>1761.6563929005933</v>
      </c>
      <c r="CM155" s="146">
        <f t="shared" si="86"/>
        <v>188.28172074132124</v>
      </c>
      <c r="CN155" s="146">
        <f t="shared" si="87"/>
        <v>188.28172074132124</v>
      </c>
      <c r="CO155" s="146">
        <f t="shared" si="85"/>
        <v>188.02437811547881</v>
      </c>
      <c r="DM155">
        <v>544</v>
      </c>
      <c r="DN155">
        <v>502</v>
      </c>
      <c r="DO155" s="174">
        <f t="shared" si="124"/>
        <v>1.0836653386454183</v>
      </c>
      <c r="DX155" s="150">
        <f t="shared" si="125"/>
        <v>1.1503213230753495</v>
      </c>
    </row>
    <row r="156" spans="1:128" x14ac:dyDescent="0.25">
      <c r="A156">
        <v>1838</v>
      </c>
      <c r="B156" s="147">
        <f t="shared" si="74"/>
        <v>42697.889845267309</v>
      </c>
      <c r="C156" s="147">
        <f t="shared" si="88"/>
        <v>41865.086211165763</v>
      </c>
      <c r="D156" s="147">
        <f t="shared" si="75"/>
        <v>48749.851663783076</v>
      </c>
      <c r="E156" s="148">
        <f t="shared" si="72"/>
        <v>4.9033037970680482</v>
      </c>
      <c r="F156" s="148">
        <f t="shared" si="72"/>
        <v>4.9033037970680482</v>
      </c>
      <c r="G156" s="148">
        <f t="shared" si="72"/>
        <v>4.8407227473555992</v>
      </c>
      <c r="H156" s="10"/>
      <c r="I156" s="13">
        <f t="shared" si="89"/>
        <v>41210.066527763949</v>
      </c>
      <c r="J156" s="13">
        <f t="shared" si="90"/>
        <v>40405.406769376743</v>
      </c>
      <c r="K156" s="13">
        <f t="shared" si="76"/>
        <v>47050.126123867471</v>
      </c>
      <c r="L156" s="10">
        <f t="shared" si="103"/>
        <v>4.9060495651048797</v>
      </c>
      <c r="M156" s="10"/>
      <c r="N156" s="13">
        <f>('[2]A9. Nominal GDP (A)'!DH156/('[2]A9. Nominal GDP (A)'!F156/'BoE A8. UK Real GDP(A)'!I156))</f>
        <v>34655.33300579583</v>
      </c>
      <c r="O156" s="13">
        <f t="shared" si="91"/>
        <v>33995.60442960629</v>
      </c>
      <c r="P156" s="13">
        <f t="shared" si="77"/>
        <v>39586.223823944885</v>
      </c>
      <c r="Q156" s="10">
        <f t="shared" si="104"/>
        <v>4.8822226043665466</v>
      </c>
      <c r="R156" s="10"/>
      <c r="S156" s="10">
        <f t="shared" si="78"/>
        <v>24.302221445411377</v>
      </c>
      <c r="T156" s="10">
        <f t="shared" si="92"/>
        <v>24.302221445411387</v>
      </c>
      <c r="U156" s="10">
        <f t="shared" si="79"/>
        <v>24.569751723915065</v>
      </c>
      <c r="V156" s="10">
        <f t="shared" si="105"/>
        <v>4.7163513165814948</v>
      </c>
      <c r="W156" s="10">
        <f t="shared" si="105"/>
        <v>4.7163513165814805</v>
      </c>
      <c r="X156" s="10">
        <f t="shared" si="105"/>
        <v>4.6538817951245619</v>
      </c>
      <c r="Y156" s="10"/>
      <c r="Z156" s="10">
        <f t="shared" si="93"/>
        <v>61.563351700301482</v>
      </c>
      <c r="AA156" s="10"/>
      <c r="AB156" s="10">
        <f t="shared" si="106"/>
        <v>3.155849181770165</v>
      </c>
      <c r="AC156" s="10"/>
      <c r="AD156" s="168">
        <f t="shared" si="116"/>
        <v>47934.700981228591</v>
      </c>
      <c r="AE156" s="168">
        <f t="shared" si="95"/>
        <v>46999.755640336887</v>
      </c>
      <c r="AF156" s="168">
        <f t="shared" si="117"/>
        <v>54728.923861367439</v>
      </c>
      <c r="AG156" s="168">
        <f t="shared" si="95"/>
        <v>56826.965849481203</v>
      </c>
      <c r="AH156" s="150">
        <f t="shared" si="107"/>
        <v>5.5776892430278764</v>
      </c>
      <c r="AI156" s="150">
        <f t="shared" si="107"/>
        <v>5.5776892430278906</v>
      </c>
      <c r="AJ156" s="150">
        <f t="shared" si="107"/>
        <v>5.5147058823529562</v>
      </c>
      <c r="AK156" s="159"/>
      <c r="AL156" s="160"/>
      <c r="AM156" s="153">
        <f>'[2]A7. GB GDP(O) 1700-1870'!E147</f>
        <v>472.23742067452389</v>
      </c>
      <c r="AN156" s="154">
        <f>'[2]A18. Population 1680+'!J758</f>
        <v>17836</v>
      </c>
      <c r="AO156" s="154">
        <f t="shared" si="108"/>
        <v>2.6476643904155859</v>
      </c>
      <c r="AP156" s="154"/>
      <c r="AQ156" s="154">
        <f t="shared" si="109"/>
        <v>2.7220827090327191</v>
      </c>
      <c r="AR156" s="161">
        <f>'[2]A48. Real Earnings '!AB635</f>
        <v>92.834355911564757</v>
      </c>
      <c r="AS156" s="155"/>
      <c r="AT156" s="155">
        <f t="shared" si="96"/>
        <v>51.580634201132973</v>
      </c>
      <c r="AU156" s="154">
        <f>'[2]A18. Population 1680+'!S758</f>
        <v>8247</v>
      </c>
      <c r="AV156" s="154">
        <f t="shared" si="97"/>
        <v>101.59775343100772</v>
      </c>
      <c r="AW156" s="154">
        <f t="shared" si="110"/>
        <v>2.5179265058552573</v>
      </c>
      <c r="AX156" s="156">
        <f t="shared" si="98"/>
        <v>99.747222922085768</v>
      </c>
      <c r="AY156" s="156">
        <f>'[2]A9. Nominal GDP (A)'!AT156/('[2]A9. Nominal GDP (A)'!BK156+'[2]A9. Nominal GDP (A)'!AT156)</f>
        <v>0.13516299935545556</v>
      </c>
      <c r="AZ156" s="156">
        <f t="shared" si="111"/>
        <v>495.2901521684509</v>
      </c>
      <c r="BA156" s="156">
        <f t="shared" si="99"/>
        <v>98.071833665823121</v>
      </c>
      <c r="BB156" s="156">
        <f t="shared" si="100"/>
        <v>22.404223509256934</v>
      </c>
      <c r="BC156" s="169">
        <f>'[2]A9. Nominal GDP (A)'!AZ156</f>
        <v>519.5</v>
      </c>
      <c r="BD156" s="79">
        <v>530</v>
      </c>
      <c r="BE156" s="170"/>
      <c r="BF156" s="168">
        <f t="shared" si="126"/>
        <v>519.5</v>
      </c>
      <c r="BG156" s="171">
        <v>1</v>
      </c>
      <c r="BH156" s="168">
        <f t="shared" si="118"/>
        <v>494.76190476190504</v>
      </c>
      <c r="BI156" s="167">
        <f>'[2]A9. Nominal GDP (A)'!AZ156/'BoE A8. UK Real GDP(A)'!BD156</f>
        <v>0.98018867924528297</v>
      </c>
      <c r="BJ156" s="172"/>
      <c r="BK156" s="167">
        <f t="shared" si="119"/>
        <v>22.645217799995741</v>
      </c>
      <c r="BL156" s="167">
        <f t="shared" si="120"/>
        <v>102.5145067698259</v>
      </c>
      <c r="BM156" s="173"/>
      <c r="BN156" s="173"/>
      <c r="BR156" s="166">
        <f t="shared" si="121"/>
        <v>100.29317021782451</v>
      </c>
      <c r="BU156" s="143">
        <f t="shared" si="122"/>
        <v>23.037800341335856</v>
      </c>
      <c r="BV156" s="143">
        <f t="shared" si="112"/>
        <v>496.11803014102344</v>
      </c>
      <c r="BW156" s="143">
        <f t="shared" si="113"/>
        <v>4.7163513165814948</v>
      </c>
      <c r="BX156" s="143"/>
      <c r="BY156" s="144">
        <f t="shared" si="114"/>
        <v>473.14435677720235</v>
      </c>
      <c r="BZ156" s="144">
        <f t="shared" si="115"/>
        <v>496.11803014102344</v>
      </c>
      <c r="CA156" s="144"/>
      <c r="CB156" s="158">
        <f>'[2]A9. Nominal GDP (A)'!DX156/'[2]A9. Nominal GDP (A)'!BF156</f>
        <v>2.8517375062771723E-2</v>
      </c>
      <c r="CC156" s="158">
        <f t="shared" si="102"/>
        <v>22.272304319728867</v>
      </c>
      <c r="CD156" s="158"/>
      <c r="CE156" s="162">
        <f>'[2]A9. Nominal GDP (A)'!DX156/'[2]A9. Nominal GDP (A)'!EF156</f>
        <v>3.1921682859831518E-2</v>
      </c>
      <c r="CF156" s="162">
        <f>'[2]A18. Population 1680+'!U758</f>
        <v>1624.44172524738</v>
      </c>
      <c r="CG156" s="162">
        <f t="shared" si="80"/>
        <v>16.220037112672049</v>
      </c>
      <c r="CH156" s="162"/>
      <c r="CI156" s="162"/>
      <c r="CJ156" s="145">
        <f t="shared" si="81"/>
        <v>1601.2034425658524</v>
      </c>
      <c r="CK156" s="145">
        <f t="shared" si="82"/>
        <v>1557.1736176320687</v>
      </c>
      <c r="CL156" s="145">
        <f t="shared" si="123"/>
        <v>1813.2527541308068</v>
      </c>
      <c r="CM156" s="146">
        <f t="shared" si="86"/>
        <v>197.5137455036155</v>
      </c>
      <c r="CN156" s="146">
        <f t="shared" si="87"/>
        <v>197.5137455036155</v>
      </c>
      <c r="CO156" s="146">
        <f t="shared" si="85"/>
        <v>197.3959168263589</v>
      </c>
      <c r="DM156">
        <v>574</v>
      </c>
      <c r="DN156">
        <v>530</v>
      </c>
      <c r="DO156" s="174">
        <f t="shared" si="124"/>
        <v>1.0830188679245283</v>
      </c>
      <c r="DX156" s="150">
        <f t="shared" si="125"/>
        <v>1.1496350881018167</v>
      </c>
    </row>
    <row r="157" spans="1:128" x14ac:dyDescent="0.25">
      <c r="A157">
        <v>1839</v>
      </c>
      <c r="B157" s="147">
        <f t="shared" si="74"/>
        <v>43696.023466150007</v>
      </c>
      <c r="C157" s="147">
        <f t="shared" si="88"/>
        <v>42843.751673087856</v>
      </c>
      <c r="D157" s="147">
        <f t="shared" si="75"/>
        <v>49806.937279653495</v>
      </c>
      <c r="E157" s="148">
        <f t="shared" si="72"/>
        <v>2.3376649864895711</v>
      </c>
      <c r="F157" s="148">
        <f t="shared" si="72"/>
        <v>2.3376649864895711</v>
      </c>
      <c r="G157" s="148">
        <f t="shared" si="72"/>
        <v>2.1683873484598593</v>
      </c>
      <c r="H157" s="10"/>
      <c r="I157" s="13">
        <f t="shared" si="89"/>
        <v>42224.558292627582</v>
      </c>
      <c r="J157" s="13">
        <f t="shared" si="90"/>
        <v>41400.089764995828</v>
      </c>
      <c r="K157" s="13">
        <f t="shared" si="76"/>
        <v>48128.644055987701</v>
      </c>
      <c r="L157" s="10">
        <f t="shared" si="103"/>
        <v>2.2922742635818736</v>
      </c>
      <c r="M157" s="10"/>
      <c r="N157" s="13">
        <f>('[2]A9. Nominal GDP (A)'!DH157/('[2]A9. Nominal GDP (A)'!F157/'BoE A8. UK Real GDP(A)'!I157))</f>
        <v>35500.396397788551</v>
      </c>
      <c r="O157" s="13">
        <f t="shared" si="91"/>
        <v>34824.580471686779</v>
      </c>
      <c r="P157" s="13">
        <f t="shared" si="77"/>
        <v>40484.449367982772</v>
      </c>
      <c r="Q157" s="10">
        <f t="shared" si="104"/>
        <v>2.2690356827987443</v>
      </c>
      <c r="R157" s="10"/>
      <c r="S157" s="10">
        <f t="shared" si="78"/>
        <v>24.777872366244242</v>
      </c>
      <c r="T157" s="10">
        <f t="shared" si="92"/>
        <v>24.777872366244249</v>
      </c>
      <c r="U157" s="10">
        <f t="shared" si="79"/>
        <v>25.009202350133783</v>
      </c>
      <c r="V157" s="10">
        <f t="shared" si="105"/>
        <v>1.9572322715488895</v>
      </c>
      <c r="W157" s="10">
        <f t="shared" si="105"/>
        <v>1.9572322715488752</v>
      </c>
      <c r="X157" s="10">
        <f t="shared" si="105"/>
        <v>1.7885839106423589</v>
      </c>
      <c r="Y157" s="10"/>
      <c r="Z157" s="10">
        <f t="shared" si="93"/>
        <v>60.780907744941473</v>
      </c>
      <c r="AA157" s="10"/>
      <c r="AB157" s="10">
        <f t="shared" si="106"/>
        <v>-1.2709573695224634</v>
      </c>
      <c r="AC157" s="150"/>
      <c r="AD157" s="168">
        <f t="shared" si="116"/>
        <v>50105.328950189883</v>
      </c>
      <c r="AE157" s="168">
        <f t="shared" si="95"/>
        <v>49128.0464617861</v>
      </c>
      <c r="AF157" s="168">
        <f t="shared" si="117"/>
        <v>57112.587792611666</v>
      </c>
      <c r="AG157" s="168">
        <f t="shared" si="95"/>
        <v>59302.007916096241</v>
      </c>
      <c r="AH157" s="150">
        <f t="shared" si="107"/>
        <v>4.5283018867924483</v>
      </c>
      <c r="AI157" s="150">
        <f t="shared" si="107"/>
        <v>4.5283018867924341</v>
      </c>
      <c r="AJ157" s="150">
        <f t="shared" si="107"/>
        <v>4.355400696864109</v>
      </c>
      <c r="AK157" s="159"/>
      <c r="AL157" s="160"/>
      <c r="AM157" s="153">
        <f>'[2]A7. GB GDP(O) 1700-1870'!E148</f>
        <v>469.18766144207507</v>
      </c>
      <c r="AN157" s="154">
        <f>'[2]A18. Population 1680+'!J759</f>
        <v>18088</v>
      </c>
      <c r="AO157" s="154">
        <f t="shared" si="108"/>
        <v>2.593916748352914</v>
      </c>
      <c r="AP157" s="154"/>
      <c r="AQ157" s="154">
        <f t="shared" si="109"/>
        <v>-2.0300020749319998</v>
      </c>
      <c r="AR157" s="161">
        <f>'[2]A48. Real Earnings '!AB636</f>
        <v>86.138863030106975</v>
      </c>
      <c r="AS157" s="155"/>
      <c r="AT157" s="155">
        <f t="shared" si="96"/>
        <v>50.925066329507253</v>
      </c>
      <c r="AU157" s="154">
        <f>'[2]A18. Population 1680+'!S759</f>
        <v>8298</v>
      </c>
      <c r="AV157" s="154">
        <f t="shared" si="97"/>
        <v>99.689999665979016</v>
      </c>
      <c r="AW157" s="154">
        <f t="shared" si="110"/>
        <v>-1.8777519193120895</v>
      </c>
      <c r="AX157" s="156">
        <f t="shared" si="98"/>
        <v>98.479478241463525</v>
      </c>
      <c r="AY157" s="156">
        <f>'[2]A9. Nominal GDP (A)'!AT157/('[2]A9. Nominal GDP (A)'!BK157+'[2]A9. Nominal GDP (A)'!AT157)</f>
        <v>0.13164324630506841</v>
      </c>
      <c r="AZ157" s="156">
        <f t="shared" si="111"/>
        <v>491.67301204884512</v>
      </c>
      <c r="BA157" s="156">
        <f t="shared" si="99"/>
        <v>97.355607908854509</v>
      </c>
      <c r="BB157" s="156">
        <f t="shared" si="100"/>
        <v>22.240603830268469</v>
      </c>
      <c r="BC157" s="169">
        <f>'[2]A9. Nominal GDP (A)'!AZ157</f>
        <v>549.4</v>
      </c>
      <c r="BD157" s="79">
        <v>554</v>
      </c>
      <c r="BE157" s="170"/>
      <c r="BF157" s="168">
        <f t="shared" si="126"/>
        <v>549.4</v>
      </c>
      <c r="BG157" s="171">
        <v>1</v>
      </c>
      <c r="BH157" s="168">
        <f t="shared" si="118"/>
        <v>523.23809523809553</v>
      </c>
      <c r="BI157" s="167">
        <f>'[2]A9. Nominal GDP (A)'!AZ157/'BoE A8. UK Real GDP(A)'!BD157</f>
        <v>0.99169675090252707</v>
      </c>
      <c r="BJ157" s="172"/>
      <c r="BK157" s="167">
        <f t="shared" si="119"/>
        <v>23.670661624901207</v>
      </c>
      <c r="BL157" s="167">
        <f t="shared" si="120"/>
        <v>107.15667311411991</v>
      </c>
      <c r="BM157" s="173"/>
      <c r="BN157" s="173"/>
      <c r="BR157" s="166">
        <f t="shared" si="121"/>
        <v>102.25614051148722</v>
      </c>
      <c r="BU157" s="143">
        <f t="shared" si="122"/>
        <v>23.488703604271478</v>
      </c>
      <c r="BV157" s="143">
        <f t="shared" si="112"/>
        <v>505.82821233191606</v>
      </c>
      <c r="BW157" s="143">
        <f t="shared" si="113"/>
        <v>1.957232271548861</v>
      </c>
      <c r="BX157" s="143"/>
      <c r="BY157" s="144">
        <f t="shared" si="114"/>
        <v>484.7920218742434</v>
      </c>
      <c r="BZ157" s="144">
        <f t="shared" si="115"/>
        <v>505.82821233191612</v>
      </c>
      <c r="CA157" s="144"/>
      <c r="CB157" s="158">
        <f>'[2]A9. Nominal GDP (A)'!DX157/'[2]A9. Nominal GDP (A)'!BF157</f>
        <v>2.773124464358525E-2</v>
      </c>
      <c r="CC157" s="158">
        <f t="shared" si="102"/>
        <v>22.820594366814305</v>
      </c>
      <c r="CD157" s="158"/>
      <c r="CE157" s="162">
        <f>'[2]A9. Nominal GDP (A)'!DX157/'[2]A9. Nominal GDP (A)'!EF157</f>
        <v>3.0947010444290282E-2</v>
      </c>
      <c r="CF157" s="162">
        <f>'[2]A18. Population 1680+'!U759</f>
        <v>1631.9266093531201</v>
      </c>
      <c r="CG157" s="162">
        <f t="shared" si="80"/>
        <v>15.98879819383691</v>
      </c>
      <c r="CH157" s="162"/>
      <c r="CI157" s="162"/>
      <c r="CJ157" s="145">
        <f t="shared" si="81"/>
        <v>1578.3760870966864</v>
      </c>
      <c r="CK157" s="145">
        <f t="shared" si="82"/>
        <v>1534.9739678237138</v>
      </c>
      <c r="CL157" s="145">
        <f t="shared" si="123"/>
        <v>1784.4457862759953</v>
      </c>
      <c r="CM157" s="146">
        <f t="shared" si="86"/>
        <v>202.13095517575763</v>
      </c>
      <c r="CN157" s="146">
        <f t="shared" si="87"/>
        <v>202.13095517575763</v>
      </c>
      <c r="CO157" s="146">
        <f t="shared" si="85"/>
        <v>201.79660857258511</v>
      </c>
      <c r="DM157">
        <v>599</v>
      </c>
      <c r="DN157">
        <v>554</v>
      </c>
      <c r="DO157" s="174">
        <f t="shared" si="124"/>
        <v>1.0812274368231047</v>
      </c>
      <c r="DX157" s="150">
        <f t="shared" si="125"/>
        <v>1.1477334665205969</v>
      </c>
    </row>
    <row r="158" spans="1:128" x14ac:dyDescent="0.25">
      <c r="A158">
        <v>1840</v>
      </c>
      <c r="B158" s="147">
        <f t="shared" si="74"/>
        <v>43870.096644776131</v>
      </c>
      <c r="C158" s="147">
        <f t="shared" si="88"/>
        <v>43014.429630631981</v>
      </c>
      <c r="D158" s="147">
        <f t="shared" si="75"/>
        <v>50031.112891105658</v>
      </c>
      <c r="E158" s="148">
        <f t="shared" si="72"/>
        <v>0.39837304362711734</v>
      </c>
      <c r="F158" s="148">
        <f t="shared" si="72"/>
        <v>0.39837304362711734</v>
      </c>
      <c r="G158" s="148">
        <f t="shared" si="72"/>
        <v>0.45008913154701702</v>
      </c>
      <c r="H158" s="10"/>
      <c r="I158" s="13">
        <f t="shared" si="89"/>
        <v>42347.728554252048</v>
      </c>
      <c r="J158" s="13">
        <f t="shared" si="90"/>
        <v>41520.855028004422</v>
      </c>
      <c r="K158" s="13">
        <f t="shared" si="76"/>
        <v>48293.900513840228</v>
      </c>
      <c r="L158" s="10">
        <f t="shared" si="103"/>
        <v>0.34336404254456454</v>
      </c>
      <c r="M158" s="10"/>
      <c r="N158" s="13">
        <f>('[2]A9. Nominal GDP (A)'!DH158/('[2]A9. Nominal GDP (A)'!F158/'BoE A8. UK Real GDP(A)'!I158))</f>
        <v>35595.861802287392</v>
      </c>
      <c r="O158" s="13">
        <f t="shared" si="91"/>
        <v>34918.22851504889</v>
      </c>
      <c r="P158" s="13">
        <f t="shared" si="77"/>
        <v>40614.227546324233</v>
      </c>
      <c r="Q158" s="10">
        <f t="shared" si="104"/>
        <v>0.32056303189860103</v>
      </c>
      <c r="R158" s="10"/>
      <c r="S158" s="10">
        <f t="shared" si="78"/>
        <v>24.967763037703453</v>
      </c>
      <c r="T158" s="10">
        <f t="shared" si="92"/>
        <v>24.96776303770346</v>
      </c>
      <c r="U158" s="10">
        <f t="shared" si="79"/>
        <v>25.213847058169115</v>
      </c>
      <c r="V158" s="10">
        <f t="shared" si="105"/>
        <v>0.76637198163109588</v>
      </c>
      <c r="W158" s="10">
        <f t="shared" si="105"/>
        <v>0.76637198163108167</v>
      </c>
      <c r="X158" s="10">
        <f t="shared" si="105"/>
        <v>0.81827762905136581</v>
      </c>
      <c r="Y158" s="10"/>
      <c r="Z158" s="10">
        <f t="shared" si="93"/>
        <v>63.149798583138725</v>
      </c>
      <c r="AA158" s="10"/>
      <c r="AB158" s="10">
        <f t="shared" si="106"/>
        <v>3.8974258958717343</v>
      </c>
      <c r="AC158" s="150"/>
      <c r="AD158" s="168">
        <f t="shared" si="116"/>
        <v>48658.243637549022</v>
      </c>
      <c r="AE158" s="168">
        <f t="shared" si="95"/>
        <v>47709.185914153284</v>
      </c>
      <c r="AF158" s="168">
        <f t="shared" si="117"/>
        <v>55491.69631936559</v>
      </c>
      <c r="AG158" s="168">
        <f t="shared" si="95"/>
        <v>57618.979310798015</v>
      </c>
      <c r="AH158" s="150">
        <f t="shared" si="107"/>
        <v>-2.8880866425992764</v>
      </c>
      <c r="AI158" s="150">
        <f t="shared" si="107"/>
        <v>-2.8880866425992906</v>
      </c>
      <c r="AJ158" s="150">
        <f t="shared" si="107"/>
        <v>-2.8380634390651096</v>
      </c>
      <c r="AK158" s="159"/>
      <c r="AL158" s="160"/>
      <c r="AM158" s="153">
        <f>'[2]A7. GB GDP(O) 1700-1870'!E149</f>
        <v>492.28979659612497</v>
      </c>
      <c r="AN158" s="154">
        <f>'[2]A18. Population 1680+'!J760</f>
        <v>18332</v>
      </c>
      <c r="AO158" s="154">
        <f t="shared" si="108"/>
        <v>2.685412375060686</v>
      </c>
      <c r="AP158" s="154"/>
      <c r="AQ158" s="154">
        <f t="shared" si="109"/>
        <v>3.5273154686197898</v>
      </c>
      <c r="AR158" s="161">
        <f>'[2]A48. Real Earnings '!AB637</f>
        <v>90.881288414877034</v>
      </c>
      <c r="AS158" s="155"/>
      <c r="AT158" s="155">
        <f>(AT159/(1+0.925*(AO159/AO158-1)))*AU158/AU159</f>
        <v>52.909833052123325</v>
      </c>
      <c r="AU158" s="154">
        <f>'[2]A18. Population 1680+'!S760</f>
        <v>8349</v>
      </c>
      <c r="AV158" s="154">
        <f t="shared" si="97"/>
        <v>102.94265188644772</v>
      </c>
      <c r="AW158" s="154">
        <f t="shared" si="110"/>
        <v>3.2627668084732875</v>
      </c>
      <c r="AX158" s="156">
        <f t="shared" si="98"/>
        <v>102.3176429285657</v>
      </c>
      <c r="AY158" s="156">
        <f>'[2]A9. Nominal GDP (A)'!AT158/('[2]A9. Nominal GDP (A)'!BK158+'[2]A9. Nominal GDP (A)'!AT158)</f>
        <v>0.13594954781675606</v>
      </c>
      <c r="AZ158" s="156">
        <f t="shared" si="111"/>
        <v>515.21793124424767</v>
      </c>
      <c r="BA158" s="156">
        <f t="shared" si="99"/>
        <v>102.0177102924719</v>
      </c>
      <c r="BB158" s="156">
        <f t="shared" si="100"/>
        <v>23.30564748165483</v>
      </c>
      <c r="BC158" s="169">
        <f>'[2]A9. Nominal GDP (A)'!AZ158</f>
        <v>509.9</v>
      </c>
      <c r="BD158" s="79">
        <v>538</v>
      </c>
      <c r="BE158" s="170"/>
      <c r="BF158" s="168">
        <f t="shared" si="126"/>
        <v>509.9</v>
      </c>
      <c r="BG158" s="171">
        <v>1</v>
      </c>
      <c r="BH158" s="168">
        <f t="shared" si="118"/>
        <v>485.61904761904793</v>
      </c>
      <c r="BI158" s="167">
        <f>'[2]A9. Nominal GDP (A)'!AZ158/'BoE A8. UK Real GDP(A)'!BD158</f>
        <v>0.94776951672862453</v>
      </c>
      <c r="BJ158" s="172"/>
      <c r="BK158" s="167">
        <f t="shared" si="119"/>
        <v>22.987032408297566</v>
      </c>
      <c r="BL158" s="167">
        <f t="shared" si="120"/>
        <v>104.06189555125724</v>
      </c>
      <c r="BM158" s="175"/>
      <c r="BN158" s="175"/>
      <c r="BR158" s="166">
        <f t="shared" si="121"/>
        <v>103.03980292186458</v>
      </c>
      <c r="BU158" s="143">
        <f t="shared" si="122"/>
        <v>23.668714447542989</v>
      </c>
      <c r="BV158" s="143">
        <f t="shared" si="112"/>
        <v>509.70473802641339</v>
      </c>
      <c r="BW158" s="143">
        <f t="shared" si="113"/>
        <v>0.76637198163111009</v>
      </c>
      <c r="BX158" s="143"/>
      <c r="BY158" s="144">
        <f t="shared" si="114"/>
        <v>486.20617426759429</v>
      </c>
      <c r="BZ158" s="144">
        <f t="shared" si="115"/>
        <v>509.70473802641351</v>
      </c>
      <c r="CA158" s="144"/>
      <c r="CB158" s="158">
        <f>'[2]A9. Nominal GDP (A)'!DX158/'[2]A9. Nominal GDP (A)'!BF158</f>
        <v>2.8594598522163076E-2</v>
      </c>
      <c r="CC158" s="158">
        <f t="shared" si="102"/>
        <v>22.887162702689047</v>
      </c>
      <c r="CD158" s="158"/>
      <c r="CE158" s="162">
        <f>'[2]A9. Nominal GDP (A)'!DX158/'[2]A9. Nominal GDP (A)'!EF158</f>
        <v>3.2033559699419581E-2</v>
      </c>
      <c r="CF158" s="162">
        <f>'[2]A18. Population 1680+'!U760</f>
        <v>1639.4459813011799</v>
      </c>
      <c r="CG158" s="176">
        <f t="shared" si="80"/>
        <v>16.586550142359958</v>
      </c>
      <c r="CH158" s="162"/>
      <c r="CI158" s="162"/>
      <c r="CJ158" s="145">
        <f t="shared" si="81"/>
        <v>1637.3847361599978</v>
      </c>
      <c r="CK158" s="145">
        <f t="shared" si="82"/>
        <v>1592.3599995363697</v>
      </c>
      <c r="CL158" s="145">
        <f t="shared" si="123"/>
        <v>1852.1120373836454</v>
      </c>
      <c r="CM158" s="146">
        <f t="shared" si="86"/>
        <v>202.9361904140039</v>
      </c>
      <c r="CN158" s="146">
        <f t="shared" si="87"/>
        <v>202.9361904140039</v>
      </c>
      <c r="CO158" s="146">
        <f t="shared" si="85"/>
        <v>203.04072463649595</v>
      </c>
      <c r="DM158">
        <v>582</v>
      </c>
      <c r="DN158">
        <v>538</v>
      </c>
      <c r="DO158" s="174">
        <f t="shared" si="124"/>
        <v>1.0817843866171004</v>
      </c>
      <c r="DX158" s="150">
        <f t="shared" si="125"/>
        <v>1.148324674157372</v>
      </c>
    </row>
    <row r="159" spans="1:128" x14ac:dyDescent="0.25">
      <c r="A159">
        <v>1841</v>
      </c>
      <c r="B159" s="147">
        <f t="shared" si="74"/>
        <v>42537.68497402496</v>
      </c>
      <c r="C159" s="147">
        <f t="shared" si="88"/>
        <v>41708.006065746042</v>
      </c>
      <c r="D159" s="147">
        <f t="shared" si="75"/>
        <v>48660.552098097854</v>
      </c>
      <c r="E159" s="148">
        <f t="shared" si="72"/>
        <v>-3.0371751435606456</v>
      </c>
      <c r="F159" s="148">
        <f t="shared" si="72"/>
        <v>-3.0371751435606456</v>
      </c>
      <c r="G159" s="148">
        <f t="shared" si="72"/>
        <v>-2.7394169623827338</v>
      </c>
      <c r="H159" s="10"/>
      <c r="I159" s="13">
        <f t="shared" si="89"/>
        <v>41052.777545366989</v>
      </c>
      <c r="J159" s="13">
        <f t="shared" si="90"/>
        <v>40251.188981113555</v>
      </c>
      <c r="K159" s="13">
        <f t="shared" si="76"/>
        <v>46960.889843028388</v>
      </c>
      <c r="L159" s="10">
        <f t="shared" si="103"/>
        <v>-2.7602050292662028</v>
      </c>
      <c r="M159" s="10"/>
      <c r="N159" s="13">
        <f>('[2]A9. Nominal GDP (A)'!DH159/('[2]A9. Nominal GDP (A)'!F159/'BoE A8. UK Real GDP(A)'!I159))</f>
        <v>34499.533208606459</v>
      </c>
      <c r="O159" s="13">
        <f t="shared" si="91"/>
        <v>33842.770570685454</v>
      </c>
      <c r="P159" s="13">
        <f t="shared" si="77"/>
        <v>39484.215522144223</v>
      </c>
      <c r="Q159" s="10">
        <f t="shared" si="104"/>
        <v>-2.7823058382462875</v>
      </c>
      <c r="R159" s="10"/>
      <c r="S159" s="10">
        <f t="shared" si="78"/>
        <v>24.231182833915735</v>
      </c>
      <c r="T159" s="10">
        <f t="shared" si="92"/>
        <v>24.231182833915742</v>
      </c>
      <c r="U159" s="10">
        <f t="shared" si="79"/>
        <v>24.545150761889303</v>
      </c>
      <c r="V159" s="10">
        <f t="shared" si="105"/>
        <v>-2.9501249378064642</v>
      </c>
      <c r="W159" s="10">
        <f t="shared" si="105"/>
        <v>-2.9501249378064784</v>
      </c>
      <c r="X159" s="10">
        <f t="shared" si="105"/>
        <v>-2.652099438602562</v>
      </c>
      <c r="Y159" s="10"/>
      <c r="Z159" s="10">
        <f t="shared" si="93"/>
        <v>61.719364105394334</v>
      </c>
      <c r="AA159" s="10"/>
      <c r="AB159" s="10">
        <f t="shared" si="106"/>
        <v>-2.2651449566560018</v>
      </c>
      <c r="AC159" s="150"/>
      <c r="AD159" s="168">
        <f t="shared" si="116"/>
        <v>46758.944164707893</v>
      </c>
      <c r="AE159" s="168">
        <f t="shared" si="95"/>
        <v>45846.93144538522</v>
      </c>
      <c r="AF159" s="168">
        <f t="shared" si="117"/>
        <v>53489.418617120442</v>
      </c>
      <c r="AG159" s="168">
        <f t="shared" si="95"/>
        <v>55539.943974841386</v>
      </c>
      <c r="AH159" s="150">
        <f t="shared" si="107"/>
        <v>-3.9033457249070551</v>
      </c>
      <c r="AI159" s="150">
        <f t="shared" si="107"/>
        <v>-3.9033457249070693</v>
      </c>
      <c r="AJ159" s="150">
        <f t="shared" si="107"/>
        <v>-3.6082474226804067</v>
      </c>
      <c r="AK159" s="159"/>
      <c r="AL159" s="160"/>
      <c r="AM159" s="153">
        <f>'[2]A7. GB GDP(O) 1700-1870'!E150</f>
        <v>482.77583474005183</v>
      </c>
      <c r="AN159" s="154">
        <f>'[2]A18. Population 1680+'!J761</f>
        <v>18551</v>
      </c>
      <c r="AO159" s="154">
        <f t="shared" si="108"/>
        <v>2.6024248544016597</v>
      </c>
      <c r="AP159" s="154"/>
      <c r="AQ159" s="154">
        <f>100*AO159/AO158-100</f>
        <v>-3.0903082680979566</v>
      </c>
      <c r="AR159" s="161">
        <f>'[2]A48. Real Earnings '!AB638</f>
        <v>98.226606116148815</v>
      </c>
      <c r="AS159" s="155"/>
      <c r="AT159" s="155">
        <f>(AT160/(1+0.925*(AO160/AO159-1)))*AU159/AU160</f>
        <v>51.711348637168037</v>
      </c>
      <c r="AU159" s="154">
        <f>'[2]A18. Population 1680+'!S761</f>
        <v>8400</v>
      </c>
      <c r="AV159" s="154">
        <f t="shared" si="97"/>
        <v>100</v>
      </c>
      <c r="AW159" s="154">
        <f t="shared" si="110"/>
        <v>-2.858535147990608</v>
      </c>
      <c r="AX159" s="156">
        <f t="shared" ref="AX159:AX222" si="127">100*AT159/$AT$159</f>
        <v>100</v>
      </c>
      <c r="AY159" s="156">
        <f>'[2]A9. Nominal GDP (A)'!AT159/('[2]A9. Nominal GDP (A)'!BK159+'[2]A9. Nominal GDP (A)'!AT159)</f>
        <v>0.13629751284741079</v>
      </c>
      <c r="AZ159" s="156">
        <f t="shared" si="111"/>
        <v>505.02793070652422</v>
      </c>
      <c r="BA159" s="156">
        <f>AZ159/$AZ$159*100</f>
        <v>100</v>
      </c>
      <c r="BB159" s="156">
        <f t="shared" si="100"/>
        <v>22.844707467792091</v>
      </c>
      <c r="BC159" s="169">
        <f>'[2]A9. Nominal GDP (A)'!AZ159</f>
        <v>481.3</v>
      </c>
      <c r="BD159" s="79">
        <v>517</v>
      </c>
      <c r="BE159" s="170"/>
      <c r="BF159" s="168">
        <f t="shared" si="126"/>
        <v>481.3</v>
      </c>
      <c r="BG159" s="171">
        <v>1</v>
      </c>
      <c r="BH159" s="168">
        <f t="shared" si="118"/>
        <v>458.38095238095275</v>
      </c>
      <c r="BI159" s="167">
        <f>'[2]A9. Nominal GDP (A)'!AZ159/'BoE A8. UK Real GDP(A)'!BD159</f>
        <v>0.93094777562862674</v>
      </c>
      <c r="BJ159" s="172"/>
      <c r="BK159" s="167">
        <f t="shared" si="119"/>
        <v>22.089769061505283</v>
      </c>
      <c r="BL159" s="167">
        <f>100*BK159/$BK$159</f>
        <v>100.00000000000001</v>
      </c>
      <c r="BM159" s="175"/>
      <c r="BN159" s="175"/>
      <c r="BR159" s="166">
        <f t="shared" si="121"/>
        <v>100</v>
      </c>
      <c r="BU159" s="143">
        <f t="shared" si="122"/>
        <v>22.970457800167818</v>
      </c>
      <c r="BV159" s="143">
        <f t="shared" si="112"/>
        <v>494.6678114407149</v>
      </c>
      <c r="BW159" s="143">
        <f t="shared" si="113"/>
        <v>-2.9501249378065069</v>
      </c>
      <c r="BX159" s="143"/>
      <c r="BY159" s="144">
        <f t="shared" si="114"/>
        <v>471.3384777608652</v>
      </c>
      <c r="BZ159" s="144">
        <f t="shared" si="115"/>
        <v>494.66781144071507</v>
      </c>
      <c r="CA159" s="144"/>
      <c r="CB159" s="158">
        <f>'[2]A9. Nominal GDP (A)'!DX159/'[2]A9. Nominal GDP (A)'!BF159</f>
        <v>2.8625022019955513E-2</v>
      </c>
      <c r="CC159" s="158">
        <f t="shared" si="102"/>
        <v>22.187296253077836</v>
      </c>
      <c r="CD159" s="158"/>
      <c r="CE159" s="162">
        <f>'[2]A9. Nominal GDP (A)'!DX159/'[2]A9. Nominal GDP (A)'!EF159</f>
        <v>3.2079053627405811E-2</v>
      </c>
      <c r="CF159" s="162">
        <f>'[2]A18. Population 1680+'!U761</f>
        <v>1647</v>
      </c>
      <c r="CG159" s="162">
        <f>'[2]A9. Nominal GDP (A)'!DO159/BI159</f>
        <v>16.18665840832745</v>
      </c>
      <c r="CH159" s="162"/>
      <c r="CI159" s="162"/>
      <c r="CJ159" s="145">
        <f t="shared" si="81"/>
        <v>1597.9083763503008</v>
      </c>
      <c r="CK159" s="145">
        <f t="shared" si="82"/>
        <v>1553.9691590087564</v>
      </c>
      <c r="CL159" s="145">
        <f t="shared" si="123"/>
        <v>1813.009164273758</v>
      </c>
      <c r="CM159" s="146">
        <f t="shared" si="86"/>
        <v>196.77266288146089</v>
      </c>
      <c r="CN159" s="146">
        <f t="shared" si="87"/>
        <v>196.77266288146089</v>
      </c>
      <c r="CO159" s="146">
        <f t="shared" si="85"/>
        <v>197.37692199098936</v>
      </c>
      <c r="DM159">
        <v>561</v>
      </c>
      <c r="DN159">
        <v>517</v>
      </c>
      <c r="DO159" s="174">
        <f t="shared" si="124"/>
        <v>1.0851063829787233</v>
      </c>
      <c r="DX159" s="150">
        <f t="shared" si="125"/>
        <v>1.1518510056858218</v>
      </c>
    </row>
    <row r="160" spans="1:128" x14ac:dyDescent="0.25">
      <c r="A160">
        <v>1842</v>
      </c>
      <c r="B160" s="147">
        <f t="shared" si="74"/>
        <v>42223.686437291028</v>
      </c>
      <c r="C160" s="147">
        <f t="shared" si="88"/>
        <v>41400.131932898163</v>
      </c>
      <c r="D160" s="147">
        <f t="shared" si="75"/>
        <v>48236.866412849056</v>
      </c>
      <c r="E160" s="148">
        <f t="shared" si="72"/>
        <v>-0.73816555114757421</v>
      </c>
      <c r="F160" s="148">
        <f t="shared" si="72"/>
        <v>-0.73816555114757421</v>
      </c>
      <c r="G160" s="148">
        <f t="shared" si="72"/>
        <v>-0.87069642036668426</v>
      </c>
      <c r="H160" s="10"/>
      <c r="I160" s="13">
        <f t="shared" si="89"/>
        <v>40771.945309391522</v>
      </c>
      <c r="J160" s="13">
        <f t="shared" si="90"/>
        <v>39975.840220856211</v>
      </c>
      <c r="K160" s="13">
        <f t="shared" si="76"/>
        <v>46577.370033512641</v>
      </c>
      <c r="L160" s="10">
        <f t="shared" si="103"/>
        <v>-0.81667917877558693</v>
      </c>
      <c r="M160" s="10"/>
      <c r="N160" s="13">
        <f>('[2]A9. Nominal GDP (A)'!DH160/('[2]A9. Nominal GDP (A)'!F160/'BoE A8. UK Real GDP(A)'!I160))</f>
        <v>34255.740912573492</v>
      </c>
      <c r="O160" s="13">
        <f t="shared" si="91"/>
        <v>33603.619313430587</v>
      </c>
      <c r="P160" s="13">
        <f t="shared" si="77"/>
        <v>39152.853387941293</v>
      </c>
      <c r="Q160" s="10">
        <f t="shared" si="104"/>
        <v>-0.83922683994339309</v>
      </c>
      <c r="R160" s="10"/>
      <c r="S160" s="10">
        <f t="shared" si="78"/>
        <v>24.029278805438071</v>
      </c>
      <c r="T160" s="10">
        <f t="shared" si="92"/>
        <v>24.029278805438079</v>
      </c>
      <c r="U160" s="10">
        <f t="shared" si="79"/>
        <v>24.308131881612344</v>
      </c>
      <c r="V160" s="10">
        <f t="shared" si="105"/>
        <v>-0.83324049783927023</v>
      </c>
      <c r="W160" s="10">
        <f t="shared" si="105"/>
        <v>-0.83324049783927023</v>
      </c>
      <c r="X160" s="10">
        <f t="shared" si="105"/>
        <v>-0.9656444263726911</v>
      </c>
      <c r="Y160" s="10"/>
      <c r="Z160" s="10">
        <f t="shared" si="93"/>
        <v>60.621698121112082</v>
      </c>
      <c r="AA160" s="10"/>
      <c r="AB160" s="10">
        <f t="shared" si="106"/>
        <v>-1.7784790886825022</v>
      </c>
      <c r="AC160" s="150"/>
      <c r="AD160" s="168">
        <f t="shared" si="116"/>
        <v>46487.615668587736</v>
      </c>
      <c r="AE160" s="168">
        <f t="shared" si="95"/>
        <v>45580.895092704071</v>
      </c>
      <c r="AF160" s="168">
        <f t="shared" si="117"/>
        <v>53108.03238812137</v>
      </c>
      <c r="AG160" s="168">
        <f t="shared" si="95"/>
        <v>55143.937244182984</v>
      </c>
      <c r="AH160" s="150">
        <f t="shared" si="107"/>
        <v>-0.5802707930367319</v>
      </c>
      <c r="AI160" s="150">
        <f t="shared" si="107"/>
        <v>-0.58027079303674611</v>
      </c>
      <c r="AJ160" s="150">
        <f t="shared" si="107"/>
        <v>-0.71301247771835108</v>
      </c>
      <c r="AK160" s="159"/>
      <c r="AL160" s="160"/>
      <c r="AM160" s="153">
        <f>'[2]A7. GB GDP(O) 1700-1870'!E151</f>
        <v>478.05927919004938</v>
      </c>
      <c r="AN160" s="154">
        <f>'[2]A18. Population 1680+'!J762</f>
        <v>18783</v>
      </c>
      <c r="AO160" s="154">
        <f t="shared" si="108"/>
        <v>2.5451699898314932</v>
      </c>
      <c r="AP160" s="154">
        <v>50.791673115180302</v>
      </c>
      <c r="AQ160" s="177"/>
      <c r="AR160" s="161">
        <f>'[2]A48. Real Earnings '!AB639</f>
        <v>99.178206528847781</v>
      </c>
      <c r="AS160" s="155">
        <f>AT160</f>
        <v>50.791673115180302</v>
      </c>
      <c r="AT160" s="156">
        <f>AP160</f>
        <v>50.791673115180302</v>
      </c>
      <c r="AU160" s="154">
        <f>'[2]A18. Population 1680+'!S762</f>
        <v>8422</v>
      </c>
      <c r="AV160" s="154">
        <f t="shared" si="97"/>
        <v>97.964946052608283</v>
      </c>
      <c r="AW160" s="154"/>
      <c r="AX160" s="156">
        <f t="shared" si="127"/>
        <v>98.221520911317498</v>
      </c>
      <c r="AY160" s="156">
        <f>'[2]A9. Nominal GDP (A)'!AT160/('[2]A9. Nominal GDP (A)'!BK160+'[2]A9. Nominal GDP (A)'!AT160)</f>
        <v>0.1375570760309702</v>
      </c>
      <c r="AZ160" s="156">
        <f t="shared" si="111"/>
        <v>499.54226579699923</v>
      </c>
      <c r="BA160" s="156">
        <f t="shared" ref="BA160:BA188" si="128">AZ160/$AZ$159*100</f>
        <v>98.913789797358206</v>
      </c>
      <c r="BB160" s="156">
        <f t="shared" si="100"/>
        <v>22.596565924513261</v>
      </c>
      <c r="BC160" s="169">
        <f>'[2]A9. Nominal GDP (A)'!AZ160</f>
        <v>459.3</v>
      </c>
      <c r="BD160" s="79">
        <v>514</v>
      </c>
      <c r="BE160" s="170"/>
      <c r="BF160" s="168">
        <f t="shared" si="126"/>
        <v>459.3</v>
      </c>
      <c r="BG160" s="171">
        <v>1</v>
      </c>
      <c r="BH160" s="168">
        <f t="shared" si="118"/>
        <v>437.42857142857179</v>
      </c>
      <c r="BI160" s="167">
        <f>'[2]A9. Nominal GDP (A)'!AZ160/'BoE A8. UK Real GDP(A)'!BD160</f>
        <v>0.89357976653696503</v>
      </c>
      <c r="BJ160" s="172"/>
      <c r="BK160" s="167">
        <f t="shared" si="119"/>
        <v>21.9615885833921</v>
      </c>
      <c r="BL160" s="167">
        <f t="shared" ref="BL160:BL223" si="129">100*BK160/$BK$159</f>
        <v>99.419729206963254</v>
      </c>
      <c r="BM160" s="173"/>
      <c r="BN160" s="173"/>
      <c r="BR160" s="166">
        <f t="shared" si="121"/>
        <v>99.16675950216073</v>
      </c>
      <c r="BU160" s="143">
        <f t="shared" si="122"/>
        <v>22.77905864323774</v>
      </c>
      <c r="BV160" s="143">
        <f t="shared" si="112"/>
        <v>490.54603890601572</v>
      </c>
      <c r="BW160" s="143">
        <f t="shared" si="113"/>
        <v>-0.83324049783925602</v>
      </c>
      <c r="BX160" s="143"/>
      <c r="BY160" s="144">
        <f t="shared" si="114"/>
        <v>468.11416392571527</v>
      </c>
      <c r="BZ160" s="144">
        <f t="shared" si="115"/>
        <v>490.54603890601589</v>
      </c>
      <c r="CA160" s="144"/>
      <c r="CB160" s="158">
        <f>'[2]A9. Nominal GDP (A)'!DX160/'[2]A9. Nominal GDP (A)'!BF160</f>
        <v>2.8466957467408297E-2</v>
      </c>
      <c r="CC160" s="158">
        <f t="shared" si="102"/>
        <v>22.035518264119201</v>
      </c>
      <c r="CD160" s="158"/>
      <c r="CE160" s="162">
        <f>'[2]A9. Nominal GDP (A)'!DX160/'[2]A9. Nominal GDP (A)'!EF160</f>
        <v>3.195267900891418E-2</v>
      </c>
      <c r="CF160" s="162">
        <f>'[2]A18. Population 1680+'!U762</f>
        <v>1627.1581598852199</v>
      </c>
      <c r="CG160" s="162">
        <f>'[2]A9. Nominal GDP (A)'!DO160/BI160</f>
        <v>15.803001218424136</v>
      </c>
      <c r="CH160" s="162"/>
      <c r="CI160" s="162"/>
      <c r="CJ160" s="145">
        <f t="shared" si="81"/>
        <v>1560.0346520812984</v>
      </c>
      <c r="CK160" s="145">
        <f t="shared" si="82"/>
        <v>1517.1368848171298</v>
      </c>
      <c r="CL160" s="145">
        <f t="shared" si="123"/>
        <v>1767.6738171159493</v>
      </c>
      <c r="CM160" s="146">
        <f t="shared" si="86"/>
        <v>195.32015486999418</v>
      </c>
      <c r="CN160" s="146">
        <f t="shared" si="87"/>
        <v>195.32015486999418</v>
      </c>
      <c r="CO160" s="146">
        <f t="shared" si="85"/>
        <v>195.05937034949181</v>
      </c>
      <c r="DM160">
        <v>557</v>
      </c>
      <c r="DN160">
        <v>514</v>
      </c>
      <c r="DO160" s="174">
        <f t="shared" si="124"/>
        <v>1.0836575875486381</v>
      </c>
      <c r="DX160" s="150">
        <f t="shared" si="125"/>
        <v>1.1503130952105414</v>
      </c>
    </row>
    <row r="161" spans="1:128" x14ac:dyDescent="0.25">
      <c r="A161">
        <v>1843</v>
      </c>
      <c r="B161" s="147">
        <f t="shared" si="74"/>
        <v>43718.221515003279</v>
      </c>
      <c r="C161" s="147">
        <f t="shared" si="88"/>
        <v>42865.516758723927</v>
      </c>
      <c r="D161" s="147">
        <f t="shared" si="75"/>
        <v>49914.804258109041</v>
      </c>
      <c r="E161" s="148">
        <f t="shared" si="72"/>
        <v>3.5395655941407966</v>
      </c>
      <c r="F161" s="148">
        <f t="shared" si="72"/>
        <v>3.5395655941408108</v>
      </c>
      <c r="G161" s="148">
        <f t="shared" si="72"/>
        <v>3.4785382427184857</v>
      </c>
      <c r="H161" s="10"/>
      <c r="I161" s="13">
        <f t="shared" si="89"/>
        <v>42115.942579164242</v>
      </c>
      <c r="J161" s="13">
        <f t="shared" si="90"/>
        <v>41293.594860866615</v>
      </c>
      <c r="K161" s="13">
        <f t="shared" si="76"/>
        <v>48084.377850742501</v>
      </c>
      <c r="L161" s="10">
        <f t="shared" si="103"/>
        <v>3.2354935801346443</v>
      </c>
      <c r="M161" s="10"/>
      <c r="N161" s="13">
        <f>('[2]A9. Nominal GDP (A)'!DH161/('[2]A9. Nominal GDP (A)'!F161/'BoE A8. UK Real GDP(A)'!I161))</f>
        <v>35376.893480183404</v>
      </c>
      <c r="O161" s="13">
        <f t="shared" si="91"/>
        <v>34703.428661311613</v>
      </c>
      <c r="P161" s="13">
        <f t="shared" si="77"/>
        <v>40410.45063015799</v>
      </c>
      <c r="Q161" s="10">
        <f t="shared" si="104"/>
        <v>3.2120193891258566</v>
      </c>
      <c r="R161" s="10"/>
      <c r="S161" s="10">
        <f t="shared" si="78"/>
        <v>25.126018462592977</v>
      </c>
      <c r="T161" s="10">
        <f t="shared" si="92"/>
        <v>25.126018462592985</v>
      </c>
      <c r="U161" s="10">
        <f t="shared" si="79"/>
        <v>25.402617485940922</v>
      </c>
      <c r="V161" s="10">
        <f t="shared" si="105"/>
        <v>4.5641804984455234</v>
      </c>
      <c r="W161" s="10">
        <f t="shared" si="105"/>
        <v>4.5641804984455092</v>
      </c>
      <c r="X161" s="10">
        <f t="shared" si="105"/>
        <v>4.5025492278017936</v>
      </c>
      <c r="Y161" s="10"/>
      <c r="Z161" s="10">
        <f t="shared" si="93"/>
        <v>68.207252757894196</v>
      </c>
      <c r="AA161" s="10"/>
      <c r="AB161" s="10">
        <f t="shared" si="106"/>
        <v>12.512936575328908</v>
      </c>
      <c r="AC161" s="150"/>
      <c r="AD161" s="168">
        <f t="shared" si="116"/>
        <v>47934.700981228605</v>
      </c>
      <c r="AE161" s="168">
        <f t="shared" si="95"/>
        <v>46999.755640336894</v>
      </c>
      <c r="AF161" s="168">
        <f t="shared" si="117"/>
        <v>54728.923861367446</v>
      </c>
      <c r="AG161" s="168">
        <f t="shared" si="95"/>
        <v>56826.965849481217</v>
      </c>
      <c r="AH161" s="150">
        <f t="shared" si="107"/>
        <v>3.1128404669260732</v>
      </c>
      <c r="AI161" s="150">
        <f t="shared" si="107"/>
        <v>3.1128404669260874</v>
      </c>
      <c r="AJ161" s="150">
        <f t="shared" si="107"/>
        <v>3.0520646319569096</v>
      </c>
      <c r="AK161" s="159"/>
      <c r="AL161" s="160"/>
      <c r="AM161" s="153">
        <f>'[2]A7. GB GDP(O) 1700-1870'!E152</f>
        <v>501.9039658271094</v>
      </c>
      <c r="AN161" s="154">
        <f>'[2]A18. Population 1680+'!J763</f>
        <v>19016</v>
      </c>
      <c r="AO161" s="154">
        <f t="shared" si="108"/>
        <v>2.6393771867222835</v>
      </c>
      <c r="AP161" s="154">
        <v>57.147202957631201</v>
      </c>
      <c r="AQ161" s="177"/>
      <c r="AR161" s="161">
        <f>'[2]A48. Real Earnings '!AB640</f>
        <v>107.79851963312416</v>
      </c>
      <c r="AS161" s="155"/>
      <c r="AT161" s="156">
        <f t="shared" ref="AT161:AT224" si="130">AP161</f>
        <v>57.147202957631201</v>
      </c>
      <c r="AU161" s="154">
        <f>'[2]A18. Population 1680+'!S763</f>
        <v>8441</v>
      </c>
      <c r="AV161" s="154">
        <f t="shared" si="97"/>
        <v>109.97513413347973</v>
      </c>
      <c r="AW161" s="154"/>
      <c r="AX161" s="156">
        <f t="shared" si="127"/>
        <v>110.51191752627409</v>
      </c>
      <c r="AY161" s="156">
        <f>'[2]A9. Nominal GDP (A)'!AT161/('[2]A9. Nominal GDP (A)'!BK161+'[2]A9. Nominal GDP (A)'!AT161)</f>
        <v>0.14835574513759778</v>
      </c>
      <c r="AZ161" s="156">
        <f t="shared" si="111"/>
        <v>529.62941705378739</v>
      </c>
      <c r="BA161" s="156">
        <f t="shared" si="128"/>
        <v>104.87131203077149</v>
      </c>
      <c r="BB161" s="156">
        <f t="shared" si="100"/>
        <v>23.957544451065196</v>
      </c>
      <c r="BC161" s="169">
        <f>'[2]A9. Nominal GDP (A)'!AZ161</f>
        <v>458.7</v>
      </c>
      <c r="BD161" s="79">
        <v>530</v>
      </c>
      <c r="BE161" s="170"/>
      <c r="BF161" s="168">
        <f t="shared" si="126"/>
        <v>458.7</v>
      </c>
      <c r="BG161" s="171">
        <v>1</v>
      </c>
      <c r="BH161" s="168">
        <f t="shared" si="118"/>
        <v>436.85714285714323</v>
      </c>
      <c r="BI161" s="167">
        <f>'[2]A9. Nominal GDP (A)'!AZ161/'BoE A8. UK Real GDP(A)'!BD161</f>
        <v>0.86547169811320757</v>
      </c>
      <c r="BJ161" s="172"/>
      <c r="BK161" s="167">
        <f t="shared" si="119"/>
        <v>22.645217799995745</v>
      </c>
      <c r="BL161" s="167">
        <f t="shared" si="129"/>
        <v>102.51450676982591</v>
      </c>
      <c r="BM161" s="173"/>
      <c r="BN161" s="173"/>
      <c r="BR161" s="166">
        <f t="shared" si="121"/>
        <v>103.6929094002987</v>
      </c>
      <c r="BU161" s="143">
        <f t="shared" si="122"/>
        <v>23.818735995561862</v>
      </c>
      <c r="BV161" s="143">
        <f t="shared" si="112"/>
        <v>512.93544554966093</v>
      </c>
      <c r="BW161" s="143">
        <f t="shared" si="113"/>
        <v>4.564180498445495</v>
      </c>
      <c r="BX161" s="143"/>
      <c r="BY161" s="144">
        <f t="shared" si="114"/>
        <v>483.54497433919778</v>
      </c>
      <c r="BZ161" s="144">
        <f t="shared" si="115"/>
        <v>512.93544554966115</v>
      </c>
      <c r="CA161" s="144"/>
      <c r="CB161" s="158">
        <f>'[2]A9. Nominal GDP (A)'!DX161/'[2]A9. Nominal GDP (A)'!BF161</f>
        <v>3.0263558460995918E-2</v>
      </c>
      <c r="CC161" s="158">
        <f t="shared" si="102"/>
        <v>22.761892150875624</v>
      </c>
      <c r="CD161" s="158"/>
      <c r="CE161" s="162">
        <f>'[2]A9. Nominal GDP (A)'!DX161/'[2]A9. Nominal GDP (A)'!EF161</f>
        <v>3.4316011269874283E-2</v>
      </c>
      <c r="CF161" s="162">
        <f>'[2]A18. Population 1680+'!U763</f>
        <v>1607.5553596120601</v>
      </c>
      <c r="CG161" s="162">
        <f>'[2]A9. Nominal GDP (A)'!DO161/BI161</f>
        <v>17.526675242341522</v>
      </c>
      <c r="CH161" s="162"/>
      <c r="CI161" s="162"/>
      <c r="CJ161" s="145">
        <f t="shared" si="81"/>
        <v>1730.191647517617</v>
      </c>
      <c r="CK161" s="145">
        <f t="shared" si="82"/>
        <v>1682.6149103479663</v>
      </c>
      <c r="CL161" s="145">
        <f t="shared" si="123"/>
        <v>1959.3230233180759</v>
      </c>
      <c r="CM161" s="146">
        <f t="shared" si="86"/>
        <v>202.23363987019505</v>
      </c>
      <c r="CN161" s="146">
        <f t="shared" si="87"/>
        <v>202.23363987019505</v>
      </c>
      <c r="CO161" s="146">
        <f t="shared" si="85"/>
        <v>202.11444115288396</v>
      </c>
      <c r="DM161">
        <v>574</v>
      </c>
      <c r="DN161">
        <v>530</v>
      </c>
      <c r="DO161" s="174">
        <f t="shared" si="124"/>
        <v>1.0830188679245283</v>
      </c>
      <c r="DX161" s="150">
        <f t="shared" si="125"/>
        <v>1.1496350881018167</v>
      </c>
    </row>
    <row r="162" spans="1:128" x14ac:dyDescent="0.25">
      <c r="A162">
        <v>1844</v>
      </c>
      <c r="B162" s="147">
        <f t="shared" si="74"/>
        <v>46978.484086588855</v>
      </c>
      <c r="C162" s="147">
        <f t="shared" si="88"/>
        <v>46062.189337277501</v>
      </c>
      <c r="D162" s="147">
        <f t="shared" si="75"/>
        <v>53601.066238066684</v>
      </c>
      <c r="E162" s="148">
        <f t="shared" si="72"/>
        <v>7.4574455652701062</v>
      </c>
      <c r="F162" s="148">
        <f t="shared" si="72"/>
        <v>7.4574455652701204</v>
      </c>
      <c r="G162" s="148">
        <f t="shared" si="72"/>
        <v>7.3851075542558675</v>
      </c>
      <c r="H162" s="10"/>
      <c r="I162" s="13">
        <f t="shared" si="89"/>
        <v>45437.573361923271</v>
      </c>
      <c r="J162" s="13">
        <f t="shared" si="90"/>
        <v>44550.368125831883</v>
      </c>
      <c r="K162" s="13">
        <f t="shared" si="76"/>
        <v>51841.809240935036</v>
      </c>
      <c r="L162" s="10">
        <f t="shared" si="103"/>
        <v>7.8142456201801735</v>
      </c>
      <c r="M162" s="10"/>
      <c r="N162" s="13">
        <f>('[2]A9. Nominal GDP (A)'!DH162/('[2]A9. Nominal GDP (A)'!F162/'BoE A8. UK Real GDP(A)'!I162))</f>
        <v>38158.3434602255</v>
      </c>
      <c r="O162" s="13">
        <f t="shared" si="91"/>
        <v>37431.928579244406</v>
      </c>
      <c r="P162" s="13">
        <f t="shared" si="77"/>
        <v>43558.313490125809</v>
      </c>
      <c r="Q162" s="10">
        <f t="shared" si="104"/>
        <v>7.7897247144742181</v>
      </c>
      <c r="R162" s="10"/>
      <c r="S162" s="10">
        <f t="shared" si="78"/>
        <v>26.700760095519772</v>
      </c>
      <c r="T162" s="10">
        <f t="shared" si="92"/>
        <v>26.700760095519779</v>
      </c>
      <c r="U162" s="10">
        <f t="shared" si="79"/>
        <v>26.976522374832211</v>
      </c>
      <c r="V162" s="10">
        <f t="shared" si="105"/>
        <v>6.2673743365716064</v>
      </c>
      <c r="W162" s="10">
        <f t="shared" si="105"/>
        <v>6.2673743365716064</v>
      </c>
      <c r="X162" s="10">
        <f t="shared" si="105"/>
        <v>6.1958374555786122</v>
      </c>
      <c r="Y162" s="10"/>
      <c r="Z162" s="10">
        <f t="shared" si="93"/>
        <v>66.14095188396081</v>
      </c>
      <c r="AA162" s="10"/>
      <c r="AB162" s="10">
        <f t="shared" si="106"/>
        <v>-3.0294445097618166</v>
      </c>
      <c r="AC162" s="150"/>
      <c r="AD162" s="168">
        <f t="shared" si="116"/>
        <v>50557.543110390172</v>
      </c>
      <c r="AE162" s="168">
        <f t="shared" ref="AE162:AG171" si="131">AE163*AD162/AD163</f>
        <v>49571.440382921362</v>
      </c>
      <c r="AF162" s="168">
        <f t="shared" si="117"/>
        <v>57684.667136110285</v>
      </c>
      <c r="AG162" s="168">
        <f t="shared" si="131"/>
        <v>59896.018012083856</v>
      </c>
      <c r="AH162" s="150">
        <f t="shared" si="107"/>
        <v>5.4716981132075517</v>
      </c>
      <c r="AI162" s="150">
        <f t="shared" si="107"/>
        <v>5.4716981132075375</v>
      </c>
      <c r="AJ162" s="150">
        <f t="shared" si="107"/>
        <v>5.400696864111481</v>
      </c>
      <c r="AK162" s="159"/>
      <c r="AL162" s="160"/>
      <c r="AM162" s="153">
        <f>'[2]A7. GB GDP(O) 1700-1870'!E153</f>
        <v>546.07231123675933</v>
      </c>
      <c r="AN162" s="154">
        <f>'[2]A18. Population 1680+'!J764</f>
        <v>19248</v>
      </c>
      <c r="AO162" s="154">
        <f t="shared" si="108"/>
        <v>2.8370340359349511</v>
      </c>
      <c r="AP162" s="154">
        <v>55.415960155148802</v>
      </c>
      <c r="AQ162" s="177"/>
      <c r="AR162" s="161">
        <f>'[2]A48. Real Earnings '!AB641</f>
        <v>99.038908560313004</v>
      </c>
      <c r="AS162" s="156"/>
      <c r="AT162" s="156">
        <f t="shared" si="130"/>
        <v>55.415960155148802</v>
      </c>
      <c r="AU162" s="154">
        <f>'[2]A18. Population 1680+'!S764</f>
        <v>8479</v>
      </c>
      <c r="AV162" s="154">
        <f t="shared" si="97"/>
        <v>106.1655585078891</v>
      </c>
      <c r="AW162" s="154"/>
      <c r="AX162" s="156">
        <f t="shared" si="127"/>
        <v>107.16402030814189</v>
      </c>
      <c r="AY162" s="156">
        <f>'[2]A9. Nominal GDP (A)'!AT162/('[2]A9. Nominal GDP (A)'!BK162+'[2]A9. Nominal GDP (A)'!AT162)</f>
        <v>0.13907726393579409</v>
      </c>
      <c r="AZ162" s="156">
        <f t="shared" si="111"/>
        <v>566.94270500045582</v>
      </c>
      <c r="BA162" s="156">
        <f t="shared" si="128"/>
        <v>112.25967328328039</v>
      </c>
      <c r="BB162" s="156">
        <f t="shared" si="100"/>
        <v>25.645393965864557</v>
      </c>
      <c r="BC162" s="169">
        <f>'[2]A9. Nominal GDP (A)'!AZ162</f>
        <v>505.9</v>
      </c>
      <c r="BD162" s="79">
        <v>559</v>
      </c>
      <c r="BE162" s="170"/>
      <c r="BF162" s="168">
        <f t="shared" si="126"/>
        <v>505.9</v>
      </c>
      <c r="BG162" s="171">
        <v>1</v>
      </c>
      <c r="BH162" s="168">
        <f t="shared" si="118"/>
        <v>481.80952380952419</v>
      </c>
      <c r="BI162" s="167">
        <f>'[2]A9. Nominal GDP (A)'!AZ162/'BoE A8. UK Real GDP(A)'!BD162</f>
        <v>0.90500894454382819</v>
      </c>
      <c r="BJ162" s="172"/>
      <c r="BK162" s="167">
        <f t="shared" si="119"/>
        <v>23.884295755089855</v>
      </c>
      <c r="BL162" s="167">
        <f t="shared" si="129"/>
        <v>108.12379110251453</v>
      </c>
      <c r="BM162" s="173"/>
      <c r="BN162" s="173"/>
      <c r="BR162" s="166">
        <f t="shared" si="121"/>
        <v>110.19173219289746</v>
      </c>
      <c r="BU162" s="143">
        <f t="shared" si="122"/>
        <v>25.311545342643448</v>
      </c>
      <c r="BV162" s="143">
        <f t="shared" si="112"/>
        <v>545.08303002721959</v>
      </c>
      <c r="BW162" s="143">
        <f t="shared" si="113"/>
        <v>6.2673743365716064</v>
      </c>
      <c r="BX162" s="143"/>
      <c r="BY162" s="144">
        <f t="shared" si="114"/>
        <v>521.68155097153715</v>
      </c>
      <c r="BZ162" s="144">
        <f t="shared" si="115"/>
        <v>545.08303002721971</v>
      </c>
      <c r="CA162" s="144"/>
      <c r="CB162" s="158">
        <f>'[2]A9. Nominal GDP (A)'!DX162/'[2]A9. Nominal GDP (A)'!BF162</f>
        <v>2.79034045318261E-2</v>
      </c>
      <c r="CC162" s="158">
        <f t="shared" si="102"/>
        <v>24.557093611701859</v>
      </c>
      <c r="CD162" s="158"/>
      <c r="CE162" s="162">
        <f>'[2]A9. Nominal GDP (A)'!DX162/'[2]A9. Nominal GDP (A)'!EF162</f>
        <v>3.139354622616583E-2</v>
      </c>
      <c r="CF162" s="162">
        <f>'[2]A18. Population 1680+'!U764</f>
        <v>1588.18871940498</v>
      </c>
      <c r="CG162" s="162">
        <f>'[2]A9. Nominal GDP (A)'!DO162/BI162</f>
        <v>16.715711127318766</v>
      </c>
      <c r="CH162" s="162"/>
      <c r="CI162" s="162"/>
      <c r="CJ162" s="145">
        <f t="shared" si="81"/>
        <v>1650.1352010525636</v>
      </c>
      <c r="CK162" s="145">
        <f t="shared" si="82"/>
        <v>1604.7598526814711</v>
      </c>
      <c r="CL162" s="145">
        <f t="shared" si="123"/>
        <v>1867.4066603724718</v>
      </c>
      <c r="CM162" s="146">
        <f t="shared" si="86"/>
        <v>217.31510347817922</v>
      </c>
      <c r="CN162" s="146">
        <f t="shared" si="87"/>
        <v>217.31510347817922</v>
      </c>
      <c r="CO162" s="146">
        <f t="shared" si="85"/>
        <v>217.16881168549543</v>
      </c>
      <c r="DM162">
        <v>605</v>
      </c>
      <c r="DN162">
        <v>559</v>
      </c>
      <c r="DO162" s="174">
        <f t="shared" si="124"/>
        <v>1.0822898032200359</v>
      </c>
      <c r="DX162" s="150">
        <f t="shared" si="125"/>
        <v>1.1488611788093708</v>
      </c>
    </row>
    <row r="163" spans="1:128" x14ac:dyDescent="0.25">
      <c r="A163">
        <v>1845</v>
      </c>
      <c r="B163" s="147">
        <f t="shared" si="74"/>
        <v>49232.994401383105</v>
      </c>
      <c r="C163" s="147">
        <f t="shared" si="88"/>
        <v>48272.726416155776</v>
      </c>
      <c r="D163" s="147">
        <f t="shared" si="75"/>
        <v>56132.095013724611</v>
      </c>
      <c r="E163" s="148">
        <f t="shared" si="72"/>
        <v>4.7990273816388509</v>
      </c>
      <c r="F163" s="148">
        <f t="shared" si="72"/>
        <v>4.7990273816388509</v>
      </c>
      <c r="G163" s="148">
        <f t="shared" si="72"/>
        <v>4.7219746794149273</v>
      </c>
      <c r="H163" s="10"/>
      <c r="I163" s="13">
        <f t="shared" si="89"/>
        <v>47589.027273607382</v>
      </c>
      <c r="J163" s="13">
        <f t="shared" si="90"/>
        <v>46659.813166125539</v>
      </c>
      <c r="K163" s="13">
        <f t="shared" si="76"/>
        <v>54256.580483654696</v>
      </c>
      <c r="L163" s="10">
        <f t="shared" si="103"/>
        <v>4.65796097411841</v>
      </c>
      <c r="M163" s="10"/>
      <c r="N163" s="13">
        <f>('[2]A9. Nominal GDP (A)'!DH163/('[2]A9. Nominal GDP (A)'!F163/'BoE A8. UK Real GDP(A)'!I163))</f>
        <v>39956.036668318047</v>
      </c>
      <c r="O163" s="13">
        <f t="shared" si="91"/>
        <v>39195.399361010765</v>
      </c>
      <c r="P163" s="13">
        <f t="shared" si="77"/>
        <v>45576.872167237074</v>
      </c>
      <c r="Q163" s="10">
        <f t="shared" si="104"/>
        <v>4.6341525081517432</v>
      </c>
      <c r="R163" s="10"/>
      <c r="S163" s="10">
        <f t="shared" si="78"/>
        <v>28.097679056833655</v>
      </c>
      <c r="T163" s="10">
        <f t="shared" si="92"/>
        <v>28.097679056833663</v>
      </c>
      <c r="U163" s="10">
        <f t="shared" si="79"/>
        <v>28.366996580936888</v>
      </c>
      <c r="V163" s="10">
        <f t="shared" si="105"/>
        <v>5.2317572844987126</v>
      </c>
      <c r="W163" s="10">
        <f t="shared" si="105"/>
        <v>5.2317572844987126</v>
      </c>
      <c r="X163" s="10">
        <f t="shared" si="105"/>
        <v>5.1543864208454266</v>
      </c>
      <c r="Y163" s="10"/>
      <c r="Z163" s="10">
        <f t="shared" si="93"/>
        <v>71.635290616018452</v>
      </c>
      <c r="AA163" s="10"/>
      <c r="AB163" s="10">
        <f t="shared" si="106"/>
        <v>8.3070149061311298</v>
      </c>
      <c r="AC163" s="150"/>
      <c r="AD163" s="168">
        <f t="shared" si="116"/>
        <v>53270.828071591794</v>
      </c>
      <c r="AE163" s="168">
        <f t="shared" si="131"/>
        <v>52231.803909732887</v>
      </c>
      <c r="AF163" s="168">
        <f t="shared" si="117"/>
        <v>60735.756968102898</v>
      </c>
      <c r="AG163" s="168">
        <f t="shared" si="131"/>
        <v>63064.071857351104</v>
      </c>
      <c r="AH163" s="150">
        <f t="shared" si="107"/>
        <v>5.3667262969588734</v>
      </c>
      <c r="AI163" s="150">
        <f t="shared" si="107"/>
        <v>5.3667262969588592</v>
      </c>
      <c r="AJ163" s="150">
        <f t="shared" si="107"/>
        <v>5.2892561983471182</v>
      </c>
      <c r="AK163" s="159"/>
      <c r="AL163" s="160"/>
      <c r="AM163" s="153">
        <f>'[2]A7. GB GDP(O) 1700-1870'!E154</f>
        <v>571.10410162253254</v>
      </c>
      <c r="AN163" s="154">
        <f>'[2]A18. Population 1680+'!J765</f>
        <v>19481</v>
      </c>
      <c r="AO163" s="154">
        <f t="shared" si="108"/>
        <v>2.9315954089755794</v>
      </c>
      <c r="AP163" s="154">
        <v>60.019372225612699</v>
      </c>
      <c r="AQ163" s="177"/>
      <c r="AR163" s="161">
        <f>'[2]A48. Real Earnings '!AB642</f>
        <v>97.07392586741139</v>
      </c>
      <c r="AS163" s="156"/>
      <c r="AT163" s="156">
        <f t="shared" si="130"/>
        <v>60.019372225612699</v>
      </c>
      <c r="AU163" s="154">
        <f>'[2]A18. Population 1680+'!S765</f>
        <v>8497</v>
      </c>
      <c r="AV163" s="154">
        <f t="shared" si="97"/>
        <v>114.74116419593366</v>
      </c>
      <c r="AW163" s="154"/>
      <c r="AX163" s="156">
        <f t="shared" si="127"/>
        <v>116.06615144914861</v>
      </c>
      <c r="AY163" s="156">
        <f>'[2]A9. Nominal GDP (A)'!AT163/('[2]A9. Nominal GDP (A)'!BK163+'[2]A9. Nominal GDP (A)'!AT163)</f>
        <v>0.14185653600149262</v>
      </c>
      <c r="AZ163" s="156">
        <f t="shared" si="111"/>
        <v>595.8667657618804</v>
      </c>
      <c r="BA163" s="156">
        <f t="shared" si="128"/>
        <v>117.98689330474741</v>
      </c>
      <c r="BB163" s="156">
        <f t="shared" si="100"/>
        <v>26.953760625805515</v>
      </c>
      <c r="BC163" s="169">
        <f>'[2]A9. Nominal GDP (A)'!AZ163</f>
        <v>536.9</v>
      </c>
      <c r="BD163" s="79">
        <v>589</v>
      </c>
      <c r="BE163" s="170"/>
      <c r="BF163" s="168">
        <f t="shared" si="126"/>
        <v>536.9</v>
      </c>
      <c r="BG163" s="171">
        <v>1</v>
      </c>
      <c r="BH163" s="168">
        <f t="shared" si="118"/>
        <v>511.33333333333371</v>
      </c>
      <c r="BI163" s="167">
        <f>'[2]A9. Nominal GDP (A)'!AZ163/'BoE A8. UK Real GDP(A)'!BD163</f>
        <v>0.91154499151103563</v>
      </c>
      <c r="BJ163" s="172"/>
      <c r="BK163" s="167">
        <f t="shared" si="119"/>
        <v>25.166100536221688</v>
      </c>
      <c r="BL163" s="167">
        <f t="shared" si="129"/>
        <v>113.92649903288202</v>
      </c>
      <c r="BM163" s="173"/>
      <c r="BN163" s="173"/>
      <c r="BR163" s="166">
        <f t="shared" si="121"/>
        <v>115.95669616881472</v>
      </c>
      <c r="BU163" s="143">
        <f t="shared" si="122"/>
        <v>26.635783959926396</v>
      </c>
      <c r="BV163" s="143">
        <f t="shared" si="112"/>
        <v>573.60045115723506</v>
      </c>
      <c r="BW163" s="143">
        <f t="shared" si="113"/>
        <v>5.231757284498741</v>
      </c>
      <c r="BX163" s="143"/>
      <c r="BY163" s="144">
        <f t="shared" si="114"/>
        <v>546.38299804378983</v>
      </c>
      <c r="BZ163" s="144">
        <f t="shared" si="115"/>
        <v>573.6004511572354</v>
      </c>
      <c r="CA163" s="144"/>
      <c r="CB163" s="158">
        <f>'[2]A9. Nominal GDP (A)'!DX163/'[2]A9. Nominal GDP (A)'!BF163</f>
        <v>2.8058573908233245E-2</v>
      </c>
      <c r="CC163" s="158">
        <f t="shared" si="102"/>
        <v>25.71986378628084</v>
      </c>
      <c r="CD163" s="158"/>
      <c r="CE163" s="162">
        <f>'[2]A9. Nominal GDP (A)'!DX163/'[2]A9. Nominal GDP (A)'!EF163</f>
        <v>3.1661599396125499E-2</v>
      </c>
      <c r="CF163" s="162">
        <f>'[2]A18. Population 1680+'!U765</f>
        <v>1569.05539418183</v>
      </c>
      <c r="CG163" s="162">
        <f>'[2]A9. Nominal GDP (A)'!DO163/BI163</f>
        <v>17.84829065818127</v>
      </c>
      <c r="CH163" s="162"/>
      <c r="CI163" s="162"/>
      <c r="CJ163" s="145">
        <f t="shared" si="81"/>
        <v>1761.9407555774576</v>
      </c>
      <c r="CK163" s="145">
        <f t="shared" si="82"/>
        <v>1713.4909827694134</v>
      </c>
      <c r="CL163" s="145">
        <f t="shared" si="123"/>
        <v>1992.4675026804248</v>
      </c>
      <c r="CM163" s="146">
        <f t="shared" si="86"/>
        <v>227.74411479853387</v>
      </c>
      <c r="CN163" s="146">
        <f t="shared" si="87"/>
        <v>227.74411479853387</v>
      </c>
      <c r="CO163" s="146">
        <f t="shared" si="85"/>
        <v>227.57666763896319</v>
      </c>
      <c r="DM163">
        <v>637</v>
      </c>
      <c r="DN163">
        <v>589</v>
      </c>
      <c r="DO163" s="174">
        <f t="shared" si="124"/>
        <v>1.0814940577249577</v>
      </c>
      <c r="DX163" s="150">
        <f t="shared" si="125"/>
        <v>1.1480164872075578</v>
      </c>
    </row>
    <row r="164" spans="1:128" x14ac:dyDescent="0.25">
      <c r="A164">
        <v>1846</v>
      </c>
      <c r="B164" s="147">
        <f t="shared" si="74"/>
        <v>51696.535069301586</v>
      </c>
      <c r="C164" s="147">
        <f t="shared" si="88"/>
        <v>50688.21680270358</v>
      </c>
      <c r="D164" s="147">
        <f t="shared" si="75"/>
        <v>58824.827496249287</v>
      </c>
      <c r="E164" s="148">
        <f t="shared" ref="E164:G221" si="132">100*B164/B163-100</f>
        <v>5.0038408142188331</v>
      </c>
      <c r="F164" s="148">
        <f t="shared" si="132"/>
        <v>5.0038408142188473</v>
      </c>
      <c r="G164" s="148">
        <f t="shared" si="132"/>
        <v>4.7971351895315593</v>
      </c>
      <c r="H164" s="10"/>
      <c r="I164" s="13">
        <f t="shared" si="89"/>
        <v>50450.975334537354</v>
      </c>
      <c r="J164" s="13">
        <f t="shared" si="90"/>
        <v>49465.879384844135</v>
      </c>
      <c r="K164" s="13">
        <f t="shared" si="76"/>
        <v>57406.277145037224</v>
      </c>
      <c r="L164" s="10">
        <f t="shared" si="103"/>
        <v>5.8051882984616014</v>
      </c>
      <c r="M164" s="10"/>
      <c r="N164" s="13">
        <f>('[2]A9. Nominal GDP (A)'!DH164/('[2]A9. Nominal GDP (A)'!F164/'BoE A8. UK Real GDP(A)'!I164))</f>
        <v>42349.307303698944</v>
      </c>
      <c r="O164" s="13">
        <f t="shared" si="91"/>
        <v>41543.109648480655</v>
      </c>
      <c r="P164" s="13">
        <f t="shared" si="77"/>
        <v>48211.722819953357</v>
      </c>
      <c r="Q164" s="10">
        <f t="shared" si="104"/>
        <v>5.7811133748891734</v>
      </c>
      <c r="R164" s="10"/>
      <c r="S164" s="10">
        <f t="shared" si="78"/>
        <v>28.549470276468547</v>
      </c>
      <c r="T164" s="10">
        <f t="shared" si="92"/>
        <v>28.549470276468554</v>
      </c>
      <c r="U164" s="10">
        <f t="shared" si="79"/>
        <v>28.766378404276004</v>
      </c>
      <c r="V164" s="10">
        <f t="shared" si="105"/>
        <v>1.6079307430376844</v>
      </c>
      <c r="W164" s="10">
        <f t="shared" si="105"/>
        <v>1.6079307430376986</v>
      </c>
      <c r="X164" s="10">
        <f t="shared" si="105"/>
        <v>1.4079101472713234</v>
      </c>
      <c r="Y164" s="10"/>
      <c r="Z164" s="10">
        <f t="shared" si="93"/>
        <v>53.693999520503027</v>
      </c>
      <c r="AA164" s="10"/>
      <c r="AB164" s="10">
        <f t="shared" si="106"/>
        <v>-25.045324645480747</v>
      </c>
      <c r="AC164" s="10"/>
      <c r="AD164" s="168">
        <f t="shared" si="116"/>
        <v>56978.984185234003</v>
      </c>
      <c r="AE164" s="168">
        <f t="shared" si="131"/>
        <v>55867.634063041965</v>
      </c>
      <c r="AF164" s="168">
        <f t="shared" si="117"/>
        <v>64835.658929842975</v>
      </c>
      <c r="AG164" s="168">
        <f t="shared" si="131"/>
        <v>67321.144211928971</v>
      </c>
      <c r="AH164" s="150">
        <f t="shared" si="107"/>
        <v>6.9609507640067818</v>
      </c>
      <c r="AI164" s="150">
        <f t="shared" si="107"/>
        <v>6.9609507640067818</v>
      </c>
      <c r="AJ164" s="150">
        <f t="shared" si="107"/>
        <v>6.7503924646781854</v>
      </c>
      <c r="AK164" s="159"/>
      <c r="AL164" s="160"/>
      <c r="AM164" s="153">
        <f>'[2]A7. GB GDP(O) 1700-1870'!E155</f>
        <v>571.05067602911822</v>
      </c>
      <c r="AN164" s="154">
        <f>'[2]A18. Population 1680+'!J766</f>
        <v>19714</v>
      </c>
      <c r="AO164" s="154">
        <f t="shared" si="108"/>
        <v>2.896675844725161</v>
      </c>
      <c r="AP164" s="154">
        <v>44.987325601528497</v>
      </c>
      <c r="AQ164" s="177"/>
      <c r="AR164" s="161">
        <f>'[2]A48. Real Earnings '!AB643</f>
        <v>66.618709770747429</v>
      </c>
      <c r="AS164" s="156"/>
      <c r="AT164" s="156">
        <f t="shared" si="130"/>
        <v>44.987325601528497</v>
      </c>
      <c r="AU164" s="154">
        <f>'[2]A18. Population 1680+'!S766</f>
        <v>8490</v>
      </c>
      <c r="AV164" s="154">
        <f t="shared" si="97"/>
        <v>86.074777258849167</v>
      </c>
      <c r="AW164" s="154"/>
      <c r="AX164" s="156">
        <f t="shared" si="127"/>
        <v>86.997007015194001</v>
      </c>
      <c r="AY164" s="156">
        <f>'[2]A9. Nominal GDP (A)'!AT164/('[2]A9. Nominal GDP (A)'!BK164+'[2]A9. Nominal GDP (A)'!AT164)</f>
        <v>0.10518342696413105</v>
      </c>
      <c r="AZ164" s="156">
        <f t="shared" si="111"/>
        <v>574.6487203924363</v>
      </c>
      <c r="BA164" s="156">
        <f t="shared" si="128"/>
        <v>113.78553253253023</v>
      </c>
      <c r="BB164" s="156">
        <f t="shared" si="100"/>
        <v>25.993972047725929</v>
      </c>
      <c r="BC164" s="169">
        <f>'[2]A9. Nominal GDP (A)'!AZ164</f>
        <v>580.1</v>
      </c>
      <c r="BD164" s="79">
        <v>630</v>
      </c>
      <c r="BE164" s="170"/>
      <c r="BF164" s="168">
        <f t="shared" si="126"/>
        <v>580.1</v>
      </c>
      <c r="BG164" s="171">
        <v>1</v>
      </c>
      <c r="BH164" s="168">
        <f t="shared" si="118"/>
        <v>552.47619047619094</v>
      </c>
      <c r="BI164" s="167">
        <f>'[2]A9. Nominal GDP (A)'!AZ164/'BoE A8. UK Real GDP(A)'!BD164</f>
        <v>0.92079365079365083</v>
      </c>
      <c r="BJ164" s="172"/>
      <c r="BK164" s="167">
        <f t="shared" si="119"/>
        <v>26.917900403768524</v>
      </c>
      <c r="BL164" s="167">
        <f t="shared" si="129"/>
        <v>121.85686653771758</v>
      </c>
      <c r="BM164" s="173"/>
      <c r="BN164" s="173"/>
      <c r="BR164" s="166">
        <f t="shared" si="121"/>
        <v>117.8211995351239</v>
      </c>
      <c r="BU164" s="143">
        <f t="shared" si="122"/>
        <v>27.064068918867154</v>
      </c>
      <c r="BV164" s="143">
        <f t="shared" si="112"/>
        <v>582.8235491535952</v>
      </c>
      <c r="BW164" s="143">
        <f t="shared" si="113"/>
        <v>1.6079307430377128</v>
      </c>
      <c r="BX164" s="143"/>
      <c r="BY164" s="144">
        <f t="shared" si="114"/>
        <v>579.24182814313428</v>
      </c>
      <c r="BZ164" s="144">
        <f t="shared" si="115"/>
        <v>582.82354915359565</v>
      </c>
      <c r="CA164" s="144"/>
      <c r="CB164" s="158">
        <f>'[2]A9. Nominal GDP (A)'!DX164/'[2]A9. Nominal GDP (A)'!BF164</f>
        <v>2.0571106712058623E-2</v>
      </c>
      <c r="CC164" s="158">
        <f t="shared" si="102"/>
        <v>27.2666261075051</v>
      </c>
      <c r="CD164" s="158"/>
      <c r="CE164" s="162">
        <f>'[2]A9. Nominal GDP (A)'!DX164/'[2]A9. Nominal GDP (A)'!EF164</f>
        <v>2.2472562354917576E-2</v>
      </c>
      <c r="CF164" s="162">
        <f>'[2]A18. Population 1680+'!U766</f>
        <v>1550.15257313594</v>
      </c>
      <c r="CG164" s="162">
        <f>'[2]A9. Nominal GDP (A)'!DO164/BI164</f>
        <v>13.227855879986818</v>
      </c>
      <c r="CH164" s="162"/>
      <c r="CI164" s="162"/>
      <c r="CJ164" s="145">
        <f t="shared" si="81"/>
        <v>1305.8224358964258</v>
      </c>
      <c r="CK164" s="145">
        <f t="shared" si="82"/>
        <v>1269.9149854633984</v>
      </c>
      <c r="CL164" s="145">
        <f t="shared" si="123"/>
        <v>1473.7651996233185</v>
      </c>
      <c r="CM164" s="146">
        <f t="shared" si="86"/>
        <v>239.14006776680429</v>
      </c>
      <c r="CN164" s="146">
        <f t="shared" si="87"/>
        <v>239.14006776680429</v>
      </c>
      <c r="CO164" s="146">
        <f t="shared" si="85"/>
        <v>238.66930787162153</v>
      </c>
      <c r="DM164">
        <v>680</v>
      </c>
      <c r="DN164">
        <v>630</v>
      </c>
      <c r="DO164" s="174">
        <f t="shared" si="124"/>
        <v>1.0793650793650793</v>
      </c>
      <c r="DX164" s="150">
        <f t="shared" si="125"/>
        <v>1.1457565559202885</v>
      </c>
    </row>
    <row r="165" spans="1:128" x14ac:dyDescent="0.25">
      <c r="A165">
        <v>1847</v>
      </c>
      <c r="B165" s="147">
        <f t="shared" si="74"/>
        <v>50973.881881717971</v>
      </c>
      <c r="C165" s="147">
        <f t="shared" si="88"/>
        <v>49979.658648925986</v>
      </c>
      <c r="D165" s="147">
        <f t="shared" si="75"/>
        <v>58026.146321878361</v>
      </c>
      <c r="E165" s="148">
        <f t="shared" si="132"/>
        <v>-1.3978754796909669</v>
      </c>
      <c r="F165" s="148">
        <f t="shared" si="132"/>
        <v>-1.3978754796909811</v>
      </c>
      <c r="G165" s="148">
        <f t="shared" si="132"/>
        <v>-1.3577280348537357</v>
      </c>
      <c r="H165" s="10"/>
      <c r="I165" s="13">
        <f t="shared" si="89"/>
        <v>49877.345090985691</v>
      </c>
      <c r="J165" s="13">
        <f t="shared" si="90"/>
        <v>48903.449734061935</v>
      </c>
      <c r="K165" s="13">
        <f t="shared" si="76"/>
        <v>56776.672882984654</v>
      </c>
      <c r="L165" s="10">
        <f t="shared" si="103"/>
        <v>-1.0967515981952118</v>
      </c>
      <c r="M165" s="10"/>
      <c r="N165" s="13">
        <f>('[2]A9. Nominal GDP (A)'!DH165/('[2]A9. Nominal GDP (A)'!F165/'BoE A8. UK Real GDP(A)'!I165))</f>
        <v>41858.264681587214</v>
      </c>
      <c r="O165" s="13">
        <f t="shared" si="91"/>
        <v>41061.414933944361</v>
      </c>
      <c r="P165" s="13">
        <f t="shared" si="77"/>
        <v>47672.10772440162</v>
      </c>
      <c r="Q165" s="10">
        <f t="shared" si="104"/>
        <v>-1.1192611754757991</v>
      </c>
      <c r="R165" s="10"/>
      <c r="S165" s="10">
        <f t="shared" si="78"/>
        <v>27.819190849637071</v>
      </c>
      <c r="T165" s="10">
        <f t="shared" si="92"/>
        <v>27.819190849637078</v>
      </c>
      <c r="U165" s="10">
        <f t="shared" si="79"/>
        <v>28.041963679901531</v>
      </c>
      <c r="V165" s="10">
        <f t="shared" si="105"/>
        <v>-2.5579438769250942</v>
      </c>
      <c r="W165" s="10">
        <f t="shared" si="105"/>
        <v>-2.55794387692508</v>
      </c>
      <c r="X165" s="10">
        <f t="shared" si="105"/>
        <v>-2.5182687726404538</v>
      </c>
      <c r="Y165" s="10"/>
      <c r="Z165" s="10">
        <f t="shared" si="93"/>
        <v>45.829893373075102</v>
      </c>
      <c r="AA165" s="10"/>
      <c r="AB165" s="10">
        <f t="shared" si="106"/>
        <v>-14.646154538041117</v>
      </c>
      <c r="AC165" s="10"/>
      <c r="AD165" s="168">
        <f t="shared" si="116"/>
        <v>55531.898872593141</v>
      </c>
      <c r="AE165" s="168">
        <f t="shared" si="131"/>
        <v>54448.773515409157</v>
      </c>
      <c r="AF165" s="168">
        <f t="shared" si="117"/>
        <v>63214.767456596899</v>
      </c>
      <c r="AG165" s="168">
        <f t="shared" si="131"/>
        <v>65638.115606630745</v>
      </c>
      <c r="AH165" s="150">
        <f t="shared" si="107"/>
        <v>-2.5396825396825449</v>
      </c>
      <c r="AI165" s="150">
        <f t="shared" si="107"/>
        <v>-2.5396825396825307</v>
      </c>
      <c r="AJ165" s="150">
        <f t="shared" si="107"/>
        <v>-2.5</v>
      </c>
      <c r="AK165" s="159"/>
      <c r="AL165" s="160"/>
      <c r="AM165" s="153">
        <f>'[2]A7. GB GDP(O) 1700-1870'!E156</f>
        <v>564.43299360014601</v>
      </c>
      <c r="AN165" s="154">
        <f>'[2]A18. Population 1680+'!J767</f>
        <v>19947</v>
      </c>
      <c r="AO165" s="154">
        <f t="shared" si="108"/>
        <v>2.8296635764783975</v>
      </c>
      <c r="AP165" s="154">
        <v>38.398412371396901</v>
      </c>
      <c r="AQ165" s="177"/>
      <c r="AR165" s="161">
        <f>'[2]A48. Real Earnings '!AB644</f>
        <v>48.411489145348945</v>
      </c>
      <c r="AS165" s="156"/>
      <c r="AT165" s="156">
        <f t="shared" si="130"/>
        <v>38.398412371396901</v>
      </c>
      <c r="AU165" s="154">
        <f>'[2]A18. Population 1680+'!S767</f>
        <v>8205</v>
      </c>
      <c r="AV165" s="154">
        <f t="shared" si="97"/>
        <v>76.02004189688445</v>
      </c>
      <c r="AW165" s="154"/>
      <c r="AX165" s="156">
        <f t="shared" si="127"/>
        <v>74.255290924278214</v>
      </c>
      <c r="AY165" s="156">
        <f>'[2]A9. Nominal GDP (A)'!AT165/('[2]A9. Nominal GDP (A)'!BK165+'[2]A9. Nominal GDP (A)'!AT165)</f>
        <v>9.159895707355023E-2</v>
      </c>
      <c r="AZ165" s="156">
        <f t="shared" si="111"/>
        <v>559.83714631856913</v>
      </c>
      <c r="BA165" s="156">
        <f t="shared" si="128"/>
        <v>110.85270977693608</v>
      </c>
      <c r="BB165" s="156">
        <f t="shared" si="100"/>
        <v>25.323977268661608</v>
      </c>
      <c r="BC165" s="169">
        <f>'[2]A9. Nominal GDP (A)'!AZ165</f>
        <v>603.6</v>
      </c>
      <c r="BD165" s="79">
        <v>614</v>
      </c>
      <c r="BE165" s="170"/>
      <c r="BF165" s="168">
        <f t="shared" si="126"/>
        <v>603.6</v>
      </c>
      <c r="BG165" s="171">
        <v>1</v>
      </c>
      <c r="BH165" s="168">
        <f t="shared" si="118"/>
        <v>574.85714285714334</v>
      </c>
      <c r="BI165" s="167">
        <f>'[2]A9. Nominal GDP (A)'!AZ165/'BoE A8. UK Real GDP(A)'!BD165</f>
        <v>0.98306188925081439</v>
      </c>
      <c r="BJ165" s="172"/>
      <c r="BK165" s="167">
        <f t="shared" si="119"/>
        <v>26.234271187164882</v>
      </c>
      <c r="BL165" s="167">
        <f t="shared" si="129"/>
        <v>118.76208897485493</v>
      </c>
      <c r="BM165" s="173"/>
      <c r="BN165" s="173"/>
      <c r="BR165" s="166">
        <f t="shared" si="121"/>
        <v>114.8073993758955</v>
      </c>
      <c r="BU165" s="143">
        <f t="shared" si="122"/>
        <v>26.371785225110205</v>
      </c>
      <c r="BV165" s="143">
        <f t="shared" si="112"/>
        <v>567.91524986474326</v>
      </c>
      <c r="BW165" s="143">
        <f t="shared" si="113"/>
        <v>-2.5579438769251084</v>
      </c>
      <c r="BX165" s="143"/>
      <c r="BY165" s="144">
        <f t="shared" si="114"/>
        <v>572.65581808585011</v>
      </c>
      <c r="BZ165" s="144">
        <f t="shared" si="115"/>
        <v>567.9152498647436</v>
      </c>
      <c r="CA165" s="144"/>
      <c r="CB165" s="158">
        <f>'[2]A9. Nominal GDP (A)'!DX165/'[2]A9. Nominal GDP (A)'!BF165</f>
        <v>1.8313280343768345E-2</v>
      </c>
      <c r="CC165" s="158">
        <f t="shared" si="102"/>
        <v>26.956603134288706</v>
      </c>
      <c r="CD165" s="158"/>
      <c r="CE165" s="162">
        <f>'[2]A9. Nominal GDP (A)'!DX165/'[2]A9. Nominal GDP (A)'!EF165</f>
        <v>1.9761516450014362E-2</v>
      </c>
      <c r="CF165" s="162">
        <f>'[2]A18. Population 1680+'!U767</f>
        <v>1531.47747932315</v>
      </c>
      <c r="CG165" s="162">
        <f>'[2]A9. Nominal GDP (A)'!DO165/BI165</f>
        <v>11.541913651850548</v>
      </c>
      <c r="CH165" s="162"/>
      <c r="CI165" s="162"/>
      <c r="CJ165" s="145">
        <f t="shared" si="81"/>
        <v>1139.3902334972154</v>
      </c>
      <c r="CK165" s="145">
        <f t="shared" si="82"/>
        <v>1108.0593287673614</v>
      </c>
      <c r="CL165" s="145">
        <f t="shared" si="123"/>
        <v>1286.4516181676452</v>
      </c>
      <c r="CM165" s="146">
        <f t="shared" si="86"/>
        <v>235.79718739737572</v>
      </c>
      <c r="CN165" s="146">
        <f t="shared" si="87"/>
        <v>235.79718739737572</v>
      </c>
      <c r="CO165" s="146">
        <f t="shared" si="85"/>
        <v>235.8931960241662</v>
      </c>
      <c r="DM165">
        <v>663</v>
      </c>
      <c r="DN165">
        <v>614</v>
      </c>
      <c r="DO165" s="174">
        <f t="shared" si="124"/>
        <v>1.0798045602605864</v>
      </c>
      <c r="DX165" s="150">
        <f t="shared" si="125"/>
        <v>1.1462230691759563</v>
      </c>
    </row>
    <row r="166" spans="1:128" x14ac:dyDescent="0.25">
      <c r="A166">
        <v>1848</v>
      </c>
      <c r="B166" s="147">
        <f t="shared" si="74"/>
        <v>52519.133917952589</v>
      </c>
      <c r="C166" s="147">
        <f t="shared" si="88"/>
        <v>51494.771221218885</v>
      </c>
      <c r="D166" s="147">
        <f t="shared" si="75"/>
        <v>59733.128692912156</v>
      </c>
      <c r="E166" s="148">
        <f t="shared" si="132"/>
        <v>3.0314584237870861</v>
      </c>
      <c r="F166" s="148">
        <f t="shared" si="132"/>
        <v>3.0314584237870861</v>
      </c>
      <c r="G166" s="148">
        <f t="shared" si="132"/>
        <v>2.941746917958227</v>
      </c>
      <c r="H166" s="10"/>
      <c r="I166" s="13">
        <f t="shared" si="89"/>
        <v>51044.050351318379</v>
      </c>
      <c r="J166" s="13">
        <f t="shared" si="90"/>
        <v>50047.374133988684</v>
      </c>
      <c r="K166" s="13">
        <f t="shared" si="76"/>
        <v>58054.170724347816</v>
      </c>
      <c r="L166" s="10">
        <f t="shared" si="103"/>
        <v>2.2500399838434504</v>
      </c>
      <c r="M166" s="10"/>
      <c r="N166" s="13">
        <f>('[2]A9. Nominal GDP (A)'!DH166/('[2]A9. Nominal GDP (A)'!F166/'BoE A8. UK Real GDP(A)'!I166))</f>
        <v>42827.640065844796</v>
      </c>
      <c r="O166" s="13">
        <f t="shared" si="91"/>
        <v>42012.336458822138</v>
      </c>
      <c r="P166" s="13">
        <f t="shared" si="77"/>
        <v>48733.652774258328</v>
      </c>
      <c r="Q166" s="10">
        <f t="shared" si="104"/>
        <v>2.2267634063793338</v>
      </c>
      <c r="R166" s="10"/>
      <c r="S166" s="10">
        <f t="shared" si="78"/>
        <v>29.161341249119975</v>
      </c>
      <c r="T166" s="10">
        <f t="shared" si="92"/>
        <v>29.161341249119985</v>
      </c>
      <c r="U166" s="10">
        <f t="shared" si="79"/>
        <v>29.369267181885373</v>
      </c>
      <c r="V166" s="10">
        <f t="shared" si="105"/>
        <v>4.8245486604453589</v>
      </c>
      <c r="W166" s="10">
        <f t="shared" si="105"/>
        <v>4.8245486604453731</v>
      </c>
      <c r="X166" s="10">
        <f t="shared" si="105"/>
        <v>4.7332758758801106</v>
      </c>
      <c r="Y166" s="10"/>
      <c r="Z166" s="10">
        <f t="shared" si="93"/>
        <v>59.337175220449105</v>
      </c>
      <c r="AA166" s="10"/>
      <c r="AB166" s="10">
        <f t="shared" si="106"/>
        <v>29.472645151972984</v>
      </c>
      <c r="AC166" s="10"/>
      <c r="AD166" s="168">
        <f t="shared" si="116"/>
        <v>57340.755513394222</v>
      </c>
      <c r="AE166" s="168">
        <f t="shared" si="131"/>
        <v>56222.349199950171</v>
      </c>
      <c r="AF166" s="168">
        <f t="shared" si="117"/>
        <v>65217.045158842055</v>
      </c>
      <c r="AG166" s="168">
        <f t="shared" si="131"/>
        <v>67717.150942587381</v>
      </c>
      <c r="AH166" s="150">
        <f t="shared" si="107"/>
        <v>3.257328990228018</v>
      </c>
      <c r="AI166" s="150">
        <f t="shared" si="107"/>
        <v>3.257328990228018</v>
      </c>
      <c r="AJ166" s="150">
        <f t="shared" si="107"/>
        <v>3.1674208144796552</v>
      </c>
      <c r="AK166" s="159"/>
      <c r="AL166" s="160"/>
      <c r="AM166" s="153">
        <f>'[2]A7. GB GDP(O) 1700-1870'!E157</f>
        <v>588.06860700800451</v>
      </c>
      <c r="AN166" s="154">
        <f>'[2]A18. Population 1680+'!J768</f>
        <v>20180</v>
      </c>
      <c r="AO166" s="154">
        <f t="shared" si="108"/>
        <v>2.9141159911199432</v>
      </c>
      <c r="AP166" s="154">
        <v>49.71544019361</v>
      </c>
      <c r="AQ166" s="177"/>
      <c r="AR166" s="161">
        <f>'[2]A48. Real Earnings '!AB645</f>
        <v>61.97321757807223</v>
      </c>
      <c r="AS166" s="156"/>
      <c r="AT166" s="156">
        <f t="shared" si="130"/>
        <v>49.71544019361</v>
      </c>
      <c r="AU166" s="154">
        <f>'[2]A18. Population 1680+'!S768</f>
        <v>7640</v>
      </c>
      <c r="AV166" s="154">
        <f t="shared" si="97"/>
        <v>105.70398302743844</v>
      </c>
      <c r="AW166" s="154"/>
      <c r="AX166" s="156">
        <f t="shared" si="127"/>
        <v>96.14028932495593</v>
      </c>
      <c r="AY166" s="156">
        <f>'[2]A9. Nominal GDP (A)'!AT166/('[2]A9. Nominal GDP (A)'!BK166+'[2]A9. Nominal GDP (A)'!AT166)</f>
        <v>0.11575439570928833</v>
      </c>
      <c r="AZ166" s="156">
        <f t="shared" si="111"/>
        <v>596.24665896264628</v>
      </c>
      <c r="BA166" s="156">
        <f t="shared" si="128"/>
        <v>118.06211552072156</v>
      </c>
      <c r="BB166" s="156">
        <f t="shared" si="100"/>
        <v>26.970944920995603</v>
      </c>
      <c r="BC166" s="169">
        <f>'[2]A9. Nominal GDP (A)'!AZ166</f>
        <v>579.70000000000005</v>
      </c>
      <c r="BD166" s="79">
        <v>634</v>
      </c>
      <c r="BE166" s="170"/>
      <c r="BF166" s="168">
        <f t="shared" si="126"/>
        <v>579.70000000000005</v>
      </c>
      <c r="BG166" s="171">
        <v>1</v>
      </c>
      <c r="BH166" s="168">
        <f t="shared" si="118"/>
        <v>552.09523809523853</v>
      </c>
      <c r="BI166" s="167">
        <f>'[2]A9. Nominal GDP (A)'!AZ166/'BoE A8. UK Real GDP(A)'!BD166</f>
        <v>0.91435331230283923</v>
      </c>
      <c r="BJ166" s="172"/>
      <c r="BK166" s="167">
        <f t="shared" si="119"/>
        <v>27.088807707919432</v>
      </c>
      <c r="BL166" s="167">
        <f t="shared" si="129"/>
        <v>122.63056092843324</v>
      </c>
      <c r="BM166" s="173"/>
      <c r="BN166" s="173"/>
      <c r="BR166" s="166">
        <f t="shared" si="121"/>
        <v>120.34633822457741</v>
      </c>
      <c r="BU166" s="143">
        <f t="shared" si="122"/>
        <v>27.644104835923788</v>
      </c>
      <c r="BV166" s="143">
        <f t="shared" si="112"/>
        <v>595.31459744455765</v>
      </c>
      <c r="BW166" s="143">
        <f t="shared" si="113"/>
        <v>4.8245486604453589</v>
      </c>
      <c r="BX166" s="143"/>
      <c r="BY166" s="144">
        <f t="shared" si="114"/>
        <v>586.0510891072347</v>
      </c>
      <c r="BZ166" s="144">
        <f t="shared" si="115"/>
        <v>595.3145974445581</v>
      </c>
      <c r="CA166" s="144"/>
      <c r="CB166" s="158">
        <f>'[2]A9. Nominal GDP (A)'!DX166/'[2]A9. Nominal GDP (A)'!BF166</f>
        <v>2.4554692681007542E-2</v>
      </c>
      <c r="CC166" s="158">
        <f t="shared" si="102"/>
        <v>27.587158161227364</v>
      </c>
      <c r="CD166" s="158"/>
      <c r="CE166" s="162">
        <f>'[2]A9. Nominal GDP (A)'!DX166/'[2]A9. Nominal GDP (A)'!EF166</f>
        <v>2.7018799138631509E-2</v>
      </c>
      <c r="CF166" s="162">
        <f>'[2]A18. Population 1680+'!U768</f>
        <v>1513.0273692538699</v>
      </c>
      <c r="CG166" s="162">
        <f>'[2]A9. Nominal GDP (A)'!DO166/BI166</f>
        <v>15.855401275265633</v>
      </c>
      <c r="CH166" s="162"/>
      <c r="CI166" s="162"/>
      <c r="CJ166" s="145">
        <f t="shared" si="81"/>
        <v>1565.2074609239919</v>
      </c>
      <c r="CK166" s="145">
        <f t="shared" si="82"/>
        <v>1522.1674519797814</v>
      </c>
      <c r="CL166" s="145">
        <f t="shared" si="123"/>
        <v>1765.6904214734077</v>
      </c>
      <c r="CM166" s="146">
        <f t="shared" si="86"/>
        <v>242.94528109778651</v>
      </c>
      <c r="CN166" s="146">
        <f t="shared" si="87"/>
        <v>242.94528109778651</v>
      </c>
      <c r="CO166" s="146">
        <f t="shared" si="85"/>
        <v>242.73374389027026</v>
      </c>
      <c r="DM166">
        <v>684</v>
      </c>
      <c r="DN166">
        <v>634</v>
      </c>
      <c r="DO166" s="174">
        <f t="shared" si="124"/>
        <v>1.0788643533123028</v>
      </c>
      <c r="DX166" s="150">
        <f t="shared" si="125"/>
        <v>1.1452250303330178</v>
      </c>
    </row>
    <row r="167" spans="1:128" x14ac:dyDescent="0.25">
      <c r="A167">
        <v>1849</v>
      </c>
      <c r="B167" s="147">
        <f t="shared" si="74"/>
        <v>53196.677942443988</v>
      </c>
      <c r="C167" s="147">
        <f t="shared" si="88"/>
        <v>52159.100046366591</v>
      </c>
      <c r="D167" s="147">
        <f t="shared" si="75"/>
        <v>60623.33412475681</v>
      </c>
      <c r="E167" s="148">
        <f t="shared" si="132"/>
        <v>1.2900898661997928</v>
      </c>
      <c r="F167" s="148">
        <f t="shared" si="132"/>
        <v>1.2900898661997786</v>
      </c>
      <c r="G167" s="148">
        <f t="shared" si="132"/>
        <v>1.4903043776949971</v>
      </c>
      <c r="H167" s="10"/>
      <c r="I167" s="13">
        <f t="shared" si="89"/>
        <v>51360.749475309582</v>
      </c>
      <c r="J167" s="13">
        <f t="shared" si="90"/>
        <v>50357.889452369658</v>
      </c>
      <c r="K167" s="13">
        <f t="shared" si="76"/>
        <v>58529.828071702708</v>
      </c>
      <c r="L167" s="10">
        <f t="shared" si="103"/>
        <v>0.81933363515500446</v>
      </c>
      <c r="M167" s="10"/>
      <c r="N167" s="13">
        <f>('[2]A9. Nominal GDP (A)'!DH167/('[2]A9. Nominal GDP (A)'!F167/'BoE A8. UK Real GDP(A)'!I167))</f>
        <v>43083.548899759124</v>
      </c>
      <c r="O167" s="13">
        <f t="shared" si="91"/>
        <v>42263.373593174256</v>
      </c>
      <c r="P167" s="13">
        <f t="shared" si="77"/>
        <v>49121.756631169286</v>
      </c>
      <c r="Q167" s="10">
        <f t="shared" si="104"/>
        <v>0.79637752316394028</v>
      </c>
      <c r="R167" s="10"/>
      <c r="S167" s="10">
        <f t="shared" si="78"/>
        <v>30.015145420914948</v>
      </c>
      <c r="T167" s="10">
        <f t="shared" si="92"/>
        <v>30.015145420914958</v>
      </c>
      <c r="U167" s="10">
        <f t="shared" si="79"/>
        <v>30.288911445369525</v>
      </c>
      <c r="V167" s="10">
        <f t="shared" si="105"/>
        <v>2.9278631750888309</v>
      </c>
      <c r="W167" s="10">
        <f t="shared" si="105"/>
        <v>2.9278631750888309</v>
      </c>
      <c r="X167" s="10">
        <f t="shared" si="105"/>
        <v>3.1313149823887301</v>
      </c>
      <c r="Y167" s="10"/>
      <c r="Z167" s="10">
        <f t="shared" si="93"/>
        <v>71.533458815300691</v>
      </c>
      <c r="AA167" s="10"/>
      <c r="AB167" s="10">
        <f t="shared" si="106"/>
        <v>20.554203245334875</v>
      </c>
      <c r="AC167" s="10"/>
      <c r="AD167" s="168">
        <f t="shared" si="116"/>
        <v>58064.298169714653</v>
      </c>
      <c r="AE167" s="168">
        <f t="shared" si="131"/>
        <v>56931.779473766583</v>
      </c>
      <c r="AF167" s="168">
        <f t="shared" si="117"/>
        <v>66170.510731339746</v>
      </c>
      <c r="AG167" s="168">
        <f t="shared" si="131"/>
        <v>68707.167769233405</v>
      </c>
      <c r="AH167" s="150">
        <f t="shared" si="107"/>
        <v>1.2618296529968376</v>
      </c>
      <c r="AI167" s="150">
        <f t="shared" si="107"/>
        <v>1.2618296529968518</v>
      </c>
      <c r="AJ167" s="150">
        <f t="shared" si="107"/>
        <v>1.4619883040935662</v>
      </c>
      <c r="AK167" s="159"/>
      <c r="AL167" s="160"/>
      <c r="AM167" s="153">
        <f>'[2]A7. GB GDP(O) 1700-1870'!E158</f>
        <v>603.2259549309988</v>
      </c>
      <c r="AN167" s="154">
        <f>'[2]A18. Population 1680+'!J769</f>
        <v>20413</v>
      </c>
      <c r="AO167" s="154">
        <f t="shared" si="108"/>
        <v>2.9551068188458278</v>
      </c>
      <c r="AP167" s="154">
        <v>59.9340528153175</v>
      </c>
      <c r="AQ167" s="177"/>
      <c r="AR167" s="161">
        <f>'[2]A48. Real Earnings '!AB646</f>
        <v>74.815649338324121</v>
      </c>
      <c r="AS167" s="156"/>
      <c r="AT167" s="156">
        <f t="shared" si="130"/>
        <v>59.9340528153175</v>
      </c>
      <c r="AU167" s="154">
        <f>'[2]A18. Population 1680+'!S769</f>
        <v>7256</v>
      </c>
      <c r="AV167" s="154">
        <f t="shared" si="97"/>
        <v>134.1744407752297</v>
      </c>
      <c r="AW167" s="154"/>
      <c r="AX167" s="156">
        <f t="shared" si="127"/>
        <v>115.90115979346034</v>
      </c>
      <c r="AY167" s="156">
        <f>'[2]A9. Nominal GDP (A)'!AT167/('[2]A9. Nominal GDP (A)'!BK167+'[2]A9. Nominal GDP (A)'!AT167)</f>
        <v>0.13747105233252585</v>
      </c>
      <c r="AZ167" s="156">
        <f t="shared" si="111"/>
        <v>624.02200054560569</v>
      </c>
      <c r="BA167" s="156">
        <f t="shared" si="128"/>
        <v>123.5618789781807</v>
      </c>
      <c r="BB167" s="156">
        <f t="shared" si="100"/>
        <v>28.227349794272669</v>
      </c>
      <c r="BC167" s="169">
        <f>'[2]A9. Nominal GDP (A)'!AZ167</f>
        <v>587.70000000000005</v>
      </c>
      <c r="BD167" s="79">
        <v>642</v>
      </c>
      <c r="BE167" s="170"/>
      <c r="BF167" s="168">
        <f t="shared" si="126"/>
        <v>587.70000000000005</v>
      </c>
      <c r="BG167" s="171">
        <v>1</v>
      </c>
      <c r="BH167" s="168">
        <f t="shared" si="118"/>
        <v>559.71428571428612</v>
      </c>
      <c r="BI167" s="167">
        <f>'[2]A9. Nominal GDP (A)'!AZ167/'BoE A8. UK Real GDP(A)'!BD167</f>
        <v>0.91542056074766365</v>
      </c>
      <c r="BJ167" s="172"/>
      <c r="BK167" s="167">
        <f t="shared" si="119"/>
        <v>27.430622316221257</v>
      </c>
      <c r="BL167" s="167">
        <f t="shared" si="129"/>
        <v>124.17794970986458</v>
      </c>
      <c r="BM167" s="173"/>
      <c r="BN167" s="173"/>
      <c r="BR167" s="166">
        <f t="shared" si="121"/>
        <v>123.86991434402265</v>
      </c>
      <c r="BU167" s="143">
        <f t="shared" si="122"/>
        <v>28.453486401497749</v>
      </c>
      <c r="BV167" s="143">
        <f t="shared" si="112"/>
        <v>612.74459431906519</v>
      </c>
      <c r="BW167" s="143">
        <f t="shared" si="113"/>
        <v>2.9278631750888451</v>
      </c>
      <c r="BX167" s="143"/>
      <c r="BY167" s="144">
        <f t="shared" si="114"/>
        <v>589.68720076485033</v>
      </c>
      <c r="BZ167" s="144">
        <f t="shared" si="115"/>
        <v>612.74459431906564</v>
      </c>
      <c r="CA167" s="144"/>
      <c r="CB167" s="158">
        <f>'[2]A9. Nominal GDP (A)'!DX167/'[2]A9. Nominal GDP (A)'!BF167</f>
        <v>3.0334757108588149E-2</v>
      </c>
      <c r="CC167" s="158">
        <f t="shared" si="102"/>
        <v>27.758320691687523</v>
      </c>
      <c r="CD167" s="158"/>
      <c r="CE167" s="162">
        <f>'[2]A9. Nominal GDP (A)'!DX167/'[2]A9. Nominal GDP (A)'!EF167</f>
        <v>3.3974678269844509E-2</v>
      </c>
      <c r="CF167" s="162">
        <f>'[2]A18. Population 1680+'!U769</f>
        <v>1494.7995324900501</v>
      </c>
      <c r="CG167" s="162">
        <f>'[2]A9. Nominal GDP (A)'!DO167/BI167</f>
        <v>19.88345490695443</v>
      </c>
      <c r="CH167" s="162"/>
      <c r="CI167" s="162"/>
      <c r="CJ167" s="145">
        <f t="shared" si="81"/>
        <v>1962.8473243285628</v>
      </c>
      <c r="CK167" s="145">
        <f t="shared" si="82"/>
        <v>1908.8730311410329</v>
      </c>
      <c r="CL167" s="145">
        <f t="shared" si="123"/>
        <v>2218.6396518676443</v>
      </c>
      <c r="CM167" s="146">
        <f t="shared" si="86"/>
        <v>246.07949354963964</v>
      </c>
      <c r="CN167" s="146">
        <f t="shared" si="87"/>
        <v>246.07949354963964</v>
      </c>
      <c r="CO167" s="146">
        <f t="shared" si="85"/>
        <v>246.56590525739023</v>
      </c>
      <c r="DM167">
        <v>694</v>
      </c>
      <c r="DN167">
        <v>642</v>
      </c>
      <c r="DO167" s="174">
        <f t="shared" si="124"/>
        <v>1.0809968847352025</v>
      </c>
      <c r="DX167" s="150">
        <f t="shared" si="125"/>
        <v>1.1474887332313279</v>
      </c>
    </row>
    <row r="168" spans="1:128" x14ac:dyDescent="0.25">
      <c r="A168">
        <v>1850</v>
      </c>
      <c r="B168" s="147">
        <f t="shared" si="74"/>
        <v>52551.476099722488</v>
      </c>
      <c r="C168" s="147">
        <f t="shared" si="88"/>
        <v>51526.482582903518</v>
      </c>
      <c r="D168" s="147">
        <f t="shared" si="75"/>
        <v>59878.484223716914</v>
      </c>
      <c r="E168" s="148">
        <f t="shared" si="132"/>
        <v>-1.2128611553893904</v>
      </c>
      <c r="F168" s="148">
        <f t="shared" si="132"/>
        <v>-1.2128611553894046</v>
      </c>
      <c r="G168" s="148">
        <f t="shared" si="132"/>
        <v>-1.2286521548073779</v>
      </c>
      <c r="H168" s="10"/>
      <c r="I168" s="13">
        <f t="shared" si="89"/>
        <v>50658.866036059808</v>
      </c>
      <c r="J168" s="13">
        <f t="shared" si="90"/>
        <v>49669.710852889126</v>
      </c>
      <c r="K168" s="13">
        <f t="shared" si="76"/>
        <v>57720.745694528123</v>
      </c>
      <c r="L168" s="10">
        <f t="shared" si="103"/>
        <v>-1.382341967899535</v>
      </c>
      <c r="M168" s="10"/>
      <c r="N168" s="13">
        <f>('[2]A9. Nominal GDP (A)'!DH168/('[2]A9. Nominal GDP (A)'!F168/'BoE A8. UK Real GDP(A)'!I168))</f>
        <v>42485.101583739459</v>
      </c>
      <c r="O168" s="13">
        <f t="shared" si="91"/>
        <v>41676.318832397272</v>
      </c>
      <c r="P168" s="13">
        <f t="shared" si="77"/>
        <v>48431.693269439493</v>
      </c>
      <c r="Q168" s="10">
        <f t="shared" si="104"/>
        <v>-1.4048018822110464</v>
      </c>
      <c r="R168" s="10"/>
      <c r="S168" s="10">
        <f t="shared" si="78"/>
        <v>29.619109871206046</v>
      </c>
      <c r="T168" s="10">
        <f t="shared" si="92"/>
        <v>29.619109871206057</v>
      </c>
      <c r="U168" s="10">
        <f t="shared" si="79"/>
        <v>29.884485922281314</v>
      </c>
      <c r="V168" s="10">
        <f t="shared" si="105"/>
        <v>-1.3194523769754483</v>
      </c>
      <c r="W168" s="10">
        <f t="shared" si="105"/>
        <v>-1.3194523769754625</v>
      </c>
      <c r="X168" s="10">
        <f t="shared" si="105"/>
        <v>-1.3352263379212275</v>
      </c>
      <c r="Y168" s="10"/>
      <c r="Z168" s="10">
        <f t="shared" si="93"/>
        <v>70.801106800860723</v>
      </c>
      <c r="AA168" s="10"/>
      <c r="AB168" s="10">
        <f t="shared" si="106"/>
        <v>-1.023789463796092</v>
      </c>
      <c r="AC168" s="10"/>
      <c r="AD168" s="168">
        <f t="shared" si="116"/>
        <v>57069.427017274065</v>
      </c>
      <c r="AE168" s="168">
        <f t="shared" si="131"/>
        <v>55956.31284726903</v>
      </c>
      <c r="AF168" s="168">
        <f t="shared" si="117"/>
        <v>65026.352044342522</v>
      </c>
      <c r="AG168" s="168">
        <f t="shared" si="131"/>
        <v>67519.147577258191</v>
      </c>
      <c r="AH168" s="150">
        <f t="shared" si="107"/>
        <v>-1.7133956386292795</v>
      </c>
      <c r="AI168" s="150">
        <f t="shared" si="107"/>
        <v>-1.7133956386292795</v>
      </c>
      <c r="AJ168" s="150">
        <f t="shared" si="107"/>
        <v>-1.7291066282420644</v>
      </c>
      <c r="AK168" s="159"/>
      <c r="AL168" s="160"/>
      <c r="AM168" s="153">
        <f>'[2]A7. GB GDP(O) 1700-1870'!E159</f>
        <v>597.75127020810112</v>
      </c>
      <c r="AN168" s="154">
        <f>'[2]A18. Population 1680+'!J770</f>
        <v>20646</v>
      </c>
      <c r="AO168" s="154">
        <f t="shared" si="108"/>
        <v>2.8952400959415923</v>
      </c>
      <c r="AP168" s="154">
        <v>59.3204542973683</v>
      </c>
      <c r="AQ168" s="177"/>
      <c r="AR168" s="161">
        <f>'[2]A48. Real Earnings '!AB647</f>
        <v>65.33337014939633</v>
      </c>
      <c r="AS168" s="156"/>
      <c r="AT168" s="156">
        <f t="shared" si="130"/>
        <v>59.3204542973683</v>
      </c>
      <c r="AU168" s="154">
        <f>'[2]A18. Population 1680+'!S770</f>
        <v>6878</v>
      </c>
      <c r="AV168" s="154">
        <f t="shared" si="97"/>
        <v>140.09922038689302</v>
      </c>
      <c r="AW168" s="154"/>
      <c r="AX168" s="156">
        <f t="shared" si="127"/>
        <v>114.71457593107742</v>
      </c>
      <c r="AY168" s="156">
        <f>'[2]A9. Nominal GDP (A)'!AT168/('[2]A9. Nominal GDP (A)'!BK168+'[2]A9. Nominal GDP (A)'!AT168)</f>
        <v>0.13684950590443892</v>
      </c>
      <c r="AZ168" s="156">
        <f t="shared" si="111"/>
        <v>618.25887692094295</v>
      </c>
      <c r="BA168" s="156">
        <f t="shared" si="128"/>
        <v>122.42072949430953</v>
      </c>
      <c r="BB168" s="156">
        <f t="shared" si="100"/>
        <v>27.96665753291208</v>
      </c>
      <c r="BC168" s="169">
        <f>'[2]A9. Nominal GDP (A)'!AZ168</f>
        <v>534.29999999999995</v>
      </c>
      <c r="BD168" s="79">
        <v>631</v>
      </c>
      <c r="BE168" s="170"/>
      <c r="BF168" s="168">
        <f t="shared" si="126"/>
        <v>534.29999999999995</v>
      </c>
      <c r="BG168" s="171">
        <v>1</v>
      </c>
      <c r="BH168" s="168">
        <f t="shared" si="118"/>
        <v>508.85714285714312</v>
      </c>
      <c r="BI168" s="167">
        <f>'[2]A9. Nominal GDP (A)'!AZ168/'BoE A8. UK Real GDP(A)'!BD168</f>
        <v>0.84675118858954035</v>
      </c>
      <c r="BJ168" s="172"/>
      <c r="BK168" s="167">
        <f t="shared" si="119"/>
        <v>26.960627229806249</v>
      </c>
      <c r="BL168" s="167">
        <f t="shared" si="129"/>
        <v>122.05029013539649</v>
      </c>
      <c r="BM168" s="173"/>
      <c r="BN168" s="173"/>
      <c r="BR168" s="166">
        <f t="shared" si="121"/>
        <v>122.235509814853</v>
      </c>
      <c r="BU168" s="143">
        <f t="shared" si="122"/>
        <v>28.078056198840802</v>
      </c>
      <c r="BV168" s="143">
        <f t="shared" si="112"/>
        <v>604.65972120453375</v>
      </c>
      <c r="BW168" s="143">
        <f t="shared" si="113"/>
        <v>-1.319452376975434</v>
      </c>
      <c r="BX168" s="143"/>
      <c r="BY168" s="144">
        <f t="shared" si="114"/>
        <v>581.62867971944831</v>
      </c>
      <c r="BZ168" s="144">
        <f t="shared" si="115"/>
        <v>604.65972120453421</v>
      </c>
      <c r="CA168" s="144"/>
      <c r="CB168" s="158">
        <f>'[2]A9. Nominal GDP (A)'!DX168/'[2]A9. Nominal GDP (A)'!BF168</f>
        <v>3.1473407897483499E-2</v>
      </c>
      <c r="CC168" s="158">
        <f t="shared" si="102"/>
        <v>27.378982270930134</v>
      </c>
      <c r="CD168" s="158"/>
      <c r="CE168" s="162">
        <f>'[2]A9. Nominal GDP (A)'!DX168/'[2]A9. Nominal GDP (A)'!EF168</f>
        <v>3.5180602516171305E-2</v>
      </c>
      <c r="CF168" s="162">
        <f>'[2]A18. Population 1680+'!U770</f>
        <v>1476.7912912469999</v>
      </c>
      <c r="CG168" s="162">
        <f>'[2]A9. Nominal GDP (A)'!DO168/BI168</f>
        <v>20.511335704212946</v>
      </c>
      <c r="CH168" s="162"/>
      <c r="CI168" s="162"/>
      <c r="CJ168" s="145">
        <f t="shared" si="81"/>
        <v>2024.8302215998569</v>
      </c>
      <c r="CK168" s="145">
        <f t="shared" si="82"/>
        <v>1969.1515253095145</v>
      </c>
      <c r="CL168" s="145">
        <f t="shared" si="123"/>
        <v>2288.33412707035</v>
      </c>
      <c r="CM168" s="146">
        <f t="shared" si="86"/>
        <v>243.09489096099711</v>
      </c>
      <c r="CN168" s="146">
        <f t="shared" si="87"/>
        <v>243.09489096099711</v>
      </c>
      <c r="CO168" s="146">
        <f t="shared" si="85"/>
        <v>243.05603254960295</v>
      </c>
      <c r="DM168">
        <v>682</v>
      </c>
      <c r="DN168">
        <v>631</v>
      </c>
      <c r="DO168" s="174">
        <f t="shared" si="124"/>
        <v>1.0808240887480189</v>
      </c>
      <c r="DX168" s="150">
        <f t="shared" si="125"/>
        <v>1.1473053086061133</v>
      </c>
    </row>
    <row r="169" spans="1:128" x14ac:dyDescent="0.25">
      <c r="A169">
        <v>1851</v>
      </c>
      <c r="B169" s="147">
        <f t="shared" si="74"/>
        <v>54966.082984366119</v>
      </c>
      <c r="C169" s="147">
        <f t="shared" si="88"/>
        <v>53893.993618179768</v>
      </c>
      <c r="D169" s="147">
        <f t="shared" si="75"/>
        <v>62606.616218412972</v>
      </c>
      <c r="E169" s="148">
        <f t="shared" si="132"/>
        <v>4.5947460734721091</v>
      </c>
      <c r="F169" s="148">
        <f t="shared" si="132"/>
        <v>4.5947460734721091</v>
      </c>
      <c r="G169" s="148">
        <f t="shared" si="132"/>
        <v>4.5561139866254194</v>
      </c>
      <c r="H169" s="10"/>
      <c r="I169" s="13">
        <f t="shared" si="89"/>
        <v>52888.477952098787</v>
      </c>
      <c r="J169" s="13">
        <f t="shared" si="90"/>
        <v>51855.787799518417</v>
      </c>
      <c r="K169" s="13">
        <f t="shared" si="76"/>
        <v>60238.909524284871</v>
      </c>
      <c r="L169" s="10">
        <f t="shared" si="103"/>
        <v>4.3626668357395602</v>
      </c>
      <c r="M169" s="10"/>
      <c r="N169" s="13">
        <f>('[2]A9. Nominal GDP (A)'!DH169/('[2]A9. Nominal GDP (A)'!F169/'BoE A8. UK Real GDP(A)'!I169))</f>
        <v>44344.863505999776</v>
      </c>
      <c r="O169" s="13">
        <f t="shared" si="91"/>
        <v>43500.676735171786</v>
      </c>
      <c r="P169" s="13">
        <f t="shared" si="77"/>
        <v>50533.092665106749</v>
      </c>
      <c r="Q169" s="10">
        <f t="shared" si="104"/>
        <v>4.3388930962553047</v>
      </c>
      <c r="R169" s="10"/>
      <c r="S169" s="10">
        <f t="shared" si="78"/>
        <v>30.961370646088557</v>
      </c>
      <c r="T169" s="10">
        <f t="shared" si="92"/>
        <v>30.961370646088568</v>
      </c>
      <c r="U169" s="10">
        <f t="shared" si="79"/>
        <v>31.227234801415467</v>
      </c>
      <c r="V169" s="10">
        <f t="shared" si="105"/>
        <v>4.5317390722378832</v>
      </c>
      <c r="W169" s="10">
        <f t="shared" si="105"/>
        <v>4.531739072237869</v>
      </c>
      <c r="X169" s="10">
        <f t="shared" si="105"/>
        <v>4.4931302570375635</v>
      </c>
      <c r="Y169" s="10"/>
      <c r="Z169" s="10">
        <f t="shared" si="93"/>
        <v>74.592445657833906</v>
      </c>
      <c r="AA169" s="10"/>
      <c r="AB169" s="10">
        <f t="shared" si="106"/>
        <v>5.3549146733495547</v>
      </c>
      <c r="AC169" s="10"/>
      <c r="AD169" s="168">
        <f t="shared" si="116"/>
        <v>59601.82631439557</v>
      </c>
      <c r="AE169" s="168">
        <f t="shared" si="131"/>
        <v>58439.318805626441</v>
      </c>
      <c r="AF169" s="168">
        <f t="shared" si="117"/>
        <v>67886.748761835595</v>
      </c>
      <c r="AG169" s="168">
        <f t="shared" si="131"/>
        <v>70489.198057196234</v>
      </c>
      <c r="AH169" s="150">
        <f t="shared" si="107"/>
        <v>4.4374009508716199</v>
      </c>
      <c r="AI169" s="150">
        <f t="shared" si="107"/>
        <v>4.4374009508716199</v>
      </c>
      <c r="AJ169" s="150">
        <f t="shared" si="107"/>
        <v>4.3988269794721333</v>
      </c>
      <c r="AK169" s="159"/>
      <c r="AL169" s="160"/>
      <c r="AM169" s="153">
        <f>'[2]A7. GB GDP(O) 1700-1870'!E160</f>
        <v>624.71099914104991</v>
      </c>
      <c r="AN169" s="154">
        <f>'[2]A18. Population 1680+'!J771</f>
        <v>20879</v>
      </c>
      <c r="AO169" s="154">
        <f t="shared" si="108"/>
        <v>2.9920542130420511</v>
      </c>
      <c r="AP169" s="154">
        <v>62.497014008835698</v>
      </c>
      <c r="AQ169" s="177"/>
      <c r="AR169" s="161">
        <f>'[2]A48. Real Earnings '!AB648</f>
        <v>73.158513129620644</v>
      </c>
      <c r="AS169" s="156"/>
      <c r="AT169" s="156">
        <f t="shared" si="130"/>
        <v>62.497014008835698</v>
      </c>
      <c r="AU169" s="154">
        <f>'[2]A18. Population 1680+'!S771</f>
        <v>6514</v>
      </c>
      <c r="AV169" s="154">
        <f t="shared" si="97"/>
        <v>155.84932854723425</v>
      </c>
      <c r="AW169" s="154"/>
      <c r="AX169" s="156">
        <f t="shared" si="127"/>
        <v>120.85744359008142</v>
      </c>
      <c r="AY169" s="156">
        <f>'[2]A9. Nominal GDP (A)'!AT169/('[2]A9. Nominal GDP (A)'!BK169+'[2]A9. Nominal GDP (A)'!AT169)</f>
        <v>0.14137244198258184</v>
      </c>
      <c r="AZ169" s="156">
        <f t="shared" si="111"/>
        <v>646.85824492507118</v>
      </c>
      <c r="BA169" s="156">
        <f t="shared" si="128"/>
        <v>128.08365747615761</v>
      </c>
      <c r="BB169" s="156">
        <f t="shared" si="100"/>
        <v>29.260336864477022</v>
      </c>
      <c r="BC169" s="169">
        <f>'[2]A9. Nominal GDP (A)'!AZ169</f>
        <v>565.1</v>
      </c>
      <c r="BD169" s="79">
        <v>659</v>
      </c>
      <c r="BE169" s="170"/>
      <c r="BF169" s="168">
        <f t="shared" si="126"/>
        <v>565.1</v>
      </c>
      <c r="BG169" s="171">
        <v>1</v>
      </c>
      <c r="BH169" s="168">
        <f t="shared" si="118"/>
        <v>538.19047619047649</v>
      </c>
      <c r="BI169" s="167">
        <f>'[2]A9. Nominal GDP (A)'!AZ169/'BoE A8. UK Real GDP(A)'!BD169</f>
        <v>0.85751138088012147</v>
      </c>
      <c r="BJ169" s="172"/>
      <c r="BK169" s="167">
        <f t="shared" si="119"/>
        <v>28.156978358862627</v>
      </c>
      <c r="BL169" s="167">
        <f t="shared" si="129"/>
        <v>127.46615087040615</v>
      </c>
      <c r="BM169" s="173"/>
      <c r="BN169" s="173"/>
      <c r="BR169" s="166">
        <f t="shared" si="121"/>
        <v>127.77490417328188</v>
      </c>
      <c r="BU169" s="143">
        <f t="shared" si="122"/>
        <v>29.350480442328582</v>
      </c>
      <c r="BV169" s="143">
        <f t="shared" si="112"/>
        <v>632.06132204444418</v>
      </c>
      <c r="BW169" s="143">
        <f t="shared" si="113"/>
        <v>4.531739072237869</v>
      </c>
      <c r="BX169" s="143"/>
      <c r="BY169" s="144">
        <f t="shared" si="114"/>
        <v>607.22748080768065</v>
      </c>
      <c r="BZ169" s="144">
        <f t="shared" si="115"/>
        <v>632.06132204444464</v>
      </c>
      <c r="CA169" s="144"/>
      <c r="CB169" s="158">
        <f>'[2]A9. Nominal GDP (A)'!DX169/'[2]A9. Nominal GDP (A)'!BF169</f>
        <v>3.3916879065082291E-2</v>
      </c>
      <c r="CC169" s="158">
        <f t="shared" si="102"/>
        <v>28.583993553196766</v>
      </c>
      <c r="CD169" s="158"/>
      <c r="CE169" s="162">
        <f>'[2]A9. Nominal GDP (A)'!DX169/'[2]A9. Nominal GDP (A)'!EF169</f>
        <v>3.8000213385395012E-2</v>
      </c>
      <c r="CF169" s="162">
        <f>'[2]A18. Population 1680+'!U771</f>
        <v>1459</v>
      </c>
      <c r="CG169" s="162">
        <f>'[2]A9. Nominal GDP (A)'!DO169/BI169</f>
        <v>22.542357287969285</v>
      </c>
      <c r="CH169" s="162"/>
      <c r="CI169" s="162"/>
      <c r="CJ169" s="145">
        <f t="shared" si="81"/>
        <v>2225.3278363245163</v>
      </c>
      <c r="CK169" s="145">
        <f t="shared" si="82"/>
        <v>2164.1358650553107</v>
      </c>
      <c r="CL169" s="145">
        <f t="shared" si="123"/>
        <v>2513.9948712636774</v>
      </c>
      <c r="CM169" s="146">
        <f t="shared" si="86"/>
        <v>254.2644839182388</v>
      </c>
      <c r="CN169" s="146">
        <f t="shared" si="87"/>
        <v>254.2644839182388</v>
      </c>
      <c r="CO169" s="146">
        <f t="shared" si="85"/>
        <v>254.17057128884292</v>
      </c>
      <c r="DM169">
        <v>712</v>
      </c>
      <c r="DN169">
        <v>659</v>
      </c>
      <c r="DO169" s="174">
        <f t="shared" si="124"/>
        <v>1.0804248861911987</v>
      </c>
      <c r="DX169" s="150">
        <f t="shared" si="125"/>
        <v>1.1468815511996888</v>
      </c>
    </row>
    <row r="170" spans="1:128" x14ac:dyDescent="0.25">
      <c r="A170">
        <v>1852</v>
      </c>
      <c r="B170" s="147">
        <f t="shared" si="74"/>
        <v>56715.517759707844</v>
      </c>
      <c r="C170" s="147">
        <f t="shared" si="88"/>
        <v>55609.306434712562</v>
      </c>
      <c r="D170" s="147">
        <f t="shared" si="75"/>
        <v>64595.179897965339</v>
      </c>
      <c r="E170" s="148">
        <f t="shared" si="132"/>
        <v>3.182753218633593</v>
      </c>
      <c r="F170" s="148">
        <f t="shared" si="132"/>
        <v>3.1827532186335787</v>
      </c>
      <c r="G170" s="148">
        <f t="shared" si="132"/>
        <v>3.176283593757816</v>
      </c>
      <c r="H170" s="10"/>
      <c r="I170" s="13">
        <f t="shared" si="89"/>
        <v>54508.03132680789</v>
      </c>
      <c r="J170" s="13">
        <f t="shared" si="90"/>
        <v>53443.718089457427</v>
      </c>
      <c r="K170" s="13">
        <f t="shared" si="76"/>
        <v>62079.655470216574</v>
      </c>
      <c r="L170" s="10">
        <f t="shared" si="103"/>
        <v>3.0557424768614396</v>
      </c>
      <c r="M170" s="10"/>
      <c r="N170" s="13">
        <f>('[2]A9. Nominal GDP (A)'!DH170/('[2]A9. Nominal GDP (A)'!F170/'BoE A8. UK Real GDP(A)'!I170))</f>
        <v>45692.380495642828</v>
      </c>
      <c r="O170" s="13">
        <f t="shared" si="91"/>
        <v>44822.541238231614</v>
      </c>
      <c r="P170" s="13">
        <f t="shared" si="77"/>
        <v>52065.387979020408</v>
      </c>
      <c r="Q170" s="10">
        <f t="shared" si="104"/>
        <v>3.032261104754653</v>
      </c>
      <c r="R170" s="10"/>
      <c r="S170" s="10">
        <f t="shared" si="78"/>
        <v>31.941662021000358</v>
      </c>
      <c r="T170" s="10">
        <f t="shared" si="92"/>
        <v>31.941662021000372</v>
      </c>
      <c r="U170" s="10">
        <f t="shared" si="79"/>
        <v>32.213923942079113</v>
      </c>
      <c r="V170" s="10">
        <f t="shared" si="105"/>
        <v>3.1661756390479496</v>
      </c>
      <c r="W170" s="10">
        <f t="shared" si="105"/>
        <v>3.1661756390479638</v>
      </c>
      <c r="X170" s="10">
        <f t="shared" si="105"/>
        <v>3.1597070535970744</v>
      </c>
      <c r="Y170" s="10"/>
      <c r="Z170" s="10">
        <f t="shared" si="93"/>
        <v>77.425202375966791</v>
      </c>
      <c r="AA170" s="10"/>
      <c r="AB170" s="10">
        <f t="shared" si="106"/>
        <v>3.7976455834779017</v>
      </c>
      <c r="AC170" s="10"/>
      <c r="AD170" s="168">
        <f t="shared" si="116"/>
        <v>60777.583130916275</v>
      </c>
      <c r="AE170" s="168">
        <f t="shared" si="131"/>
        <v>59592.1430005781</v>
      </c>
      <c r="AF170" s="168">
        <f t="shared" si="117"/>
        <v>69221.600563332366</v>
      </c>
      <c r="AG170" s="168">
        <f t="shared" si="131"/>
        <v>71875.221614500653</v>
      </c>
      <c r="AH170" s="150">
        <f t="shared" si="107"/>
        <v>1.9726858877086499</v>
      </c>
      <c r="AI170" s="150">
        <f t="shared" si="107"/>
        <v>1.9726858877086499</v>
      </c>
      <c r="AJ170" s="150">
        <f t="shared" si="107"/>
        <v>1.9662921348314626</v>
      </c>
      <c r="AK170" s="159"/>
      <c r="AL170" s="160"/>
      <c r="AM170" s="153">
        <f>'[2]A7. GB GDP(O) 1700-1870'!E161</f>
        <v>652.48252802449724</v>
      </c>
      <c r="AN170" s="154">
        <f>'[2]A18. Population 1680+'!J772</f>
        <v>21111</v>
      </c>
      <c r="AO170" s="154">
        <f t="shared" si="108"/>
        <v>3.0907229786580328</v>
      </c>
      <c r="AP170" s="154">
        <v>64.870429101147806</v>
      </c>
      <c r="AQ170" s="177"/>
      <c r="AR170" s="161">
        <f>'[2]A48. Real Earnings '!AB649</f>
        <v>75.713715560669314</v>
      </c>
      <c r="AS170" s="156"/>
      <c r="AT170" s="156">
        <f t="shared" si="130"/>
        <v>64.870429101147806</v>
      </c>
      <c r="AU170" s="154">
        <f>'[2]A18. Population 1680+'!S772</f>
        <v>6337</v>
      </c>
      <c r="AV170" s="154">
        <f t="shared" si="97"/>
        <v>166.2863058315653</v>
      </c>
      <c r="AW170" s="154"/>
      <c r="AX170" s="156">
        <f t="shared" si="127"/>
        <v>125.44718095888443</v>
      </c>
      <c r="AY170" s="156">
        <f>'[2]A9. Nominal GDP (A)'!AT170/('[2]A9. Nominal GDP (A)'!BK170+'[2]A9. Nominal GDP (A)'!AT170)</f>
        <v>0.13993753393435071</v>
      </c>
      <c r="AZ170" s="156">
        <f t="shared" si="111"/>
        <v>675.02188001130696</v>
      </c>
      <c r="BA170" s="156">
        <f t="shared" si="128"/>
        <v>133.66030648383438</v>
      </c>
      <c r="BB170" s="156">
        <f t="shared" si="100"/>
        <v>30.534306016786303</v>
      </c>
      <c r="BC170" s="169">
        <f>'[2]A9. Nominal GDP (A)'!AZ170</f>
        <v>572</v>
      </c>
      <c r="BD170" s="79">
        <v>672</v>
      </c>
      <c r="BE170" s="170"/>
      <c r="BF170" s="168">
        <f t="shared" si="126"/>
        <v>572</v>
      </c>
      <c r="BG170" s="171">
        <v>1</v>
      </c>
      <c r="BH170" s="168">
        <f t="shared" si="118"/>
        <v>544.76190476190504</v>
      </c>
      <c r="BI170" s="167">
        <f>'[2]A9. Nominal GDP (A)'!AZ170/'BoE A8. UK Real GDP(A)'!BD170</f>
        <v>0.85119047619047616</v>
      </c>
      <c r="BJ170" s="172"/>
      <c r="BK170" s="167">
        <f t="shared" si="119"/>
        <v>28.712427097353089</v>
      </c>
      <c r="BL170" s="167">
        <f t="shared" si="129"/>
        <v>129.98065764023207</v>
      </c>
      <c r="BM170" s="173"/>
      <c r="BN170" s="173"/>
      <c r="BR170" s="166">
        <f t="shared" si="121"/>
        <v>131.82048206203322</v>
      </c>
      <c r="BU170" s="143">
        <f t="shared" si="122"/>
        <v>30.279768204037126</v>
      </c>
      <c r="BV170" s="143">
        <f t="shared" si="112"/>
        <v>652.0734936468599</v>
      </c>
      <c r="BW170" s="143">
        <f t="shared" si="113"/>
        <v>3.1661756390479781</v>
      </c>
      <c r="BX170" s="143"/>
      <c r="BY170" s="144">
        <f t="shared" si="114"/>
        <v>625.82202831288373</v>
      </c>
      <c r="BZ170" s="144">
        <f t="shared" si="115"/>
        <v>652.07349364686036</v>
      </c>
      <c r="CA170" s="144"/>
      <c r="CB170" s="158">
        <f>'[2]A9. Nominal GDP (A)'!DX170/'[2]A9. Nominal GDP (A)'!BF170</f>
        <v>3.4360818289520798E-2</v>
      </c>
      <c r="CC170" s="158">
        <f t="shared" si="102"/>
        <v>29.459293902427294</v>
      </c>
      <c r="CD170" s="158"/>
      <c r="CE170" s="162">
        <f>'[2]A9. Nominal GDP (A)'!DX170/'[2]A9. Nominal GDP (A)'!EF170</f>
        <v>3.8416730524063955E-2</v>
      </c>
      <c r="CF170" s="162">
        <f>'[2]A18. Population 1680+'!U772</f>
        <v>1452.6781467876799</v>
      </c>
      <c r="CG170" s="162">
        <f>'[2]A9. Nominal GDP (A)'!DO170/BI170</f>
        <v>23.947765127369031</v>
      </c>
      <c r="CH170" s="162"/>
      <c r="CI170" s="162"/>
      <c r="CJ170" s="145">
        <f t="shared" si="81"/>
        <v>2364.0663518423266</v>
      </c>
      <c r="CK170" s="145">
        <f t="shared" si="82"/>
        <v>2299.0593547073049</v>
      </c>
      <c r="CL170" s="145">
        <f t="shared" si="123"/>
        <v>2670.562935140596</v>
      </c>
      <c r="CM170" s="146">
        <f t="shared" si="86"/>
        <v>262.35709496398863</v>
      </c>
      <c r="CN170" s="146">
        <f t="shared" si="87"/>
        <v>262.35709496398863</v>
      </c>
      <c r="CO170" s="146">
        <f t="shared" si="85"/>
        <v>262.34064500568678</v>
      </c>
      <c r="DM170">
        <v>726</v>
      </c>
      <c r="DN170">
        <v>672</v>
      </c>
      <c r="DO170" s="174">
        <f t="shared" si="124"/>
        <v>1.0803571428571428</v>
      </c>
      <c r="DX170" s="150">
        <f t="shared" si="125"/>
        <v>1.1468096409900681</v>
      </c>
    </row>
    <row r="171" spans="1:128" x14ac:dyDescent="0.25">
      <c r="A171">
        <v>1853</v>
      </c>
      <c r="B171" s="147">
        <f t="shared" si="74"/>
        <v>58674.667610178163</v>
      </c>
      <c r="C171" s="147">
        <f t="shared" si="88"/>
        <v>57530.243925716546</v>
      </c>
      <c r="D171" s="147">
        <f t="shared" si="75"/>
        <v>66868.88101287937</v>
      </c>
      <c r="E171" s="148">
        <f t="shared" si="132"/>
        <v>3.4543453500166237</v>
      </c>
      <c r="F171" s="148">
        <f t="shared" si="132"/>
        <v>3.4543453500166095</v>
      </c>
      <c r="G171" s="148">
        <f t="shared" si="132"/>
        <v>3.5199238062430851</v>
      </c>
      <c r="H171" s="10"/>
      <c r="I171" s="13">
        <f t="shared" si="89"/>
        <v>56501.764088399104</v>
      </c>
      <c r="J171" s="13">
        <f t="shared" si="90"/>
        <v>55398.521612214485</v>
      </c>
      <c r="K171" s="13">
        <f t="shared" si="76"/>
        <v>64391.125383716419</v>
      </c>
      <c r="L171" s="10">
        <f t="shared" si="103"/>
        <v>3.7233935916554799</v>
      </c>
      <c r="M171" s="10"/>
      <c r="N171" s="13">
        <f>('[2]A9. Nominal GDP (A)'!DH171/('[2]A9. Nominal GDP (A)'!F171/'BoE A8. UK Real GDP(A)'!I171))</f>
        <v>47352.870083676389</v>
      </c>
      <c r="O171" s="13">
        <f t="shared" si="91"/>
        <v>46451.420325465551</v>
      </c>
      <c r="P171" s="13">
        <f t="shared" si="77"/>
        <v>53991.679622173964</v>
      </c>
      <c r="Q171" s="10">
        <f t="shared" si="104"/>
        <v>3.6997547083097686</v>
      </c>
      <c r="R171" s="10"/>
      <c r="S171" s="10">
        <f t="shared" si="78"/>
        <v>32.796368082650496</v>
      </c>
      <c r="T171" s="10">
        <f t="shared" si="92"/>
        <v>32.79636808265051</v>
      </c>
      <c r="U171" s="10">
        <f t="shared" si="79"/>
        <v>33.096881704566677</v>
      </c>
      <c r="V171" s="10">
        <f t="shared" si="105"/>
        <v>2.6758346547158567</v>
      </c>
      <c r="W171" s="10">
        <f t="shared" si="105"/>
        <v>2.6758346547158425</v>
      </c>
      <c r="X171" s="10">
        <f t="shared" si="105"/>
        <v>2.7409196224437835</v>
      </c>
      <c r="Y171" s="10"/>
      <c r="Z171" s="10">
        <f t="shared" si="93"/>
        <v>74.824745353781111</v>
      </c>
      <c r="AA171" s="10"/>
      <c r="AB171" s="10">
        <f t="shared" si="106"/>
        <v>-3.3586699709975534</v>
      </c>
      <c r="AC171" s="10"/>
      <c r="AD171" s="168">
        <f t="shared" si="116"/>
        <v>62495.996939677301</v>
      </c>
      <c r="AE171" s="168">
        <f t="shared" si="131"/>
        <v>61277.039900892072</v>
      </c>
      <c r="AF171" s="168">
        <f t="shared" si="117"/>
        <v>71223.878265577514</v>
      </c>
      <c r="AG171" s="168">
        <f t="shared" si="131"/>
        <v>73954.256950457289</v>
      </c>
      <c r="AH171" s="150">
        <f t="shared" si="107"/>
        <v>2.827380952380949</v>
      </c>
      <c r="AI171" s="150">
        <f t="shared" si="107"/>
        <v>2.8273809523809632</v>
      </c>
      <c r="AJ171" s="150">
        <f t="shared" si="107"/>
        <v>2.8925619834710687</v>
      </c>
      <c r="AK171" s="159"/>
      <c r="AL171" s="160"/>
      <c r="AM171" s="153">
        <f>'[2]A7. GB GDP(O) 1700-1870'!E162</f>
        <v>675.2302435402961</v>
      </c>
      <c r="AN171" s="154">
        <f>'[2]A18. Population 1680+'!J773</f>
        <v>21343</v>
      </c>
      <c r="AO171" s="154">
        <f t="shared" si="108"/>
        <v>3.1637082113118873</v>
      </c>
      <c r="AP171" s="154">
        <v>62.691645478870299</v>
      </c>
      <c r="AQ171" s="177"/>
      <c r="AR171" s="161">
        <f>'[2]A48. Real Earnings '!AB650</f>
        <v>74.270428641453393</v>
      </c>
      <c r="AS171" s="156"/>
      <c r="AT171" s="156">
        <f t="shared" si="130"/>
        <v>62.691645478870299</v>
      </c>
      <c r="AU171" s="154">
        <f>'[2]A18. Population 1680+'!S773</f>
        <v>6199</v>
      </c>
      <c r="AV171" s="154">
        <f t="shared" si="97"/>
        <v>164.27877447418382</v>
      </c>
      <c r="AW171" s="154"/>
      <c r="AX171" s="156">
        <f t="shared" si="127"/>
        <v>121.23382416255542</v>
      </c>
      <c r="AY171" s="156">
        <f>'[2]A9. Nominal GDP (A)'!AT171/('[2]A9. Nominal GDP (A)'!BK171+'[2]A9. Nominal GDP (A)'!AT171)</f>
        <v>0.13151433028951551</v>
      </c>
      <c r="AZ171" s="156">
        <f t="shared" si="111"/>
        <v>692.08954097002459</v>
      </c>
      <c r="BA171" s="156">
        <f t="shared" si="128"/>
        <v>137.03985440999369</v>
      </c>
      <c r="BB171" s="156">
        <f t="shared" si="100"/>
        <v>31.306353854251235</v>
      </c>
      <c r="BC171" s="169">
        <f>'[2]A9. Nominal GDP (A)'!AZ171</f>
        <v>646</v>
      </c>
      <c r="BD171" s="79">
        <v>691</v>
      </c>
      <c r="BE171" s="170"/>
      <c r="BF171" s="168">
        <f t="shared" si="126"/>
        <v>646</v>
      </c>
      <c r="BG171" s="171">
        <v>1</v>
      </c>
      <c r="BH171" s="168">
        <f t="shared" si="118"/>
        <v>615.23809523809553</v>
      </c>
      <c r="BI171" s="167">
        <f>'[2]A9. Nominal GDP (A)'!AZ171/'BoE A8. UK Real GDP(A)'!BD171</f>
        <v>0.93487698986975398</v>
      </c>
      <c r="BJ171" s="172"/>
      <c r="BK171" s="167">
        <f t="shared" si="119"/>
        <v>29.524236792069917</v>
      </c>
      <c r="BL171" s="167">
        <f t="shared" si="129"/>
        <v>133.6557059961315</v>
      </c>
      <c r="BM171" s="173"/>
      <c r="BN171" s="173"/>
      <c r="BR171" s="166">
        <f t="shared" si="121"/>
        <v>135.3477802030626</v>
      </c>
      <c r="BU171" s="143">
        <f t="shared" si="122"/>
        <v>31.090004735008382</v>
      </c>
      <c r="BV171" s="143">
        <f t="shared" si="112"/>
        <v>669.52190216407894</v>
      </c>
      <c r="BW171" s="143">
        <f t="shared" si="113"/>
        <v>2.6758346547158425</v>
      </c>
      <c r="BX171" s="143"/>
      <c r="BY171" s="144">
        <f t="shared" si="114"/>
        <v>648.71263453001211</v>
      </c>
      <c r="BZ171" s="144">
        <f t="shared" si="115"/>
        <v>669.52190216407962</v>
      </c>
      <c r="CA171" s="144"/>
      <c r="CB171" s="158">
        <f>'[2]A9. Nominal GDP (A)'!DX171/'[2]A9. Nominal GDP (A)'!BF171</f>
        <v>3.2868398331262032E-2</v>
      </c>
      <c r="CC171" s="158">
        <f t="shared" si="102"/>
        <v>30.536822441927626</v>
      </c>
      <c r="CD171" s="158"/>
      <c r="CE171" s="162">
        <f>'[2]A9. Nominal GDP (A)'!DX171/'[2]A9. Nominal GDP (A)'!EF171</f>
        <v>3.6465579395088189E-2</v>
      </c>
      <c r="CF171" s="162">
        <f>'[2]A18. Population 1680+'!U773</f>
        <v>1446.38368619226</v>
      </c>
      <c r="CG171" s="162">
        <f>'[2]A9. Nominal GDP (A)'!DO171/BI171</f>
        <v>23.556136951196539</v>
      </c>
      <c r="CH171" s="162"/>
      <c r="CI171" s="162"/>
      <c r="CJ171" s="145">
        <f t="shared" si="81"/>
        <v>2325.4057507883826</v>
      </c>
      <c r="CK171" s="145">
        <f t="shared" si="82"/>
        <v>2261.4618412354812</v>
      </c>
      <c r="CL171" s="145">
        <f t="shared" si="123"/>
        <v>2628.5552164875398</v>
      </c>
      <c r="CM171" s="146">
        <f t="shared" si="86"/>
        <v>271.41981507431586</v>
      </c>
      <c r="CN171" s="146">
        <f t="shared" si="87"/>
        <v>271.41981507431586</v>
      </c>
      <c r="CO171" s="146">
        <f t="shared" si="85"/>
        <v>271.59186480699384</v>
      </c>
      <c r="DM171">
        <v>747</v>
      </c>
      <c r="DN171">
        <v>691</v>
      </c>
      <c r="DO171" s="174">
        <f t="shared" si="124"/>
        <v>1.081041968162084</v>
      </c>
      <c r="DX171" s="150">
        <f t="shared" si="125"/>
        <v>1.1475365897285412</v>
      </c>
    </row>
    <row r="172" spans="1:128" x14ac:dyDescent="0.25">
      <c r="A172">
        <v>1854</v>
      </c>
      <c r="B172" s="147">
        <f t="shared" si="74"/>
        <v>60950.877526363336</v>
      </c>
      <c r="C172" s="147">
        <f t="shared" si="88"/>
        <v>59762.057364767919</v>
      </c>
      <c r="D172" s="147">
        <f t="shared" si="75"/>
        <v>69366.8157840442</v>
      </c>
      <c r="E172" s="148">
        <f t="shared" si="132"/>
        <v>3.8793741982618855</v>
      </c>
      <c r="F172" s="148">
        <f t="shared" si="132"/>
        <v>3.8793741982618855</v>
      </c>
      <c r="G172" s="148">
        <f t="shared" si="132"/>
        <v>3.7355713649278925</v>
      </c>
      <c r="H172" s="10"/>
      <c r="I172" s="13">
        <f t="shared" si="89"/>
        <v>59016.222461728219</v>
      </c>
      <c r="J172" s="13">
        <f t="shared" si="90"/>
        <v>57863.883159509729</v>
      </c>
      <c r="K172" s="13">
        <f t="shared" si="76"/>
        <v>67163.57335518187</v>
      </c>
      <c r="L172" s="10">
        <f t="shared" si="103"/>
        <v>4.3056367705083858</v>
      </c>
      <c r="M172" s="10"/>
      <c r="N172" s="13">
        <f>('[2]A9. Nominal GDP (A)'!DH172/('[2]A9. Nominal GDP (A)'!F172/'BoE A8. UK Real GDP(A)'!I172))</f>
        <v>49448.906946269293</v>
      </c>
      <c r="O172" s="13">
        <f t="shared" si="91"/>
        <v>48507.55523661081</v>
      </c>
      <c r="P172" s="13">
        <f t="shared" si="77"/>
        <v>56303.527632835932</v>
      </c>
      <c r="Q172" s="10">
        <f t="shared" si="104"/>
        <v>4.2818597732835002</v>
      </c>
      <c r="R172" s="10"/>
      <c r="S172" s="10">
        <f t="shared" si="78"/>
        <v>33.525354140808197</v>
      </c>
      <c r="T172" s="10">
        <f t="shared" si="92"/>
        <v>33.525354140808211</v>
      </c>
      <c r="U172" s="10">
        <f t="shared" si="79"/>
        <v>33.785712225761351</v>
      </c>
      <c r="V172" s="10">
        <f t="shared" si="105"/>
        <v>2.2227645949105579</v>
      </c>
      <c r="W172" s="10">
        <f t="shared" si="105"/>
        <v>2.2227645949105579</v>
      </c>
      <c r="X172" s="10">
        <f t="shared" si="105"/>
        <v>2.0812550479631113</v>
      </c>
      <c r="Y172" s="10"/>
      <c r="Z172" s="10">
        <f t="shared" si="93"/>
        <v>65.481511297015501</v>
      </c>
      <c r="AA172" s="10"/>
      <c r="AB172" s="10">
        <f t="shared" si="106"/>
        <v>-12.486823727350597</v>
      </c>
      <c r="AC172" s="10"/>
      <c r="AD172" s="168">
        <f t="shared" si="116"/>
        <v>63671.753756198006</v>
      </c>
      <c r="AE172" s="168">
        <f>AE173*AD172/AD173</f>
        <v>62429.864095843739</v>
      </c>
      <c r="AF172" s="168">
        <f t="shared" si="117"/>
        <v>72463.383509824518</v>
      </c>
      <c r="AG172" s="168">
        <f>AG173*AF172/AF173</f>
        <v>75241.278825097106</v>
      </c>
      <c r="AH172" s="150">
        <f t="shared" si="107"/>
        <v>1.8813314037626725</v>
      </c>
      <c r="AI172" s="150">
        <f t="shared" si="107"/>
        <v>1.8813314037626725</v>
      </c>
      <c r="AJ172" s="150">
        <f t="shared" si="107"/>
        <v>1.7402945113788633</v>
      </c>
      <c r="AK172" s="159"/>
      <c r="AL172" s="160"/>
      <c r="AM172" s="153">
        <f>'[2]A7. GB GDP(O) 1700-1870'!E163</f>
        <v>707.86856247325488</v>
      </c>
      <c r="AN172" s="154">
        <f>'[2]A18. Population 1680+'!J774</f>
        <v>21575</v>
      </c>
      <c r="AO172" s="154">
        <f t="shared" si="108"/>
        <v>3.2809666858551791</v>
      </c>
      <c r="AP172" s="154">
        <v>54.863450216148202</v>
      </c>
      <c r="AQ172" s="177"/>
      <c r="AR172" s="161">
        <f>'[2]A48. Real Earnings '!AB651</f>
        <v>69.25654492747239</v>
      </c>
      <c r="AS172" s="156"/>
      <c r="AT172" s="156">
        <f t="shared" si="130"/>
        <v>54.863450216148202</v>
      </c>
      <c r="AU172" s="154">
        <f>'[2]A18. Population 1680+'!S774</f>
        <v>6083</v>
      </c>
      <c r="AV172" s="154">
        <f t="shared" si="97"/>
        <v>146.50711655896563</v>
      </c>
      <c r="AW172" s="154"/>
      <c r="AX172" s="156">
        <f t="shared" si="127"/>
        <v>106.09557024145096</v>
      </c>
      <c r="AY172" s="156">
        <f>'[2]A9. Nominal GDP (A)'!AT172/('[2]A9. Nominal GDP (A)'!BK172+'[2]A9. Nominal GDP (A)'!AT172)</f>
        <v>0.11111055029336028</v>
      </c>
      <c r="AZ172" s="156">
        <f t="shared" si="111"/>
        <v>709.7777316699279</v>
      </c>
      <c r="BA172" s="156">
        <f t="shared" si="128"/>
        <v>140.54227271686989</v>
      </c>
      <c r="BB172" s="156">
        <f t="shared" si="100"/>
        <v>32.106471070755497</v>
      </c>
      <c r="BC172" s="169">
        <f>'[2]A9. Nominal GDP (A)'!AZ172</f>
        <v>686.3</v>
      </c>
      <c r="BD172" s="79">
        <v>704</v>
      </c>
      <c r="BE172" s="170"/>
      <c r="BF172" s="168">
        <f t="shared" si="126"/>
        <v>686.3</v>
      </c>
      <c r="BG172" s="171">
        <v>1</v>
      </c>
      <c r="BH172" s="168">
        <f t="shared" si="118"/>
        <v>653.61904761904782</v>
      </c>
      <c r="BI172" s="167">
        <f>'[2]A9. Nominal GDP (A)'!AZ172/'BoE A8. UK Real GDP(A)'!BD172</f>
        <v>0.97485795454545443</v>
      </c>
      <c r="BJ172" s="172"/>
      <c r="BK172" s="167">
        <f t="shared" si="119"/>
        <v>30.079685530560372</v>
      </c>
      <c r="BL172" s="167">
        <f t="shared" si="129"/>
        <v>136.17021276595739</v>
      </c>
      <c r="BM172" s="173"/>
      <c r="BN172" s="173"/>
      <c r="BR172" s="166">
        <f t="shared" si="121"/>
        <v>138.35624274141364</v>
      </c>
      <c r="BU172" s="143">
        <f>BU173*BR172/BR173</f>
        <v>31.781062352814164</v>
      </c>
      <c r="BV172" s="143">
        <f t="shared" si="112"/>
        <v>684.40379796055367</v>
      </c>
      <c r="BW172" s="143">
        <f t="shared" si="113"/>
        <v>2.2227645949105295</v>
      </c>
      <c r="BX172" s="143"/>
      <c r="BY172" s="144">
        <f t="shared" si="114"/>
        <v>677.58183785659094</v>
      </c>
      <c r="BZ172" s="144">
        <f t="shared" si="115"/>
        <v>684.40379796055436</v>
      </c>
      <c r="CA172" s="144"/>
      <c r="CB172" s="158">
        <f>'[2]A9. Nominal GDP (A)'!DX172/'[2]A9. Nominal GDP (A)'!BF172</f>
        <v>2.8175958153723861E-2</v>
      </c>
      <c r="CC172" s="158">
        <f t="shared" si="102"/>
        <v>31.895781230609668</v>
      </c>
      <c r="CD172" s="158"/>
      <c r="CE172" s="162">
        <f>'[2]A9. Nominal GDP (A)'!DX172/'[2]A9. Nominal GDP (A)'!EF172</f>
        <v>3.0724044230893133E-2</v>
      </c>
      <c r="CF172" s="162">
        <f>'[2]A18. Population 1680+'!U774</f>
        <v>1440.1164995214001</v>
      </c>
      <c r="CG172" s="162">
        <f>'[2]A9. Nominal GDP (A)'!DO172/BI172</f>
        <v>20.916809863580365</v>
      </c>
      <c r="CH172" s="162"/>
      <c r="CI172" s="162"/>
      <c r="CJ172" s="145">
        <f t="shared" si="81"/>
        <v>2064.8576651464182</v>
      </c>
      <c r="CK172" s="145">
        <f t="shared" si="82"/>
        <v>2008.0782958965683</v>
      </c>
      <c r="CL172" s="145">
        <f t="shared" si="123"/>
        <v>2330.8099381718116</v>
      </c>
      <c r="CM172" s="146">
        <f t="shared" si="86"/>
        <v>281.949205349279</v>
      </c>
      <c r="CN172" s="146">
        <f t="shared" si="87"/>
        <v>281.949205349279</v>
      </c>
      <c r="CO172" s="146">
        <f t="shared" si="85"/>
        <v>281.55889596497224</v>
      </c>
      <c r="DM172">
        <v>760</v>
      </c>
      <c r="DN172">
        <v>704</v>
      </c>
      <c r="DO172" s="174">
        <f t="shared" si="124"/>
        <v>1.0795454545454546</v>
      </c>
      <c r="DX172" s="150">
        <f t="shared" si="125"/>
        <v>1.1459480259329755</v>
      </c>
    </row>
    <row r="173" spans="1:128" x14ac:dyDescent="0.25">
      <c r="A173">
        <v>1855</v>
      </c>
      <c r="B173" s="147">
        <f t="shared" si="74"/>
        <v>60594.974219951582</v>
      </c>
      <c r="C173" s="147">
        <f t="shared" si="88"/>
        <v>59413.095796414942</v>
      </c>
      <c r="D173" s="147">
        <f t="shared" si="75"/>
        <v>68883.594990850426</v>
      </c>
      <c r="E173" s="148">
        <f t="shared" si="132"/>
        <v>-0.58391826476626818</v>
      </c>
      <c r="F173" s="148">
        <f t="shared" si="132"/>
        <v>-0.58391826476628239</v>
      </c>
      <c r="G173" s="148">
        <f t="shared" si="132"/>
        <v>-0.69661665701674735</v>
      </c>
      <c r="H173" s="10"/>
      <c r="I173" s="13">
        <f t="shared" si="89"/>
        <v>58427.233544917814</v>
      </c>
      <c r="J173" s="13">
        <f t="shared" si="90"/>
        <v>57286.394725941056</v>
      </c>
      <c r="K173" s="13">
        <f t="shared" si="76"/>
        <v>66417.895918257025</v>
      </c>
      <c r="L173" s="10">
        <f t="shared" si="103"/>
        <v>-1.1102408637215859</v>
      </c>
      <c r="M173" s="10"/>
      <c r="N173" s="13">
        <f>('[2]A9. Nominal GDP (A)'!DH173/('[2]A9. Nominal GDP (A)'!F173/'BoE A8. UK Real GDP(A)'!I173))</f>
        <v>48944.23880017073</v>
      </c>
      <c r="O173" s="13">
        <f t="shared" si="91"/>
        <v>48012.49438522265</v>
      </c>
      <c r="P173" s="13">
        <f t="shared" si="77"/>
        <v>55665.727789456934</v>
      </c>
      <c r="Q173" s="10">
        <f t="shared" si="104"/>
        <v>-1.1327884240898527</v>
      </c>
      <c r="R173" s="10"/>
      <c r="S173" s="10">
        <f t="shared" si="78"/>
        <v>33.664011716870966</v>
      </c>
      <c r="T173" s="10">
        <f t="shared" si="92"/>
        <v>33.664011716870981</v>
      </c>
      <c r="U173" s="10">
        <f t="shared" si="79"/>
        <v>33.886988621158309</v>
      </c>
      <c r="V173" s="10">
        <f t="shared" si="105"/>
        <v>0.41359019051790824</v>
      </c>
      <c r="W173" s="10">
        <f t="shared" si="105"/>
        <v>0.41359019051790824</v>
      </c>
      <c r="X173" s="10">
        <f t="shared" si="105"/>
        <v>0.29976101945169376</v>
      </c>
      <c r="Y173" s="10"/>
      <c r="Z173" s="10">
        <f t="shared" si="93"/>
        <v>73.147085396924879</v>
      </c>
      <c r="AA173" s="10"/>
      <c r="AB173" s="10">
        <f t="shared" si="106"/>
        <v>11.706470953517467</v>
      </c>
      <c r="AC173" s="10"/>
      <c r="AD173" s="178">
        <f t="shared" ref="AD173:AD187" si="133">AD174*BO173/BO174</f>
        <v>64666.624908638601</v>
      </c>
      <c r="AE173" s="178">
        <f t="shared" ref="AE173:AG186" si="134">AE174*AD173/AD174</f>
        <v>63405.330722341299</v>
      </c>
      <c r="AF173" s="178">
        <f t="shared" ref="AF173:AF187" si="135">AF174*(BO173*DO173)/(BO174*DO174)</f>
        <v>73512.195639571975</v>
      </c>
      <c r="AG173" s="178">
        <f t="shared" si="134"/>
        <v>76330.297334407718</v>
      </c>
      <c r="AH173" s="150">
        <f t="shared" si="107"/>
        <v>1.5625000000000142</v>
      </c>
      <c r="AI173" s="150">
        <f t="shared" si="107"/>
        <v>1.5625</v>
      </c>
      <c r="AJ173" s="150">
        <f t="shared" si="107"/>
        <v>1.4473684210526301</v>
      </c>
      <c r="AK173" s="179">
        <v>33.5</v>
      </c>
      <c r="AL173" s="161">
        <f>'[2]A14. Real GDP(O) components'!BZ173</f>
        <v>36.1</v>
      </c>
      <c r="AM173" s="153">
        <f>'[2]A7. GB GDP(O) 1700-1870'!E164</f>
        <v>691.93921103051389</v>
      </c>
      <c r="AN173" s="154">
        <f>'[2]A18. Population 1680+'!J775</f>
        <v>21807</v>
      </c>
      <c r="AO173" s="154">
        <f t="shared" si="108"/>
        <v>3.1730142203444487</v>
      </c>
      <c r="AP173" s="154">
        <v>61.286024079799098</v>
      </c>
      <c r="AQ173" s="177"/>
      <c r="AR173" s="161">
        <f>'[2]A48. Real Earnings '!AB652</f>
        <v>80.113655481996602</v>
      </c>
      <c r="AS173" s="161"/>
      <c r="AT173" s="156">
        <f t="shared" si="130"/>
        <v>61.286024079799098</v>
      </c>
      <c r="AU173" s="154">
        <f>'[2]A18. Population 1680+'!S775</f>
        <v>6015</v>
      </c>
      <c r="AV173" s="154">
        <f t="shared" si="97"/>
        <v>165.50809406147548</v>
      </c>
      <c r="AW173" s="154"/>
      <c r="AX173" s="156">
        <f t="shared" si="127"/>
        <v>118.51561735473511</v>
      </c>
      <c r="AY173" s="156">
        <f>'[2]A9. Nominal GDP (A)'!AT173/('[2]A9. Nominal GDP (A)'!BK173+'[2]A9. Nominal GDP (A)'!AT173)</f>
        <v>0.12487931616549862</v>
      </c>
      <c r="AZ173" s="156">
        <f t="shared" si="111"/>
        <v>704.81227746734544</v>
      </c>
      <c r="BA173" s="156">
        <f t="shared" si="128"/>
        <v>139.55906883829709</v>
      </c>
      <c r="BB173" s="156">
        <f t="shared" si="100"/>
        <v>31.881861020883552</v>
      </c>
      <c r="BC173" s="169">
        <f>'[2]A9. Nominal GDP (A)'!AZ173</f>
        <v>706.8</v>
      </c>
      <c r="BD173" s="79">
        <v>715</v>
      </c>
      <c r="BE173" s="170"/>
      <c r="BF173" s="168">
        <f t="shared" si="126"/>
        <v>706.8</v>
      </c>
      <c r="BG173" s="171">
        <v>1</v>
      </c>
      <c r="BH173" s="168">
        <f t="shared" si="118"/>
        <v>673.14285714285734</v>
      </c>
      <c r="BI173" s="167">
        <f>'[2]A9. Nominal GDP (A)'!AZ173/'BoE A8. UK Real GDP(A)'!BD173</f>
        <v>0.98853146853146845</v>
      </c>
      <c r="BJ173" s="172"/>
      <c r="BK173" s="167">
        <f t="shared" si="119"/>
        <v>30.54968061697538</v>
      </c>
      <c r="BL173" s="167">
        <f t="shared" si="129"/>
        <v>138.29787234042547</v>
      </c>
      <c r="BM173" s="173">
        <v>620</v>
      </c>
      <c r="BN173" s="173">
        <f t="shared" ref="BN173:BN236" si="136">100*(BM173/BI173)/($BM$231/$BI$231)</f>
        <v>31.053226071910093</v>
      </c>
      <c r="BO173" s="166">
        <v>31.7</v>
      </c>
      <c r="BP173" s="166">
        <f t="shared" ref="BP173:BP236" si="137">AVERAGE(BN173,BK173,AK173)-BO173</f>
        <v>9.6889629515573006E-4</v>
      </c>
      <c r="BQ173" s="166">
        <f t="shared" ref="BQ173:BQ236" si="138">AVERAGE(BB173,BK173,BN173)</f>
        <v>31.161589236589673</v>
      </c>
      <c r="BR173" s="166">
        <f t="shared" si="121"/>
        <v>138.92847058936127</v>
      </c>
      <c r="BT173" s="180"/>
      <c r="BU173" s="143">
        <f t="shared" ref="BU173:BU186" si="139">BU174*BQ173/BQ174</f>
        <v>31.91250570914778</v>
      </c>
      <c r="BV173" s="143">
        <f t="shared" si="112"/>
        <v>687.23442493245045</v>
      </c>
      <c r="BW173" s="143">
        <f t="shared" si="113"/>
        <v>0.41359019051790824</v>
      </c>
      <c r="BX173" s="143"/>
      <c r="BY173" s="144">
        <f t="shared" si="114"/>
        <v>670.81949055473899</v>
      </c>
      <c r="BZ173" s="144">
        <f t="shared" si="115"/>
        <v>687.23442493245113</v>
      </c>
      <c r="CA173" s="144"/>
      <c r="CB173" s="158">
        <f>'[2]A9. Nominal GDP (A)'!DX173/'[2]A9. Nominal GDP (A)'!BF173</f>
        <v>3.1886746063463089E-2</v>
      </c>
      <c r="CC173" s="158">
        <f t="shared" si="102"/>
        <v>31.577457541728677</v>
      </c>
      <c r="CD173" s="158"/>
      <c r="CE173" s="162">
        <f>'[2]A9. Nominal GDP (A)'!DX173/'[2]A9. Nominal GDP (A)'!EF173</f>
        <v>3.5155992125720785E-2</v>
      </c>
      <c r="CF173" s="162">
        <f>'[2]A18. Population 1680+'!U775</f>
        <v>1433.87646859707</v>
      </c>
      <c r="CG173" s="162">
        <f>'[2]A9. Nominal GDP (A)'!DO173/BI173</f>
        <v>23.527190911288194</v>
      </c>
      <c r="CH173" s="162"/>
      <c r="CI173" s="162"/>
      <c r="CJ173" s="145">
        <f t="shared" si="81"/>
        <v>2322.5482666514517</v>
      </c>
      <c r="CK173" s="145">
        <f t="shared" si="82"/>
        <v>2258.6829320771917</v>
      </c>
      <c r="CL173" s="145">
        <f t="shared" si="123"/>
        <v>2618.7189578385915</v>
      </c>
      <c r="CM173" s="146">
        <f t="shared" si="86"/>
        <v>280.30285244188121</v>
      </c>
      <c r="CN173" s="146">
        <f t="shared" si="87"/>
        <v>280.30285244188121</v>
      </c>
      <c r="CO173" s="146">
        <f t="shared" si="85"/>
        <v>279.98510022048953</v>
      </c>
      <c r="DM173">
        <v>771</v>
      </c>
      <c r="DN173">
        <v>715</v>
      </c>
      <c r="DO173" s="174">
        <f t="shared" si="124"/>
        <v>1.0783216783216782</v>
      </c>
      <c r="DX173" s="150">
        <f t="shared" si="125"/>
        <v>1.1446489755392051</v>
      </c>
    </row>
    <row r="174" spans="1:128" x14ac:dyDescent="0.25">
      <c r="A174">
        <v>1856</v>
      </c>
      <c r="B174" s="147">
        <f t="shared" si="74"/>
        <v>63533.664558748234</v>
      </c>
      <c r="C174" s="147">
        <f t="shared" si="88"/>
        <v>62294.468267688913</v>
      </c>
      <c r="D174" s="147">
        <f t="shared" si="75"/>
        <v>72192.825815034012</v>
      </c>
      <c r="E174" s="148">
        <f t="shared" si="132"/>
        <v>4.8497261969773291</v>
      </c>
      <c r="F174" s="148">
        <f t="shared" si="132"/>
        <v>4.8497261969773291</v>
      </c>
      <c r="G174" s="148">
        <f t="shared" si="132"/>
        <v>4.804091343698218</v>
      </c>
      <c r="H174" s="10"/>
      <c r="I174" s="13">
        <f t="shared" si="89"/>
        <v>61108.680963290222</v>
      </c>
      <c r="J174" s="13">
        <f t="shared" si="90"/>
        <v>59915.484722605783</v>
      </c>
      <c r="K174" s="13">
        <f t="shared" si="76"/>
        <v>69435.830700331513</v>
      </c>
      <c r="L174" s="10">
        <f t="shared" si="103"/>
        <v>4.5438578569076924</v>
      </c>
      <c r="M174" s="10"/>
      <c r="N174" s="13">
        <f>('[2]A9. Nominal GDP (A)'!DH174/('[2]A9. Nominal GDP (A)'!F174/'BoE A8. UK Real GDP(A)'!I174))</f>
        <v>51178.801161325668</v>
      </c>
      <c r="O174" s="13">
        <f t="shared" si="91"/>
        <v>50204.51770499297</v>
      </c>
      <c r="P174" s="13">
        <f t="shared" si="77"/>
        <v>58181.827417319379</v>
      </c>
      <c r="Q174" s="10">
        <f t="shared" si="104"/>
        <v>4.5200156860950926</v>
      </c>
      <c r="R174" s="10"/>
      <c r="S174" s="10">
        <f t="shared" si="78"/>
        <v>35.507773708497197</v>
      </c>
      <c r="T174" s="10">
        <f t="shared" si="92"/>
        <v>35.507773708497211</v>
      </c>
      <c r="U174" s="10">
        <f t="shared" si="79"/>
        <v>35.727406165197223</v>
      </c>
      <c r="V174" s="10">
        <f t="shared" si="105"/>
        <v>5.4769526791193925</v>
      </c>
      <c r="W174" s="10">
        <f t="shared" si="105"/>
        <v>5.4769526791193925</v>
      </c>
      <c r="X174" s="10">
        <f t="shared" si="105"/>
        <v>5.4310448314365516</v>
      </c>
      <c r="Y174" s="10"/>
      <c r="Z174" s="10">
        <f t="shared" si="93"/>
        <v>81.70297393530015</v>
      </c>
      <c r="AA174" s="10"/>
      <c r="AB174" s="10">
        <f t="shared" si="106"/>
        <v>11.696827688960752</v>
      </c>
      <c r="AC174" s="10"/>
      <c r="AD174" s="178">
        <f t="shared" si="133"/>
        <v>67726.559841224036</v>
      </c>
      <c r="AE174" s="178">
        <f t="shared" si="134"/>
        <v>66405.582964723391</v>
      </c>
      <c r="AF174" s="178">
        <f t="shared" si="135"/>
        <v>76957.181230241578</v>
      </c>
      <c r="AG174" s="178">
        <f t="shared" si="134"/>
        <v>79907.346994818217</v>
      </c>
      <c r="AH174" s="150">
        <f t="shared" si="107"/>
        <v>4.7318611987381871</v>
      </c>
      <c r="AI174" s="150">
        <f t="shared" si="107"/>
        <v>4.7318611987381871</v>
      </c>
      <c r="AJ174" s="150">
        <f t="shared" si="107"/>
        <v>4.6862776450866193</v>
      </c>
      <c r="AK174" s="179">
        <v>35</v>
      </c>
      <c r="AL174" s="161">
        <f>'[2]A14. Real GDP(O) components'!BZ174</f>
        <v>39.200000000000003</v>
      </c>
      <c r="AM174" s="153">
        <f>'[2]A7. GB GDP(O) 1700-1870'!E165</f>
        <v>738.21780810280154</v>
      </c>
      <c r="AN174" s="154">
        <f>'[2]A18. Population 1680+'!J776</f>
        <v>22038</v>
      </c>
      <c r="AO174" s="154">
        <f t="shared" si="108"/>
        <v>3.3497495603176399</v>
      </c>
      <c r="AP174" s="154">
        <v>68.454544713828199</v>
      </c>
      <c r="AQ174" s="177"/>
      <c r="AR174" s="161">
        <f>'[2]A48. Real Earnings '!AB653</f>
        <v>92.846436803698026</v>
      </c>
      <c r="AS174" s="161"/>
      <c r="AT174" s="156">
        <f t="shared" si="130"/>
        <v>68.454544713828199</v>
      </c>
      <c r="AU174" s="154">
        <f>'[2]A18. Population 1680+'!S776</f>
        <v>5973</v>
      </c>
      <c r="AV174" s="154">
        <f t="shared" si="97"/>
        <v>186.16721131262395</v>
      </c>
      <c r="AW174" s="154"/>
      <c r="AX174" s="156">
        <f t="shared" si="127"/>
        <v>132.37818490122655</v>
      </c>
      <c r="AY174" s="156">
        <f>'[2]A9. Nominal GDP (A)'!AT174/('[2]A9. Nominal GDP (A)'!BK174+'[2]A9. Nominal GDP (A)'!AT174)</f>
        <v>0.13226948403851635</v>
      </c>
      <c r="AZ174" s="156">
        <f t="shared" si="111"/>
        <v>756.36023390173341</v>
      </c>
      <c r="BA174" s="156">
        <f t="shared" si="128"/>
        <v>149.76602043447383</v>
      </c>
      <c r="BB174" s="156">
        <f t="shared" si="100"/>
        <v>34.213609254409263</v>
      </c>
      <c r="BC174" s="169">
        <f>'[2]A9. Nominal GDP (A)'!AZ174</f>
        <v>734.1</v>
      </c>
      <c r="BD174" s="79">
        <v>745</v>
      </c>
      <c r="BE174" s="168"/>
      <c r="BF174" s="168">
        <f t="shared" si="126"/>
        <v>734.1</v>
      </c>
      <c r="BG174" s="171">
        <v>1</v>
      </c>
      <c r="BH174" s="168">
        <f t="shared" si="118"/>
        <v>699.14285714285745</v>
      </c>
      <c r="BI174" s="167">
        <f>'[2]A9. Nominal GDP (A)'!AZ174/'BoE A8. UK Real GDP(A)'!BD174</f>
        <v>0.98536912751677852</v>
      </c>
      <c r="BJ174" s="172"/>
      <c r="BK174" s="167">
        <f t="shared" si="119"/>
        <v>31.831485398107219</v>
      </c>
      <c r="BL174" s="167">
        <f t="shared" si="129"/>
        <v>144.10058027079302</v>
      </c>
      <c r="BM174" s="181">
        <v>648</v>
      </c>
      <c r="BN174" s="173">
        <f t="shared" si="136"/>
        <v>32.559789546901271</v>
      </c>
      <c r="BO174" s="166">
        <v>33.200000000000003</v>
      </c>
      <c r="BP174" s="166">
        <f t="shared" si="137"/>
        <v>-6.9575018330503724E-2</v>
      </c>
      <c r="BQ174" s="166">
        <f t="shared" si="138"/>
        <v>32.868294733139251</v>
      </c>
      <c r="BR174" s="166"/>
      <c r="BT174" s="180"/>
      <c r="BU174" s="143">
        <f t="shared" si="139"/>
        <v>33.660338545559078</v>
      </c>
      <c r="BV174" s="143">
        <f t="shared" si="112"/>
        <v>724.87392918061914</v>
      </c>
      <c r="BW174" s="143">
        <f t="shared" si="113"/>
        <v>5.4769526791194068</v>
      </c>
      <c r="BX174" s="143"/>
      <c r="BY174" s="144">
        <f t="shared" si="114"/>
        <v>701.60594204330789</v>
      </c>
      <c r="BZ174" s="144">
        <f t="shared" si="115"/>
        <v>724.87392918061971</v>
      </c>
      <c r="CA174" s="144"/>
      <c r="CB174" s="158">
        <f>'[2]A9. Nominal GDP (A)'!DX174/'[2]A9. Nominal GDP (A)'!BF174</f>
        <v>3.3863869286283647E-2</v>
      </c>
      <c r="CC174" s="158">
        <f t="shared" si="102"/>
        <v>33.02666687215055</v>
      </c>
      <c r="CD174" s="158"/>
      <c r="CE174" s="162">
        <f>'[2]A9. Nominal GDP (A)'!DX174/'[2]A9. Nominal GDP (A)'!EF174</f>
        <v>3.7559982449289007E-2</v>
      </c>
      <c r="CF174" s="162">
        <f>'[2]A18. Population 1680+'!U776</f>
        <v>1427.6634757533</v>
      </c>
      <c r="CG174" s="162">
        <f>'[2]A9. Nominal GDP (A)'!DO174/BI174</f>
        <v>26.349243067472052</v>
      </c>
      <c r="CH174" s="162"/>
      <c r="CI174" s="162"/>
      <c r="CJ174" s="145">
        <f t="shared" si="81"/>
        <v>2601.1345359795114</v>
      </c>
      <c r="CK174" s="145">
        <f t="shared" si="82"/>
        <v>2529.6086478856973</v>
      </c>
      <c r="CL174" s="145">
        <f t="shared" si="123"/>
        <v>2931.5539818442908</v>
      </c>
      <c r="CM174" s="146">
        <f t="shared" si="86"/>
        <v>293.89677330762981</v>
      </c>
      <c r="CN174" s="146">
        <f t="shared" si="87"/>
        <v>293.89677330762981</v>
      </c>
      <c r="CO174" s="146">
        <f t="shared" si="85"/>
        <v>293.76885751218083</v>
      </c>
      <c r="DM174">
        <v>803</v>
      </c>
      <c r="DN174">
        <v>745</v>
      </c>
      <c r="DO174" s="174">
        <f t="shared" si="124"/>
        <v>1.0778523489932885</v>
      </c>
      <c r="DX174" s="150">
        <f t="shared" si="125"/>
        <v>1.1441507778809998</v>
      </c>
    </row>
    <row r="175" spans="1:128" x14ac:dyDescent="0.25">
      <c r="A175">
        <v>1857</v>
      </c>
      <c r="B175" s="147">
        <f t="shared" si="74"/>
        <v>63877.965864988975</v>
      </c>
      <c r="C175" s="147">
        <f t="shared" si="88"/>
        <v>62632.054127800999</v>
      </c>
      <c r="D175" s="147">
        <f t="shared" si="75"/>
        <v>72707.215177606311</v>
      </c>
      <c r="E175" s="148">
        <f t="shared" si="132"/>
        <v>0.54191948257978595</v>
      </c>
      <c r="F175" s="148">
        <f t="shared" si="132"/>
        <v>0.54191948257977174</v>
      </c>
      <c r="G175" s="148">
        <f t="shared" si="132"/>
        <v>0.71252144069026713</v>
      </c>
      <c r="H175" s="10"/>
      <c r="I175" s="13">
        <f t="shared" si="89"/>
        <v>61639.775991244896</v>
      </c>
      <c r="J175" s="13">
        <f t="shared" si="90"/>
        <v>60436.209692152843</v>
      </c>
      <c r="K175" s="13">
        <f t="shared" si="76"/>
        <v>70158.141287207705</v>
      </c>
      <c r="L175" s="10">
        <f t="shared" si="103"/>
        <v>1.0402562763215286</v>
      </c>
      <c r="M175" s="10"/>
      <c r="N175" s="13">
        <f>('[2]A9. Nominal GDP (A)'!DH175/('[2]A9. Nominal GDP (A)'!F175/'BoE A8. UK Real GDP(A)'!I175))</f>
        <v>51611.819775382719</v>
      </c>
      <c r="O175" s="13">
        <f t="shared" si="91"/>
        <v>50629.29300614728</v>
      </c>
      <c r="P175" s="13">
        <f t="shared" si="77"/>
        <v>58773.657548843956</v>
      </c>
      <c r="Q175" s="10">
        <f t="shared" si="104"/>
        <v>1.0172078770911952</v>
      </c>
      <c r="R175" s="10"/>
      <c r="S175" s="10">
        <f t="shared" si="78"/>
        <v>35.38679284346486</v>
      </c>
      <c r="T175" s="10">
        <f t="shared" si="92"/>
        <v>35.386792843464875</v>
      </c>
      <c r="U175" s="10">
        <f t="shared" si="79"/>
        <v>35.666093548954372</v>
      </c>
      <c r="V175" s="10">
        <f t="shared" si="105"/>
        <v>-0.34071655977514581</v>
      </c>
      <c r="W175" s="10">
        <f t="shared" si="105"/>
        <v>-0.34071655977516002</v>
      </c>
      <c r="X175" s="10">
        <f t="shared" si="105"/>
        <v>-0.17161227982616367</v>
      </c>
      <c r="Y175" s="10"/>
      <c r="Z175" s="10">
        <f t="shared" si="93"/>
        <v>74.940011743510539</v>
      </c>
      <c r="AA175" s="10"/>
      <c r="AB175" s="10">
        <f t="shared" si="106"/>
        <v>-8.2774981938174506</v>
      </c>
      <c r="AC175" s="10"/>
      <c r="AD175" s="178">
        <f t="shared" si="133"/>
        <v>67726.559841224036</v>
      </c>
      <c r="AE175" s="178">
        <f t="shared" si="134"/>
        <v>66405.582964723391</v>
      </c>
      <c r="AF175" s="178">
        <f t="shared" si="135"/>
        <v>77087.764034668915</v>
      </c>
      <c r="AG175" s="178">
        <f t="shared" si="134"/>
        <v>80042.935711792059</v>
      </c>
      <c r="AH175" s="150">
        <f t="shared" si="107"/>
        <v>0</v>
      </c>
      <c r="AI175" s="150">
        <f t="shared" si="107"/>
        <v>0</v>
      </c>
      <c r="AJ175" s="150">
        <f t="shared" si="107"/>
        <v>0.16968241603944989</v>
      </c>
      <c r="AK175" s="179">
        <v>35.6</v>
      </c>
      <c r="AL175" s="161">
        <f>'[2]A14. Real GDP(O) components'!BZ175</f>
        <v>40.200000000000003</v>
      </c>
      <c r="AM175" s="153">
        <f>'[2]A7. GB GDP(O) 1700-1870'!E166</f>
        <v>746.90577700212839</v>
      </c>
      <c r="AN175" s="154">
        <f>'[2]A18. Population 1680+'!J777</f>
        <v>22268</v>
      </c>
      <c r="AO175" s="154">
        <f t="shared" si="108"/>
        <v>3.354166413697361</v>
      </c>
      <c r="AP175" s="154">
        <v>62.788221011555102</v>
      </c>
      <c r="AQ175" s="177"/>
      <c r="AR175" s="161">
        <f>'[2]A48. Real Earnings '!AB654</f>
        <v>82.182222660695757</v>
      </c>
      <c r="AS175" s="161"/>
      <c r="AT175" s="156">
        <f t="shared" si="130"/>
        <v>62.788221011555102</v>
      </c>
      <c r="AU175" s="154">
        <f>'[2]A18. Population 1680+'!S777</f>
        <v>5919</v>
      </c>
      <c r="AV175" s="154">
        <f t="shared" si="97"/>
        <v>172.31506969267801</v>
      </c>
      <c r="AW175" s="154"/>
      <c r="AX175" s="156">
        <f t="shared" si="127"/>
        <v>121.42058303701918</v>
      </c>
      <c r="AY175" s="156">
        <f>'[2]A9. Nominal GDP (A)'!AT175/('[2]A9. Nominal GDP (A)'!BK175+'[2]A9. Nominal GDP (A)'!AT175)</f>
        <v>0.12274439082817425</v>
      </c>
      <c r="AZ175" s="156">
        <f t="shared" si="111"/>
        <v>755.80323462169861</v>
      </c>
      <c r="BA175" s="156">
        <f t="shared" si="128"/>
        <v>149.65572964733744</v>
      </c>
      <c r="BB175" s="156">
        <f t="shared" si="100"/>
        <v>34.18841364672403</v>
      </c>
      <c r="BC175" s="169">
        <f>'[2]A9. Nominal GDP (A)'!AZ175</f>
        <v>740.8</v>
      </c>
      <c r="BD175" s="79">
        <v>753</v>
      </c>
      <c r="BE175" s="168"/>
      <c r="BF175" s="168">
        <f t="shared" si="126"/>
        <v>740.8</v>
      </c>
      <c r="BG175" s="171">
        <v>1</v>
      </c>
      <c r="BH175" s="168">
        <f t="shared" si="118"/>
        <v>705.52380952380975</v>
      </c>
      <c r="BI175" s="167">
        <f>'[2]A9. Nominal GDP (A)'!AZ175/'BoE A8. UK Real GDP(A)'!BD175</f>
        <v>0.98379814077025229</v>
      </c>
      <c r="BJ175" s="172"/>
      <c r="BK175" s="167">
        <f t="shared" si="119"/>
        <v>32.173300006409036</v>
      </c>
      <c r="BL175" s="167">
        <f t="shared" si="129"/>
        <v>145.64796905222431</v>
      </c>
      <c r="BM175" s="181">
        <v>634</v>
      </c>
      <c r="BN175" s="173">
        <f t="shared" si="136"/>
        <v>31.907207377070161</v>
      </c>
      <c r="BO175" s="166">
        <v>33.200000000000003</v>
      </c>
      <c r="BP175" s="166">
        <f t="shared" si="137"/>
        <v>2.6835794493067056E-2</v>
      </c>
      <c r="BQ175" s="166">
        <f t="shared" si="138"/>
        <v>32.756307010067744</v>
      </c>
      <c r="BR175" s="166"/>
      <c r="BT175" s="180"/>
      <c r="BU175" s="143">
        <f t="shared" si="139"/>
        <v>33.545652198057979</v>
      </c>
      <c r="BV175" s="143">
        <f t="shared" si="112"/>
        <v>722.40416366640795</v>
      </c>
      <c r="BW175" s="143">
        <f t="shared" si="113"/>
        <v>-0.34071655977514581</v>
      </c>
      <c r="BX175" s="143"/>
      <c r="BY175" s="144">
        <f t="shared" si="114"/>
        <v>707.70359333488955</v>
      </c>
      <c r="BZ175" s="144">
        <f t="shared" si="115"/>
        <v>722.40416366640829</v>
      </c>
      <c r="CA175" s="144"/>
      <c r="CB175" s="158">
        <f>'[2]A9. Nominal GDP (A)'!DX175/'[2]A9. Nominal GDP (A)'!BF175</f>
        <v>3.157452753570316E-2</v>
      </c>
      <c r="CC175" s="158">
        <f t="shared" si="102"/>
        <v>33.313701353818573</v>
      </c>
      <c r="CD175" s="158"/>
      <c r="CE175" s="162">
        <f>'[2]A9. Nominal GDP (A)'!DX175/'[2]A9. Nominal GDP (A)'!EF175</f>
        <v>3.4741946003342294E-2</v>
      </c>
      <c r="CF175" s="162">
        <f>'[2]A18. Population 1680+'!U777</f>
        <v>1421.4774038339799</v>
      </c>
      <c r="CG175" s="162">
        <f>'[2]A9. Nominal GDP (A)'!DO175/BI175</f>
        <v>24.282998998214502</v>
      </c>
      <c r="CH175" s="162"/>
      <c r="CI175" s="162"/>
      <c r="CJ175" s="145">
        <f t="shared" si="81"/>
        <v>2397.159841353709</v>
      </c>
      <c r="CK175" s="145">
        <f t="shared" si="82"/>
        <v>2331.24284083567</v>
      </c>
      <c r="CL175" s="145">
        <f t="shared" si="123"/>
        <v>2706.2528480070578</v>
      </c>
      <c r="CM175" s="146">
        <f t="shared" si="86"/>
        <v>295.48945718085719</v>
      </c>
      <c r="CN175" s="146">
        <f t="shared" si="87"/>
        <v>295.48945718085719</v>
      </c>
      <c r="CO175" s="146">
        <f t="shared" si="85"/>
        <v>295.99085083094354</v>
      </c>
      <c r="DM175">
        <v>813</v>
      </c>
      <c r="DN175">
        <v>753</v>
      </c>
      <c r="DO175" s="174">
        <f t="shared" si="124"/>
        <v>1.0796812749003983</v>
      </c>
      <c r="DX175" s="150">
        <f t="shared" si="125"/>
        <v>1.1460922005640426</v>
      </c>
    </row>
    <row r="176" spans="1:128" x14ac:dyDescent="0.25">
      <c r="A176">
        <v>1858</v>
      </c>
      <c r="B176" s="147">
        <f t="shared" si="74"/>
        <v>63602.551871290394</v>
      </c>
      <c r="C176" s="147">
        <f t="shared" si="88"/>
        <v>62362.011963381708</v>
      </c>
      <c r="D176" s="147">
        <f t="shared" si="75"/>
        <v>72480.25493746248</v>
      </c>
      <c r="E176" s="148">
        <f t="shared" si="132"/>
        <v>-0.43115648716913313</v>
      </c>
      <c r="F176" s="148">
        <f t="shared" si="132"/>
        <v>-0.43115648716911892</v>
      </c>
      <c r="G176" s="148">
        <f t="shared" si="132"/>
        <v>-0.31215642022517898</v>
      </c>
      <c r="H176" s="10"/>
      <c r="I176" s="13">
        <f t="shared" si="89"/>
        <v>61365.317232030669</v>
      </c>
      <c r="J176" s="13">
        <f t="shared" si="90"/>
        <v>60167.109961386865</v>
      </c>
      <c r="K176" s="13">
        <f t="shared" si="76"/>
        <v>69929.229855707003</v>
      </c>
      <c r="L176" s="10">
        <f t="shared" si="103"/>
        <v>-0.32627921336114696</v>
      </c>
      <c r="M176" s="10"/>
      <c r="N176" s="13">
        <f>('[2]A9. Nominal GDP (A)'!DH176/('[2]A9. Nominal GDP (A)'!F176/'BoE A8. UK Real GDP(A)'!I176))</f>
        <v>51370.288257801483</v>
      </c>
      <c r="O176" s="13">
        <f t="shared" si="91"/>
        <v>50392.359489230817</v>
      </c>
      <c r="P176" s="13">
        <f t="shared" si="77"/>
        <v>58568.525095444194</v>
      </c>
      <c r="Q176" s="10">
        <f t="shared" si="104"/>
        <v>-0.34902107841304542</v>
      </c>
      <c r="R176" s="10"/>
      <c r="S176" s="10">
        <f t="shared" si="78"/>
        <v>35.245130872833776</v>
      </c>
      <c r="T176" s="10">
        <f t="shared" si="92"/>
        <v>35.245130872833791</v>
      </c>
      <c r="U176" s="10">
        <f t="shared" si="79"/>
        <v>35.56576928723635</v>
      </c>
      <c r="V176" s="10">
        <f t="shared" si="105"/>
        <v>-0.4003244127201242</v>
      </c>
      <c r="W176" s="10">
        <f t="shared" si="105"/>
        <v>-0.40032441272010999</v>
      </c>
      <c r="X176" s="10">
        <f t="shared" si="105"/>
        <v>-0.28128749670977982</v>
      </c>
      <c r="Y176" s="10"/>
      <c r="Z176" s="10">
        <f t="shared" si="93"/>
        <v>74.880695275219864</v>
      </c>
      <c r="AA176" s="10"/>
      <c r="AB176" s="10">
        <f t="shared" si="106"/>
        <v>-7.9151933540785535E-2</v>
      </c>
      <c r="AC176" s="10"/>
      <c r="AD176" s="178">
        <f t="shared" si="133"/>
        <v>67930.555503396376</v>
      </c>
      <c r="AE176" s="178">
        <f t="shared" si="134"/>
        <v>66605.599780882185</v>
      </c>
      <c r="AF176" s="178">
        <f t="shared" si="135"/>
        <v>77412.365322909216</v>
      </c>
      <c r="AG176" s="178">
        <f t="shared" si="134"/>
        <v>80379.980641969276</v>
      </c>
      <c r="AH176" s="150">
        <f t="shared" si="107"/>
        <v>0.30120481927707488</v>
      </c>
      <c r="AI176" s="150">
        <f t="shared" si="107"/>
        <v>0.30120481927708909</v>
      </c>
      <c r="AJ176" s="150">
        <f t="shared" si="107"/>
        <v>0.42108017051100433</v>
      </c>
      <c r="AK176" s="179">
        <v>35.5</v>
      </c>
      <c r="AL176" s="161">
        <f>'[2]A14. Real GDP(O) components'!BZ176</f>
        <v>39.200000000000003</v>
      </c>
      <c r="AM176" s="153">
        <f>'[2]A7. GB GDP(O) 1700-1870'!E167</f>
        <v>733.51403702626317</v>
      </c>
      <c r="AN176" s="154">
        <f>'[2]A18. Population 1680+'!J778</f>
        <v>22499</v>
      </c>
      <c r="AO176" s="154">
        <f t="shared" si="108"/>
        <v>3.2602072848849426</v>
      </c>
      <c r="AP176" s="154">
        <v>62.738522920588601</v>
      </c>
      <c r="AQ176" s="177"/>
      <c r="AR176" s="161">
        <f>'[2]A48. Real Earnings '!AB655</f>
        <v>74.021327983265437</v>
      </c>
      <c r="AS176" s="161"/>
      <c r="AT176" s="156">
        <f t="shared" si="130"/>
        <v>62.738522920588601</v>
      </c>
      <c r="AU176" s="154">
        <f>'[2]A18. Population 1680+'!S778</f>
        <v>5891</v>
      </c>
      <c r="AV176" s="154">
        <f t="shared" si="97"/>
        <v>172.99704649495209</v>
      </c>
      <c r="AW176" s="154"/>
      <c r="AX176" s="156">
        <f t="shared" si="127"/>
        <v>121.32447629782889</v>
      </c>
      <c r="AY176" s="156">
        <f>'[2]A9. Nominal GDP (A)'!AT176/('[2]A9. Nominal GDP (A)'!BK176+'[2]A9. Nominal GDP (A)'!AT176)</f>
        <v>0.12455531595328115</v>
      </c>
      <c r="AZ176" s="156">
        <f t="shared" si="111"/>
        <v>743.84187898525749</v>
      </c>
      <c r="BA176" s="156">
        <f t="shared" si="128"/>
        <v>147.28727536804493</v>
      </c>
      <c r="BB176" s="156">
        <f t="shared" si="100"/>
        <v>33.647347195111251</v>
      </c>
      <c r="BC176" s="169">
        <f>'[2]A9. Nominal GDP (A)'!AZ176</f>
        <v>705.2</v>
      </c>
      <c r="BD176" s="79">
        <v>741</v>
      </c>
      <c r="BE176" s="168"/>
      <c r="BF176" s="168">
        <f t="shared" si="126"/>
        <v>705.2</v>
      </c>
      <c r="BG176" s="171">
        <v>1</v>
      </c>
      <c r="BH176" s="168">
        <f t="shared" si="118"/>
        <v>671.61904761904793</v>
      </c>
      <c r="BI176" s="167">
        <f>'[2]A9. Nominal GDP (A)'!AZ176/'BoE A8. UK Real GDP(A)'!BD176</f>
        <v>0.95168690958164648</v>
      </c>
      <c r="BJ176" s="172"/>
      <c r="BK176" s="167">
        <f t="shared" si="119"/>
        <v>31.6605780939563</v>
      </c>
      <c r="BL176" s="167">
        <f t="shared" si="129"/>
        <v>143.3268858800773</v>
      </c>
      <c r="BM176" s="181">
        <v>626</v>
      </c>
      <c r="BN176" s="173">
        <f t="shared" si="136"/>
        <v>32.567601260135135</v>
      </c>
      <c r="BO176" s="166">
        <v>33.299999999999997</v>
      </c>
      <c r="BP176" s="166">
        <f t="shared" si="137"/>
        <v>-5.727354863618217E-2</v>
      </c>
      <c r="BQ176" s="166">
        <f t="shared" si="138"/>
        <v>32.625175516400894</v>
      </c>
      <c r="BR176" s="166"/>
      <c r="BT176" s="180"/>
      <c r="BU176" s="143">
        <f t="shared" si="139"/>
        <v>33.411360762902973</v>
      </c>
      <c r="BV176" s="143">
        <f t="shared" si="112"/>
        <v>719.51220344074477</v>
      </c>
      <c r="BW176" s="143">
        <f t="shared" si="113"/>
        <v>-0.40032441272010999</v>
      </c>
      <c r="BX176" s="143"/>
      <c r="BY176" s="144">
        <f t="shared" si="114"/>
        <v>704.55245517783749</v>
      </c>
      <c r="BZ176" s="144">
        <f t="shared" si="115"/>
        <v>719.512203440745</v>
      </c>
      <c r="CA176" s="144"/>
      <c r="CB176" s="158">
        <f>'[2]A9. Nominal GDP (A)'!DX176/'[2]A9. Nominal GDP (A)'!BF176</f>
        <v>3.2053163750973133E-2</v>
      </c>
      <c r="CC176" s="158">
        <f t="shared" si="102"/>
        <v>33.165367960463911</v>
      </c>
      <c r="CD176" s="158"/>
      <c r="CE176" s="162">
        <f>'[2]A9. Nominal GDP (A)'!DX176/'[2]A9. Nominal GDP (A)'!EF176</f>
        <v>3.5320374399520044E-2</v>
      </c>
      <c r="CF176" s="162">
        <f>'[2]A18. Population 1680+'!U778</f>
        <v>1415.31813619062</v>
      </c>
      <c r="CG176" s="162">
        <f>'[2]A9. Nominal GDP (A)'!DO176/BI176</f>
        <v>24.273469827509707</v>
      </c>
      <c r="CH176" s="162"/>
      <c r="CI176" s="162"/>
      <c r="CJ176" s="145">
        <f t="shared" si="81"/>
        <v>2396.2191443114439</v>
      </c>
      <c r="CK176" s="145">
        <f t="shared" si="82"/>
        <v>2330.328011041117</v>
      </c>
      <c r="CL176" s="145">
        <f t="shared" si="123"/>
        <v>2708.4239749568746</v>
      </c>
      <c r="CM176" s="146">
        <f t="shared" si="86"/>
        <v>294.2154352173211</v>
      </c>
      <c r="CN176" s="146">
        <f t="shared" si="87"/>
        <v>294.2154352173211</v>
      </c>
      <c r="CO176" s="146">
        <f t="shared" si="85"/>
        <v>294.56706786917869</v>
      </c>
      <c r="DM176">
        <v>801</v>
      </c>
      <c r="DN176">
        <v>741</v>
      </c>
      <c r="DO176" s="174">
        <f t="shared" si="124"/>
        <v>1.0809716599190284</v>
      </c>
      <c r="DX176" s="150">
        <f t="shared" si="125"/>
        <v>1.1474619568430084</v>
      </c>
    </row>
    <row r="177" spans="1:128" x14ac:dyDescent="0.25">
      <c r="A177">
        <v>1859</v>
      </c>
      <c r="B177" s="147">
        <f t="shared" si="74"/>
        <v>66335.724474364382</v>
      </c>
      <c r="C177" s="147">
        <f t="shared" si="88"/>
        <v>65041.875232324302</v>
      </c>
      <c r="D177" s="147">
        <f t="shared" si="75"/>
        <v>75399.986356274356</v>
      </c>
      <c r="E177" s="148">
        <f t="shared" si="132"/>
        <v>4.2972687772103626</v>
      </c>
      <c r="F177" s="148">
        <f t="shared" si="132"/>
        <v>4.2972687772103626</v>
      </c>
      <c r="G177" s="148">
        <f t="shared" si="132"/>
        <v>4.0283128437270079</v>
      </c>
      <c r="H177" s="10"/>
      <c r="I177" s="13">
        <f t="shared" si="89"/>
        <v>63882.713990760334</v>
      </c>
      <c r="J177" s="13">
        <f t="shared" si="90"/>
        <v>62635.352519739798</v>
      </c>
      <c r="K177" s="13">
        <f t="shared" si="76"/>
        <v>72610.217779541417</v>
      </c>
      <c r="L177" s="10">
        <f t="shared" si="103"/>
        <v>3.8338587874718542</v>
      </c>
      <c r="M177" s="10"/>
      <c r="N177" s="13">
        <f>('[2]A9. Nominal GDP (A)'!DH177/('[2]A9. Nominal GDP (A)'!F177/'BoE A8. UK Real GDP(A)'!I177))</f>
        <v>53465.453333054415</v>
      </c>
      <c r="O177" s="13">
        <f t="shared" si="91"/>
        <v>52447.639209125962</v>
      </c>
      <c r="P177" s="13">
        <f t="shared" si="77"/>
        <v>60800.080973397053</v>
      </c>
      <c r="Q177" s="10">
        <f t="shared" si="104"/>
        <v>3.810162325782116</v>
      </c>
      <c r="R177" s="10"/>
      <c r="S177" s="10">
        <f t="shared" si="78"/>
        <v>36.930457362448806</v>
      </c>
      <c r="T177" s="10">
        <f t="shared" si="92"/>
        <v>36.93045736244882</v>
      </c>
      <c r="U177" s="10">
        <f t="shared" si="79"/>
        <v>37.170327266383424</v>
      </c>
      <c r="V177" s="10">
        <f t="shared" si="105"/>
        <v>4.7817285618707785</v>
      </c>
      <c r="W177" s="10">
        <f t="shared" si="105"/>
        <v>4.7817285618707785</v>
      </c>
      <c r="X177" s="10">
        <f t="shared" si="105"/>
        <v>4.511523330729446</v>
      </c>
      <c r="Y177" s="10"/>
      <c r="Z177" s="10">
        <f t="shared" si="93"/>
        <v>82.037080562789868</v>
      </c>
      <c r="AA177" s="10"/>
      <c r="AB177" s="10">
        <f t="shared" si="106"/>
        <v>9.5570497326007882</v>
      </c>
      <c r="AC177" s="10"/>
      <c r="AD177" s="178">
        <f t="shared" si="133"/>
        <v>70786.494773809449</v>
      </c>
      <c r="AE177" s="178">
        <f t="shared" si="134"/>
        <v>69405.835207105469</v>
      </c>
      <c r="AF177" s="178">
        <f t="shared" si="135"/>
        <v>80458.919872297993</v>
      </c>
      <c r="AG177" s="178">
        <f t="shared" si="134"/>
        <v>83543.325343853794</v>
      </c>
      <c r="AH177" s="150">
        <f t="shared" si="107"/>
        <v>4.2042042042042169</v>
      </c>
      <c r="AI177" s="150">
        <f t="shared" si="107"/>
        <v>4.2042042042042169</v>
      </c>
      <c r="AJ177" s="150">
        <f t="shared" si="107"/>
        <v>3.9354882604099686</v>
      </c>
      <c r="AK177" s="179">
        <v>36.6</v>
      </c>
      <c r="AL177" s="161">
        <f>'[2]A14. Real GDP(O) components'!BZ177</f>
        <v>40.200000000000003</v>
      </c>
      <c r="AM177" s="153">
        <f>'[2]A7. GB GDP(O) 1700-1870'!E168</f>
        <v>764.17301546130045</v>
      </c>
      <c r="AN177" s="154">
        <f>'[2]A18. Population 1680+'!J779</f>
        <v>22729</v>
      </c>
      <c r="AO177" s="154">
        <f t="shared" si="108"/>
        <v>3.3621057479928744</v>
      </c>
      <c r="AP177" s="154">
        <v>68.734474757608396</v>
      </c>
      <c r="AQ177" s="177"/>
      <c r="AR177" s="161">
        <f>'[2]A48. Real Earnings '!AB656</f>
        <v>88.024059217333161</v>
      </c>
      <c r="AS177" s="161"/>
      <c r="AT177" s="156">
        <f t="shared" si="130"/>
        <v>68.734474757608396</v>
      </c>
      <c r="AU177" s="154">
        <f>'[2]A18. Population 1680+'!S779</f>
        <v>5862</v>
      </c>
      <c r="AV177" s="154">
        <f t="shared" si="97"/>
        <v>190.46808963111746</v>
      </c>
      <c r="AW177" s="154"/>
      <c r="AX177" s="156">
        <f t="shared" si="127"/>
        <v>132.91951683542985</v>
      </c>
      <c r="AY177" s="156">
        <f>'[2]A9. Nominal GDP (A)'!AT177/('[2]A9. Nominal GDP (A)'!BK177+'[2]A9. Nominal GDP (A)'!AT177)</f>
        <v>0.12875708424762661</v>
      </c>
      <c r="AZ177" s="156">
        <f t="shared" si="111"/>
        <v>779.91458293735514</v>
      </c>
      <c r="BA177" s="156">
        <f t="shared" si="128"/>
        <v>154.4299900099129</v>
      </c>
      <c r="BB177" s="156">
        <f t="shared" si="100"/>
        <v>35.279079460305134</v>
      </c>
      <c r="BC177" s="169">
        <f>'[2]A9. Nominal GDP (A)'!AZ177</f>
        <v>765.4</v>
      </c>
      <c r="BD177" s="79">
        <v>793</v>
      </c>
      <c r="BE177" s="168"/>
      <c r="BF177" s="168">
        <f t="shared" si="126"/>
        <v>765.4</v>
      </c>
      <c r="BG177" s="171">
        <v>1</v>
      </c>
      <c r="BH177" s="168">
        <f t="shared" si="118"/>
        <v>728.95238095238119</v>
      </c>
      <c r="BI177" s="167">
        <f>'[2]A9. Nominal GDP (A)'!AZ177/'BoE A8. UK Real GDP(A)'!BD177</f>
        <v>0.96519546027742742</v>
      </c>
      <c r="BJ177" s="168"/>
      <c r="BK177" s="167">
        <f t="shared" si="119"/>
        <v>33.882373047918151</v>
      </c>
      <c r="BL177" s="167">
        <f t="shared" si="129"/>
        <v>153.38491295938098</v>
      </c>
      <c r="BM177" s="181">
        <v>651</v>
      </c>
      <c r="BN177" s="173">
        <f t="shared" si="136"/>
        <v>33.394216049064042</v>
      </c>
      <c r="BO177" s="166">
        <v>34.700000000000003</v>
      </c>
      <c r="BP177" s="166">
        <f t="shared" si="137"/>
        <v>-7.4470301005938211E-2</v>
      </c>
      <c r="BQ177" s="166">
        <f t="shared" si="138"/>
        <v>34.185222852429106</v>
      </c>
      <c r="BR177" s="166"/>
      <c r="BT177" s="180"/>
      <c r="BU177" s="143">
        <f t="shared" si="139"/>
        <v>35.009001343412393</v>
      </c>
      <c r="BV177" s="143">
        <f t="shared" si="112"/>
        <v>753.91732397881674</v>
      </c>
      <c r="BW177" s="143">
        <f t="shared" si="113"/>
        <v>4.7817285618707928</v>
      </c>
      <c r="BX177" s="143"/>
      <c r="BY177" s="144">
        <f t="shared" si="114"/>
        <v>733.45539493309616</v>
      </c>
      <c r="BZ177" s="144">
        <f t="shared" si="115"/>
        <v>753.91732397881708</v>
      </c>
      <c r="CA177" s="144"/>
      <c r="CB177" s="158">
        <f>'[2]A9. Nominal GDP (A)'!DX177/'[2]A9. Nominal GDP (A)'!BF177</f>
        <v>3.3154088157656914E-2</v>
      </c>
      <c r="CC177" s="158">
        <f t="shared" si="102"/>
        <v>34.525914822628089</v>
      </c>
      <c r="CD177" s="158"/>
      <c r="CE177" s="162">
        <f>'[2]A9. Nominal GDP (A)'!DX177/'[2]A9. Nominal GDP (A)'!EF177</f>
        <v>3.6658777079446286E-2</v>
      </c>
      <c r="CF177" s="162">
        <f>'[2]A18. Population 1680+'!U779</f>
        <v>1409.1855566801901</v>
      </c>
      <c r="CG177" s="162">
        <f>'[2]A9. Nominal GDP (A)'!DO177/BI177</f>
        <v>26.609058643499715</v>
      </c>
      <c r="CH177" s="162"/>
      <c r="CI177" s="162"/>
      <c r="CJ177" s="145">
        <f t="shared" si="81"/>
        <v>2626.7829110034313</v>
      </c>
      <c r="CK177" s="145">
        <f t="shared" si="82"/>
        <v>2554.5517449717117</v>
      </c>
      <c r="CL177" s="145">
        <f t="shared" si="123"/>
        <v>2961.3716706239757</v>
      </c>
      <c r="CM177" s="146">
        <f t="shared" si="86"/>
        <v>306.85866325264863</v>
      </c>
      <c r="CN177" s="146">
        <f t="shared" si="87"/>
        <v>306.85866325264863</v>
      </c>
      <c r="CO177" s="146">
        <f t="shared" si="85"/>
        <v>306.06735338240782</v>
      </c>
      <c r="DM177">
        <v>855</v>
      </c>
      <c r="DN177">
        <v>793</v>
      </c>
      <c r="DO177" s="174">
        <f t="shared" si="124"/>
        <v>1.0781841109709962</v>
      </c>
      <c r="DX177" s="150">
        <f t="shared" si="125"/>
        <v>1.144502946455128</v>
      </c>
    </row>
    <row r="178" spans="1:128" x14ac:dyDescent="0.25">
      <c r="A178">
        <v>1860</v>
      </c>
      <c r="B178" s="147">
        <f t="shared" si="74"/>
        <v>67698.151218031926</v>
      </c>
      <c r="C178" s="147">
        <f t="shared" si="88"/>
        <v>66377.728439279948</v>
      </c>
      <c r="D178" s="147">
        <f t="shared" si="75"/>
        <v>77081.803124190512</v>
      </c>
      <c r="E178" s="148">
        <f t="shared" si="132"/>
        <v>2.0538356284840944</v>
      </c>
      <c r="F178" s="148">
        <f t="shared" si="132"/>
        <v>2.0538356284840802</v>
      </c>
      <c r="G178" s="148">
        <f t="shared" si="132"/>
        <v>2.2305266210120607</v>
      </c>
      <c r="H178" s="10"/>
      <c r="I178" s="13">
        <f t="shared" si="89"/>
        <v>65418.698407652781</v>
      </c>
      <c r="J178" s="13">
        <f t="shared" si="90"/>
        <v>64141.345603108181</v>
      </c>
      <c r="K178" s="13">
        <f t="shared" si="76"/>
        <v>74484.781117844075</v>
      </c>
      <c r="L178" s="10">
        <f t="shared" si="103"/>
        <v>2.5816798181134715</v>
      </c>
      <c r="M178" s="10"/>
      <c r="N178" s="13">
        <f>('[2]A9. Nominal GDP (A)'!DH178/('[2]A9. Nominal GDP (A)'!F178/'BoE A8. UK Real GDP(A)'!I178))</f>
        <v>54738.46916606633</v>
      </c>
      <c r="O178" s="13">
        <f t="shared" si="91"/>
        <v>53696.42082332835</v>
      </c>
      <c r="P178" s="13">
        <f t="shared" si="77"/>
        <v>62355.507422398739</v>
      </c>
      <c r="Q178" s="10">
        <f t="shared" si="104"/>
        <v>2.5582637787641431</v>
      </c>
      <c r="R178" s="10"/>
      <c r="S178" s="10">
        <f t="shared" si="78"/>
        <v>37.351908946240918</v>
      </c>
      <c r="T178" s="10">
        <f t="shared" si="92"/>
        <v>37.351908946240933</v>
      </c>
      <c r="U178" s="10">
        <f t="shared" si="79"/>
        <v>37.659605550079242</v>
      </c>
      <c r="V178" s="10">
        <f t="shared" si="105"/>
        <v>1.1412032611885508</v>
      </c>
      <c r="W178" s="10">
        <f t="shared" si="105"/>
        <v>1.1412032611885508</v>
      </c>
      <c r="X178" s="10">
        <f t="shared" si="105"/>
        <v>1.3163141669143101</v>
      </c>
      <c r="Y178" s="10"/>
      <c r="Z178" s="10">
        <f t="shared" si="93"/>
        <v>75.9612711706542</v>
      </c>
      <c r="AA178" s="10"/>
      <c r="AB178" s="10">
        <f t="shared" si="106"/>
        <v>-7.4061745621059032</v>
      </c>
      <c r="AC178" s="10"/>
      <c r="AD178" s="178">
        <f t="shared" si="133"/>
        <v>72010.468746843602</v>
      </c>
      <c r="AE178" s="178">
        <f t="shared" si="134"/>
        <v>70605.936104058273</v>
      </c>
      <c r="AF178" s="178">
        <f t="shared" si="135"/>
        <v>81991.851696925005</v>
      </c>
      <c r="AG178" s="178">
        <f t="shared" si="134"/>
        <v>85135.022353433655</v>
      </c>
      <c r="AH178" s="150">
        <f t="shared" si="107"/>
        <v>1.7291066282420502</v>
      </c>
      <c r="AI178" s="150">
        <f t="shared" si="107"/>
        <v>1.729106628242036</v>
      </c>
      <c r="AJ178" s="150">
        <f t="shared" si="107"/>
        <v>1.9052354009475039</v>
      </c>
      <c r="AK178" s="179">
        <v>37.799999999999997</v>
      </c>
      <c r="AL178" s="161">
        <f>'[2]A14. Real GDP(O) components'!BZ178</f>
        <v>40.200000000000003</v>
      </c>
      <c r="AM178" s="153">
        <f>'[2]A7. GB GDP(O) 1700-1870'!E169</f>
        <v>780.35969261827472</v>
      </c>
      <c r="AN178" s="154">
        <f>'[2]A18. Population 1680+'!J780</f>
        <v>22957</v>
      </c>
      <c r="AO178" s="154">
        <f t="shared" si="108"/>
        <v>3.3992232984199795</v>
      </c>
      <c r="AP178" s="154">
        <v>63.643879572713303</v>
      </c>
      <c r="AQ178" s="177"/>
      <c r="AR178" s="161">
        <f>'[2]A48. Real Earnings '!AB657</f>
        <v>75.101438564998645</v>
      </c>
      <c r="AS178" s="161"/>
      <c r="AT178" s="156">
        <f t="shared" si="130"/>
        <v>63.643879572713303</v>
      </c>
      <c r="AU178" s="154">
        <f>'[2]A18. Population 1680+'!S780</f>
        <v>5821</v>
      </c>
      <c r="AV178" s="154">
        <f t="shared" si="97"/>
        <v>177.60388752594358</v>
      </c>
      <c r="AW178" s="154"/>
      <c r="AX178" s="156">
        <f t="shared" si="127"/>
        <v>123.07526539149019</v>
      </c>
      <c r="AY178" s="156">
        <f>'[2]A9. Nominal GDP (A)'!AT178/('[2]A9. Nominal GDP (A)'!BK178+'[2]A9. Nominal GDP (A)'!AT178)</f>
        <v>0.11718837633226101</v>
      </c>
      <c r="AZ178" s="156">
        <f t="shared" si="111"/>
        <v>786.8703699797527</v>
      </c>
      <c r="BA178" s="156">
        <f t="shared" si="128"/>
        <v>155.80729740609326</v>
      </c>
      <c r="BB178" s="156">
        <f t="shared" si="100"/>
        <v>35.593721305894803</v>
      </c>
      <c r="BC178" s="169">
        <f>'[2]A9. Nominal GDP (A)'!AZ178</f>
        <v>761.1</v>
      </c>
      <c r="BD178" s="79">
        <v>787</v>
      </c>
      <c r="BE178" s="168"/>
      <c r="BF178" s="168">
        <f t="shared" si="126"/>
        <v>761.1</v>
      </c>
      <c r="BG178" s="171">
        <v>1</v>
      </c>
      <c r="BH178" s="168">
        <f t="shared" si="118"/>
        <v>724.85714285714323</v>
      </c>
      <c r="BI178" s="167">
        <f>'[2]A9. Nominal GDP (A)'!AZ178/'BoE A8. UK Real GDP(A)'!BD178</f>
        <v>0.9670902160101652</v>
      </c>
      <c r="BJ178" s="168"/>
      <c r="BK178" s="167">
        <f t="shared" si="119"/>
        <v>33.626012091691784</v>
      </c>
      <c r="BL178" s="167">
        <f t="shared" si="129"/>
        <v>152.22437137330749</v>
      </c>
      <c r="BM178" s="181">
        <v>674</v>
      </c>
      <c r="BN178" s="173">
        <f t="shared" si="136"/>
        <v>34.506303793810218</v>
      </c>
      <c r="BO178" s="166">
        <v>35.299999999999997</v>
      </c>
      <c r="BP178" s="166">
        <f t="shared" si="137"/>
        <v>1.0771961834002752E-2</v>
      </c>
      <c r="BQ178" s="166">
        <f t="shared" si="138"/>
        <v>34.575345730465607</v>
      </c>
      <c r="BR178" s="166"/>
      <c r="BT178" s="180"/>
      <c r="BU178" s="143">
        <f t="shared" si="139"/>
        <v>35.408525208452964</v>
      </c>
      <c r="BV178" s="143">
        <f t="shared" si="112"/>
        <v>762.52105306672854</v>
      </c>
      <c r="BW178" s="143">
        <f t="shared" si="113"/>
        <v>1.1412032611885508</v>
      </c>
      <c r="BX178" s="143"/>
      <c r="BY178" s="144">
        <f t="shared" si="114"/>
        <v>751.09046374476054</v>
      </c>
      <c r="BZ178" s="144">
        <f t="shared" si="115"/>
        <v>762.52105306672888</v>
      </c>
      <c r="CA178" s="144"/>
      <c r="CB178" s="158">
        <f>'[2]A9. Nominal GDP (A)'!DX178/'[2]A9. Nominal GDP (A)'!BF178</f>
        <v>3.0256091011706183E-2</v>
      </c>
      <c r="CC178" s="158">
        <f t="shared" si="102"/>
        <v>35.356049671848538</v>
      </c>
      <c r="CD178" s="158"/>
      <c r="CE178" s="162">
        <f>'[2]A9. Nominal GDP (A)'!DX178/'[2]A9. Nominal GDP (A)'!EF178</f>
        <v>3.3136743885778863E-2</v>
      </c>
      <c r="CF178" s="162">
        <f>'[2]A18. Population 1680+'!U780</f>
        <v>1403.07954966289</v>
      </c>
      <c r="CG178" s="162">
        <f>'[2]A9. Nominal GDP (A)'!DO178/BI178</f>
        <v>24.704374590966523</v>
      </c>
      <c r="CH178" s="162"/>
      <c r="CI178" s="162"/>
      <c r="CJ178" s="145">
        <f t="shared" si="81"/>
        <v>2438.7570365414208</v>
      </c>
      <c r="CK178" s="145">
        <f t="shared" si="82"/>
        <v>2371.6961980992533</v>
      </c>
      <c r="CL178" s="145">
        <f t="shared" si="123"/>
        <v>2754.1560054967945</v>
      </c>
      <c r="CM178" s="146">
        <f t="shared" si="86"/>
        <v>313.16103580762154</v>
      </c>
      <c r="CN178" s="146">
        <f t="shared" si="87"/>
        <v>313.16103580762154</v>
      </c>
      <c r="CO178" s="146">
        <f t="shared" si="85"/>
        <v>313.7032274253807</v>
      </c>
      <c r="DM178">
        <v>850</v>
      </c>
      <c r="DN178">
        <v>787</v>
      </c>
      <c r="DO178" s="174">
        <f t="shared" si="124"/>
        <v>1.0800508259212198</v>
      </c>
      <c r="DX178" s="150">
        <f t="shared" si="125"/>
        <v>1.1464844825758918</v>
      </c>
    </row>
    <row r="179" spans="1:128" x14ac:dyDescent="0.25">
      <c r="A179">
        <v>1861</v>
      </c>
      <c r="B179" s="147">
        <f t="shared" si="74"/>
        <v>68991.485101779617</v>
      </c>
      <c r="C179" s="147">
        <f t="shared" si="88"/>
        <v>67645.836412276665</v>
      </c>
      <c r="D179" s="147">
        <f t="shared" si="75"/>
        <v>78497.490915032351</v>
      </c>
      <c r="E179" s="148">
        <f t="shared" si="132"/>
        <v>1.9104419551758696</v>
      </c>
      <c r="F179" s="148">
        <f t="shared" si="132"/>
        <v>1.9104419551758838</v>
      </c>
      <c r="G179" s="148">
        <f t="shared" si="132"/>
        <v>1.8366044039745049</v>
      </c>
      <c r="H179" s="10"/>
      <c r="I179" s="13">
        <f t="shared" si="89"/>
        <v>66681.393390172365</v>
      </c>
      <c r="J179" s="13">
        <f t="shared" si="90"/>
        <v>65379.385448542111</v>
      </c>
      <c r="K179" s="13">
        <f t="shared" si="76"/>
        <v>75867.458922363876</v>
      </c>
      <c r="L179" s="10">
        <f t="shared" si="103"/>
        <v>1.8563225718985876</v>
      </c>
      <c r="M179" s="10"/>
      <c r="N179" s="13">
        <f>('[2]A9. Nominal GDP (A)'!DH179/('[2]A9. Nominal GDP (A)'!F179/'BoE A8. UK Real GDP(A)'!I179))</f>
        <v>55782.278011983013</v>
      </c>
      <c r="O179" s="13">
        <f t="shared" si="91"/>
        <v>54720.358830790952</v>
      </c>
      <c r="P179" s="13">
        <f t="shared" si="77"/>
        <v>63498.525526513891</v>
      </c>
      <c r="Q179" s="10">
        <f t="shared" si="104"/>
        <v>1.8330667993322578</v>
      </c>
      <c r="R179" s="10"/>
      <c r="S179" s="10">
        <f t="shared" si="78"/>
        <v>38.040847922146142</v>
      </c>
      <c r="T179" s="10">
        <f t="shared" si="92"/>
        <v>38.040847922146156</v>
      </c>
      <c r="U179" s="10">
        <f t="shared" si="79"/>
        <v>38.326430924497608</v>
      </c>
      <c r="V179" s="10">
        <f t="shared" si="105"/>
        <v>1.8444545281387974</v>
      </c>
      <c r="W179" s="10">
        <f t="shared" si="105"/>
        <v>1.8444545281388116</v>
      </c>
      <c r="X179" s="10">
        <f t="shared" si="105"/>
        <v>1.7706647870531498</v>
      </c>
      <c r="Y179" s="10"/>
      <c r="Z179" s="10">
        <f t="shared" si="93"/>
        <v>76.871821571552175</v>
      </c>
      <c r="AA179" s="10"/>
      <c r="AB179" s="10">
        <f t="shared" si="106"/>
        <v>1.1987034798987679</v>
      </c>
      <c r="AC179" s="10"/>
      <c r="AD179" s="178">
        <f t="shared" si="133"/>
        <v>73642.434044222508</v>
      </c>
      <c r="AE179" s="178">
        <f t="shared" si="134"/>
        <v>72206.070633328738</v>
      </c>
      <c r="AF179" s="178">
        <f t="shared" si="135"/>
        <v>83789.271803892741</v>
      </c>
      <c r="AG179" s="178">
        <f t="shared" si="134"/>
        <v>87001.346845663022</v>
      </c>
      <c r="AH179" s="150">
        <f t="shared" si="107"/>
        <v>2.2662889518413749</v>
      </c>
      <c r="AI179" s="150">
        <f t="shared" si="107"/>
        <v>2.2662889518413891</v>
      </c>
      <c r="AJ179" s="150">
        <f t="shared" si="107"/>
        <v>2.1921935774931995</v>
      </c>
      <c r="AK179" s="179">
        <v>38.1</v>
      </c>
      <c r="AL179" s="161">
        <f>'[2]A14. Real GDP(O) components'!BZ179</f>
        <v>40.200000000000003</v>
      </c>
      <c r="AM179" s="153">
        <f>'[2]A7. GB GDP(O) 1700-1870'!E170</f>
        <v>778.54087011530612</v>
      </c>
      <c r="AN179" s="154">
        <f>'[2]A18. Population 1680+'!J781</f>
        <v>23188</v>
      </c>
      <c r="AO179" s="154">
        <f t="shared" si="108"/>
        <v>3.3575162589067884</v>
      </c>
      <c r="AP179" s="154">
        <v>64.406780971893994</v>
      </c>
      <c r="AQ179" s="177"/>
      <c r="AR179" s="161">
        <f>'[2]A48. Real Earnings '!AB658</f>
        <v>94.174858275850923</v>
      </c>
      <c r="AS179" s="161"/>
      <c r="AT179" s="156">
        <f t="shared" si="130"/>
        <v>64.406780971893994</v>
      </c>
      <c r="AU179" s="154">
        <f>'[2]A18. Population 1680+'!S781</f>
        <v>5788</v>
      </c>
      <c r="AV179" s="154">
        <f t="shared" si="97"/>
        <v>180.75756948813302</v>
      </c>
      <c r="AW179" s="154"/>
      <c r="AX179" s="156">
        <f t="shared" si="127"/>
        <v>124.55057288063261</v>
      </c>
      <c r="AY179" s="156">
        <f>'[2]A9. Nominal GDP (A)'!AT179/('[2]A9. Nominal GDP (A)'!BK179+'[2]A9. Nominal GDP (A)'!AT179)</f>
        <v>0.11761984460344979</v>
      </c>
      <c r="AZ179" s="156">
        <f t="shared" si="111"/>
        <v>786.35664506797718</v>
      </c>
      <c r="BA179" s="156">
        <f t="shared" si="128"/>
        <v>155.70557532686945</v>
      </c>
      <c r="BB179" s="156">
        <f t="shared" si="100"/>
        <v>35.570483194465979</v>
      </c>
      <c r="BC179" s="169">
        <f>'[2]A9. Nominal GDP (A)'!AZ179</f>
        <v>820.5</v>
      </c>
      <c r="BD179" s="79">
        <v>820</v>
      </c>
      <c r="BE179" s="168"/>
      <c r="BF179" s="168">
        <f t="shared" si="126"/>
        <v>820.5</v>
      </c>
      <c r="BG179" s="171">
        <v>1</v>
      </c>
      <c r="BH179" s="168">
        <f t="shared" si="118"/>
        <v>781.42857142857179</v>
      </c>
      <c r="BI179" s="167">
        <f>'[2]A9. Nominal GDP (A)'!AZ179/'BoE A8. UK Real GDP(A)'!BD179</f>
        <v>1.0006097560975609</v>
      </c>
      <c r="BJ179" s="168"/>
      <c r="BK179" s="167">
        <f t="shared" si="119"/>
        <v>35.035997350936803</v>
      </c>
      <c r="BL179" s="167">
        <f t="shared" si="129"/>
        <v>158.60735009671177</v>
      </c>
      <c r="BM179" s="181">
        <v>708</v>
      </c>
      <c r="BN179" s="173">
        <f t="shared" si="136"/>
        <v>35.032736235829702</v>
      </c>
      <c r="BO179" s="166">
        <v>36.1</v>
      </c>
      <c r="BP179" s="166">
        <f t="shared" si="137"/>
        <v>-4.3755471077830066E-2</v>
      </c>
      <c r="BQ179" s="166">
        <f t="shared" si="138"/>
        <v>35.213072260410826</v>
      </c>
      <c r="BR179" s="166"/>
      <c r="BT179" s="180"/>
      <c r="BU179" s="143">
        <f t="shared" si="139"/>
        <v>36.061619355007444</v>
      </c>
      <c r="BV179" s="143">
        <f t="shared" si="112"/>
        <v>776.58540715802951</v>
      </c>
      <c r="BW179" s="143">
        <f t="shared" si="113"/>
        <v>1.8444545281388116</v>
      </c>
      <c r="BX179" s="143"/>
      <c r="BY179" s="144">
        <f t="shared" si="114"/>
        <v>765.5878197465405</v>
      </c>
      <c r="BZ179" s="144">
        <f t="shared" si="115"/>
        <v>776.58540715802974</v>
      </c>
      <c r="CA179" s="144"/>
      <c r="CB179" s="158">
        <f>'[2]A9. Nominal GDP (A)'!DX179/'[2]A9. Nominal GDP (A)'!BF179</f>
        <v>3.0408295036801106E-2</v>
      </c>
      <c r="CC179" s="158">
        <f t="shared" si="102"/>
        <v>36.038483098514419</v>
      </c>
      <c r="CD179" s="158"/>
      <c r="CE179" s="162">
        <f>'[2]A9. Nominal GDP (A)'!DX179/'[2]A9. Nominal GDP (A)'!EF179</f>
        <v>3.3313628171308042E-2</v>
      </c>
      <c r="CF179" s="162">
        <f>'[2]A18. Population 1680+'!U781</f>
        <v>1397</v>
      </c>
      <c r="CG179" s="162">
        <f>'[2]A9. Nominal GDP (A)'!DO179/BI179</f>
        <v>25.034101035067497</v>
      </c>
      <c r="CH179" s="162"/>
      <c r="CI179" s="162"/>
      <c r="CJ179" s="145">
        <f t="shared" si="81"/>
        <v>2471.3068459982069</v>
      </c>
      <c r="CK179" s="145">
        <f t="shared" si="82"/>
        <v>2403.3509542643014</v>
      </c>
      <c r="CL179" s="145">
        <f t="shared" si="123"/>
        <v>2788.8932963767529</v>
      </c>
      <c r="CM179" s="146">
        <f t="shared" si="86"/>
        <v>319.14379562295369</v>
      </c>
      <c r="CN179" s="146">
        <f t="shared" si="87"/>
        <v>319.14379562295369</v>
      </c>
      <c r="CO179" s="146">
        <f t="shared" si="85"/>
        <v>318.91256518279647</v>
      </c>
      <c r="DM179">
        <v>885</v>
      </c>
      <c r="DN179">
        <v>820</v>
      </c>
      <c r="DO179" s="174">
        <f t="shared" si="124"/>
        <v>1.0792682926829269</v>
      </c>
      <c r="DX179" s="150">
        <f t="shared" si="125"/>
        <v>1.1456538159134804</v>
      </c>
    </row>
    <row r="180" spans="1:128" x14ac:dyDescent="0.25">
      <c r="A180">
        <v>1862</v>
      </c>
      <c r="B180" s="147">
        <f t="shared" si="74"/>
        <v>68235.25371634365</v>
      </c>
      <c r="C180" s="147">
        <f t="shared" si="88"/>
        <v>66904.354988684136</v>
      </c>
      <c r="D180" s="147">
        <f t="shared" si="75"/>
        <v>77710.700222521293</v>
      </c>
      <c r="E180" s="148">
        <f t="shared" si="132"/>
        <v>-1.0961227814132997</v>
      </c>
      <c r="F180" s="148">
        <f t="shared" si="132"/>
        <v>-1.0961227814132855</v>
      </c>
      <c r="G180" s="148">
        <f t="shared" si="132"/>
        <v>-1.0023131737582531</v>
      </c>
      <c r="H180" s="10"/>
      <c r="I180" s="13">
        <f t="shared" si="89"/>
        <v>66032.239724672108</v>
      </c>
      <c r="J180" s="13">
        <f t="shared" si="90"/>
        <v>64742.907031485964</v>
      </c>
      <c r="K180" s="13">
        <f t="shared" si="76"/>
        <v>75200.136683319652</v>
      </c>
      <c r="L180" s="10">
        <f t="shared" si="103"/>
        <v>-0.87958954803943357</v>
      </c>
      <c r="M180" s="10"/>
      <c r="N180" s="13">
        <f>('[2]A9. Nominal GDP (A)'!DH180/('[2]A9. Nominal GDP (A)'!F180/'BoE A8. UK Real GDP(A)'!I180))</f>
        <v>55284.8925183799</v>
      </c>
      <c r="O180" s="13">
        <f t="shared" si="91"/>
        <v>54232.441993093038</v>
      </c>
      <c r="P180" s="13">
        <f t="shared" si="77"/>
        <v>62992.028587277295</v>
      </c>
      <c r="Q180" s="10">
        <f t="shared" si="104"/>
        <v>-0.79765149668727986</v>
      </c>
      <c r="R180" s="10"/>
      <c r="S180" s="10">
        <f t="shared" si="78"/>
        <v>37.93376846020498</v>
      </c>
      <c r="T180" s="10">
        <f t="shared" si="92"/>
        <v>37.933768460204995</v>
      </c>
      <c r="U180" s="10">
        <f t="shared" si="79"/>
        <v>38.254797602089852</v>
      </c>
      <c r="V180" s="10">
        <f t="shared" si="105"/>
        <v>-0.28148547624466858</v>
      </c>
      <c r="W180" s="10">
        <f t="shared" si="105"/>
        <v>-0.28148547624465436</v>
      </c>
      <c r="X180" s="10">
        <f t="shared" si="105"/>
        <v>-0.18690319103511399</v>
      </c>
      <c r="Y180" s="10"/>
      <c r="Z180" s="10">
        <f t="shared" si="93"/>
        <v>80.646305123895658</v>
      </c>
      <c r="AA180" s="10"/>
      <c r="AB180" s="10">
        <f t="shared" si="106"/>
        <v>4.9101003139755193</v>
      </c>
      <c r="AC180" s="10"/>
      <c r="AD180" s="178">
        <f t="shared" si="133"/>
        <v>74458.416692911953</v>
      </c>
      <c r="AE180" s="178">
        <f t="shared" si="134"/>
        <v>73006.137897963956</v>
      </c>
      <c r="AF180" s="178">
        <f t="shared" si="135"/>
        <v>84798.038895260237</v>
      </c>
      <c r="AG180" s="178">
        <f t="shared" si="134"/>
        <v>88048.785183687534</v>
      </c>
      <c r="AH180" s="150">
        <f t="shared" si="107"/>
        <v>1.10803324099723</v>
      </c>
      <c r="AI180" s="150">
        <f t="shared" si="107"/>
        <v>1.1080332409972158</v>
      </c>
      <c r="AJ180" s="150">
        <f t="shared" si="107"/>
        <v>1.2039334745962549</v>
      </c>
      <c r="AK180" s="179">
        <v>38.700000000000003</v>
      </c>
      <c r="AL180" s="161">
        <f>'[2]A14. Real GDP(O) components'!BZ180</f>
        <v>40.200000000000003</v>
      </c>
      <c r="AM180" s="153">
        <f>'[2]A7. GB GDP(O) 1700-1870'!E171</f>
        <v>747.34676952049347</v>
      </c>
      <c r="AN180" s="154">
        <f>'[2]A18. Population 1680+'!J782</f>
        <v>23469</v>
      </c>
      <c r="AO180" s="154">
        <f t="shared" si="108"/>
        <v>3.1843997167348141</v>
      </c>
      <c r="AP180" s="154">
        <v>67.569218526616496</v>
      </c>
      <c r="AQ180" s="177"/>
      <c r="AR180" s="161">
        <f>'[2]A48. Real Earnings '!AB659</f>
        <v>90.203846978342568</v>
      </c>
      <c r="AS180" s="161"/>
      <c r="AT180" s="156">
        <f t="shared" si="130"/>
        <v>67.569218526616496</v>
      </c>
      <c r="AU180" s="154">
        <f>'[2]A18. Population 1680+'!S782</f>
        <v>5776</v>
      </c>
      <c r="AV180" s="154">
        <f t="shared" si="97"/>
        <v>190.02692174271189</v>
      </c>
      <c r="AW180" s="154"/>
      <c r="AX180" s="156">
        <f t="shared" si="127"/>
        <v>130.66613095070289</v>
      </c>
      <c r="AY180" s="156">
        <f>'[2]A9. Nominal GDP (A)'!AT180/('[2]A9. Nominal GDP (A)'!BK180+'[2]A9. Nominal GDP (A)'!AT180)</f>
        <v>0.11266422782982383</v>
      </c>
      <c r="AZ180" s="156">
        <f t="shared" si="111"/>
        <v>763.09667366515362</v>
      </c>
      <c r="BA180" s="156">
        <f t="shared" si="128"/>
        <v>151.09989512809642</v>
      </c>
      <c r="BB180" s="156">
        <f t="shared" si="100"/>
        <v>34.518329026154255</v>
      </c>
      <c r="BC180" s="169">
        <f>'[2]A9. Nominal GDP (A)'!AZ180</f>
        <v>827.6</v>
      </c>
      <c r="BD180" s="79">
        <v>822</v>
      </c>
      <c r="BE180" s="168"/>
      <c r="BF180" s="168">
        <f t="shared" si="126"/>
        <v>827.6</v>
      </c>
      <c r="BG180" s="171">
        <v>1</v>
      </c>
      <c r="BH180" s="168">
        <f t="shared" si="118"/>
        <v>788.1904761904766</v>
      </c>
      <c r="BI180" s="167">
        <f>'[2]A9. Nominal GDP (A)'!AZ180/'BoE A8. UK Real GDP(A)'!BD180</f>
        <v>1.0068126520681266</v>
      </c>
      <c r="BJ180" s="168"/>
      <c r="BK180" s="167">
        <f t="shared" si="119"/>
        <v>35.121451003012254</v>
      </c>
      <c r="BL180" s="167">
        <f t="shared" si="129"/>
        <v>158.99419729206957</v>
      </c>
      <c r="BM180" s="181">
        <v>726</v>
      </c>
      <c r="BN180" s="173">
        <f t="shared" si="136"/>
        <v>35.702077699608189</v>
      </c>
      <c r="BO180" s="166">
        <v>36.5</v>
      </c>
      <c r="BP180" s="166">
        <f t="shared" si="137"/>
        <v>7.8429008734843819E-3</v>
      </c>
      <c r="BQ180" s="166">
        <f t="shared" si="138"/>
        <v>35.113952576258235</v>
      </c>
      <c r="BR180" s="166"/>
      <c r="BT180" s="180"/>
      <c r="BU180" s="143">
        <f t="shared" si="139"/>
        <v>35.960111134024466</v>
      </c>
      <c r="BV180" s="143">
        <f t="shared" si="112"/>
        <v>774.39943202624409</v>
      </c>
      <c r="BW180" s="143">
        <f t="shared" si="113"/>
        <v>-0.28148547624468279</v>
      </c>
      <c r="BX180" s="143"/>
      <c r="BY180" s="144">
        <f t="shared" si="114"/>
        <v>758.13470405438909</v>
      </c>
      <c r="BZ180" s="144">
        <f t="shared" si="115"/>
        <v>774.39943202624431</v>
      </c>
      <c r="CA180" s="144"/>
      <c r="CB180" s="158">
        <f>'[2]A9. Nominal GDP (A)'!DX180/'[2]A9. Nominal GDP (A)'!BF180</f>
        <v>2.9107248693536165E-2</v>
      </c>
      <c r="CC180" s="158">
        <f t="shared" si="102"/>
        <v>35.687642898376708</v>
      </c>
      <c r="CD180" s="144">
        <f>100*CC180/CC179-100</f>
        <v>-0.97351544785794886</v>
      </c>
      <c r="CE180" s="162">
        <f>'[2]A9. Nominal GDP (A)'!DX180/'[2]A9. Nominal GDP (A)'!EF180</f>
        <v>3.1761111199366983E-2</v>
      </c>
      <c r="CF180" s="162">
        <f>'[2]A18. Population 1680+'!U782</f>
        <v>1393.1526685818301</v>
      </c>
      <c r="CG180" s="162">
        <f>'[2]A9. Nominal GDP (A)'!DO180/BI180</f>
        <v>23.869036218618046</v>
      </c>
      <c r="CH180" s="162"/>
      <c r="CI180" s="162"/>
      <c r="CJ180" s="145">
        <f t="shared" si="81"/>
        <v>2356.2944214302156</v>
      </c>
      <c r="CK180" s="145">
        <f t="shared" si="82"/>
        <v>2291.5011365108594</v>
      </c>
      <c r="CL180" s="145">
        <f t="shared" si="123"/>
        <v>2661.6228182617006</v>
      </c>
      <c r="CM180" s="146">
        <f t="shared" si="86"/>
        <v>315.64558777366341</v>
      </c>
      <c r="CN180" s="146">
        <f t="shared" si="87"/>
        <v>315.64558777366341</v>
      </c>
      <c r="CO180" s="146">
        <f t="shared" si="85"/>
        <v>315.94497531619277</v>
      </c>
      <c r="DM180">
        <v>888</v>
      </c>
      <c r="DN180">
        <v>822</v>
      </c>
      <c r="DO180" s="174">
        <f t="shared" si="124"/>
        <v>1.0802919708029197</v>
      </c>
      <c r="DX180" s="150">
        <f t="shared" si="125"/>
        <v>1.1467404602190603</v>
      </c>
    </row>
    <row r="181" spans="1:128" x14ac:dyDescent="0.25">
      <c r="A181">
        <v>1863</v>
      </c>
      <c r="B181" s="147">
        <f t="shared" si="74"/>
        <v>71898.260784331753</v>
      </c>
      <c r="C181" s="147">
        <f t="shared" si="88"/>
        <v>70495.916708693345</v>
      </c>
      <c r="D181" s="147">
        <f t="shared" si="75"/>
        <v>81694.735875785787</v>
      </c>
      <c r="E181" s="148">
        <f t="shared" si="132"/>
        <v>5.3682031918798998</v>
      </c>
      <c r="F181" s="148">
        <f t="shared" si="132"/>
        <v>5.368203191879914</v>
      </c>
      <c r="G181" s="148">
        <f t="shared" si="132"/>
        <v>5.126752997793588</v>
      </c>
      <c r="H181" s="10"/>
      <c r="I181" s="13">
        <f t="shared" si="89"/>
        <v>69748.507343478457</v>
      </c>
      <c r="J181" s="13">
        <f t="shared" si="90"/>
        <v>68386.611530253751</v>
      </c>
      <c r="K181" s="13">
        <f t="shared" si="76"/>
        <v>79250.351328719087</v>
      </c>
      <c r="L181" s="10">
        <f t="shared" si="103"/>
        <v>5.3859139411615331</v>
      </c>
      <c r="M181" s="10"/>
      <c r="N181" s="13">
        <f>('[2]A9. Nominal GDP (A)'!DH181/('[2]A9. Nominal GDP (A)'!F181/'BoE A8. UK Real GDP(A)'!I181))</f>
        <v>58444.330181345984</v>
      </c>
      <c r="O181" s="13">
        <f t="shared" si="91"/>
        <v>57331.733896946098</v>
      </c>
      <c r="P181" s="13">
        <f t="shared" si="77"/>
        <v>66439.321264039681</v>
      </c>
      <c r="Q181" s="10">
        <f t="shared" si="104"/>
        <v>5.4725855859461063</v>
      </c>
      <c r="R181" s="10"/>
      <c r="S181" s="10">
        <f t="shared" si="78"/>
        <v>39.968170779612215</v>
      </c>
      <c r="T181" s="10">
        <f t="shared" si="92"/>
        <v>39.96817077961223</v>
      </c>
      <c r="U181" s="10">
        <f t="shared" si="79"/>
        <v>40.214055080539822</v>
      </c>
      <c r="V181" s="10">
        <f t="shared" si="105"/>
        <v>5.3630377417984647</v>
      </c>
      <c r="W181" s="10">
        <f t="shared" si="105"/>
        <v>5.3630377417984647</v>
      </c>
      <c r="X181" s="10">
        <f t="shared" si="105"/>
        <v>5.1215993842898655</v>
      </c>
      <c r="Y181" s="10"/>
      <c r="Z181" s="10">
        <f t="shared" si="93"/>
        <v>83.288708020818063</v>
      </c>
      <c r="AA181" s="10"/>
      <c r="AB181" s="10">
        <f t="shared" si="106"/>
        <v>3.2765331193573246</v>
      </c>
      <c r="AC181" s="10"/>
      <c r="AD181" s="178">
        <f t="shared" si="133"/>
        <v>76294.377652463212</v>
      </c>
      <c r="AE181" s="178">
        <f t="shared" si="134"/>
        <v>74806.289243393199</v>
      </c>
      <c r="AF181" s="178">
        <f t="shared" si="135"/>
        <v>86689.84427622924</v>
      </c>
      <c r="AG181" s="178">
        <f t="shared" si="134"/>
        <v>90013.113224386994</v>
      </c>
      <c r="AH181" s="150">
        <f t="shared" si="107"/>
        <v>2.4657534246575494</v>
      </c>
      <c r="AI181" s="150">
        <f t="shared" si="107"/>
        <v>2.465753424657521</v>
      </c>
      <c r="AJ181" s="150">
        <f t="shared" si="107"/>
        <v>2.2309541654680203</v>
      </c>
      <c r="AK181" s="179">
        <v>38.9</v>
      </c>
      <c r="AL181" s="161">
        <f>'[2]A14. Real GDP(O) components'!BZ181</f>
        <v>40.200000000000003</v>
      </c>
      <c r="AM181" s="153">
        <f>'[2]A7. GB GDP(O) 1700-1870'!E172</f>
        <v>819.81527926926731</v>
      </c>
      <c r="AN181" s="154">
        <f>'[2]A18. Population 1680+'!J783</f>
        <v>23753</v>
      </c>
      <c r="AO181" s="154">
        <f t="shared" si="108"/>
        <v>3.4514178388804244</v>
      </c>
      <c r="AP181" s="154">
        <v>69.783146350132</v>
      </c>
      <c r="AQ181" s="177"/>
      <c r="AR181" s="161">
        <f>'[2]A48. Real Earnings '!AB660</f>
        <v>97.446015472510354</v>
      </c>
      <c r="AS181" s="161"/>
      <c r="AT181" s="156">
        <f t="shared" si="130"/>
        <v>69.783146350132</v>
      </c>
      <c r="AU181" s="154">
        <f>'[2]A18. Population 1680+'!S783</f>
        <v>5718</v>
      </c>
      <c r="AV181" s="154">
        <f t="shared" si="97"/>
        <v>198.24389297997865</v>
      </c>
      <c r="AW181" s="154"/>
      <c r="AX181" s="156">
        <f t="shared" si="127"/>
        <v>134.94745000708545</v>
      </c>
      <c r="AY181" s="156">
        <f>'[2]A9. Nominal GDP (A)'!AT181/('[2]A9. Nominal GDP (A)'!BK181+'[2]A9. Nominal GDP (A)'!AT181)</f>
        <v>0.10204474957076307</v>
      </c>
      <c r="AZ181" s="156">
        <f t="shared" si="111"/>
        <v>831.57269919392388</v>
      </c>
      <c r="BA181" s="156">
        <f t="shared" si="128"/>
        <v>164.65875422584449</v>
      </c>
      <c r="BB181" s="156">
        <f t="shared" si="100"/>
        <v>37.615810723004913</v>
      </c>
      <c r="BC181" s="169">
        <f>'[2]A9. Nominal GDP (A)'!AZ181</f>
        <v>882</v>
      </c>
      <c r="BD181" s="79">
        <v>861</v>
      </c>
      <c r="BE181" s="168"/>
      <c r="BF181" s="168">
        <f t="shared" si="126"/>
        <v>882</v>
      </c>
      <c r="BG181" s="171">
        <v>1</v>
      </c>
      <c r="BH181" s="168">
        <f t="shared" si="118"/>
        <v>840.00000000000045</v>
      </c>
      <c r="BI181" s="167">
        <f>'[2]A9. Nominal GDP (A)'!AZ181/'BoE A8. UK Real GDP(A)'!BD181</f>
        <v>1.024390243902439</v>
      </c>
      <c r="BJ181" s="168"/>
      <c r="BK181" s="167">
        <f t="shared" si="119"/>
        <v>36.787797218483647</v>
      </c>
      <c r="BL181" s="167">
        <f t="shared" si="129"/>
        <v>166.53771760154737</v>
      </c>
      <c r="BM181" s="181">
        <v>757</v>
      </c>
      <c r="BN181" s="173">
        <f t="shared" si="136"/>
        <v>36.587773375192008</v>
      </c>
      <c r="BO181" s="166">
        <v>37.4</v>
      </c>
      <c r="BP181" s="166">
        <f t="shared" si="137"/>
        <v>2.5190197891888033E-2</v>
      </c>
      <c r="BQ181" s="166">
        <f t="shared" si="138"/>
        <v>36.997127105560189</v>
      </c>
      <c r="BR181" s="166"/>
      <c r="BT181" s="180"/>
      <c r="BU181" s="143">
        <f t="shared" si="139"/>
        <v>37.888665466134874</v>
      </c>
      <c r="BV181" s="143">
        <f t="shared" si="112"/>
        <v>815.93076583808465</v>
      </c>
      <c r="BW181" s="143">
        <f t="shared" si="113"/>
        <v>5.3630377417984789</v>
      </c>
      <c r="BX181" s="143"/>
      <c r="BY181" s="144">
        <f t="shared" si="114"/>
        <v>800.80221712252398</v>
      </c>
      <c r="BZ181" s="144">
        <f t="shared" si="115"/>
        <v>815.93076583808477</v>
      </c>
      <c r="CA181" s="144"/>
      <c r="CB181" s="158">
        <f>'[2]A9. Nominal GDP (A)'!DX181/'[2]A9. Nominal GDP (A)'!BF181</f>
        <v>2.6557739999093631E-2</v>
      </c>
      <c r="CC181" s="158">
        <f t="shared" si="102"/>
        <v>37.696128938646645</v>
      </c>
      <c r="CD181" s="158"/>
      <c r="CE181" s="162">
        <f>'[2]A9. Nominal GDP (A)'!DX181/'[2]A9. Nominal GDP (A)'!EF181</f>
        <v>2.8726194519764752E-2</v>
      </c>
      <c r="CF181" s="162">
        <f>'[2]A18. Population 1680+'!U783</f>
        <v>1389.31593269626</v>
      </c>
      <c r="CG181" s="162">
        <f>'[2]A9. Nominal GDP (A)'!DO181/BI181</f>
        <v>23.26026235103474</v>
      </c>
      <c r="CH181" s="162"/>
      <c r="CI181" s="162"/>
      <c r="CJ181" s="145">
        <f t="shared" si="81"/>
        <v>2296.1977147613406</v>
      </c>
      <c r="CK181" s="145">
        <f t="shared" si="82"/>
        <v>2233.0569665549256</v>
      </c>
      <c r="CL181" s="145">
        <f t="shared" si="123"/>
        <v>2587.7952595769566</v>
      </c>
      <c r="CM181" s="146">
        <f t="shared" si="86"/>
        <v>332.59008429155728</v>
      </c>
      <c r="CN181" s="146">
        <f t="shared" si="87"/>
        <v>332.59008429155728</v>
      </c>
      <c r="CO181" s="146">
        <f t="shared" si="85"/>
        <v>331.82795740725288</v>
      </c>
      <c r="DM181">
        <v>928</v>
      </c>
      <c r="DN181">
        <v>861</v>
      </c>
      <c r="DO181" s="174">
        <f t="shared" si="124"/>
        <v>1.0778164924506388</v>
      </c>
      <c r="DX181" s="150">
        <f t="shared" si="125"/>
        <v>1.1441127158113635</v>
      </c>
    </row>
    <row r="182" spans="1:128" x14ac:dyDescent="0.25">
      <c r="A182">
        <v>1864</v>
      </c>
      <c r="B182" s="147">
        <f t="shared" si="74"/>
        <v>72746.926971010922</v>
      </c>
      <c r="C182" s="147">
        <f t="shared" si="88"/>
        <v>71328.03003322953</v>
      </c>
      <c r="D182" s="147">
        <f t="shared" si="75"/>
        <v>82738.845534148335</v>
      </c>
      <c r="E182" s="148">
        <f t="shared" si="132"/>
        <v>1.1803709539300939</v>
      </c>
      <c r="F182" s="148">
        <f t="shared" si="132"/>
        <v>1.1803709539301224</v>
      </c>
      <c r="G182" s="148">
        <f t="shared" si="132"/>
        <v>1.2780623465752825</v>
      </c>
      <c r="H182" s="10"/>
      <c r="I182" s="13">
        <f t="shared" si="89"/>
        <v>70634.377706377156</v>
      </c>
      <c r="J182" s="13">
        <f t="shared" si="90"/>
        <v>69255.184560431764</v>
      </c>
      <c r="K182" s="13">
        <f t="shared" si="76"/>
        <v>80334.393296927505</v>
      </c>
      <c r="L182" s="10">
        <f t="shared" si="103"/>
        <v>1.367870236577204</v>
      </c>
      <c r="M182" s="10"/>
      <c r="N182" s="13">
        <f>('[2]A9. Nominal GDP (A)'!DH182/('[2]A9. Nominal GDP (A)'!F182/'BoE A8. UK Real GDP(A)'!I182))</f>
        <v>59235.054993190548</v>
      </c>
      <c r="O182" s="13">
        <f t="shared" si="91"/>
        <v>58107.405794591607</v>
      </c>
      <c r="P182" s="13">
        <f t="shared" si="77"/>
        <v>67403.230822287223</v>
      </c>
      <c r="Q182" s="10">
        <f t="shared" si="104"/>
        <v>1.4508118684969986</v>
      </c>
      <c r="R182" s="10"/>
      <c r="S182" s="10">
        <f t="shared" si="78"/>
        <v>40.451374078807945</v>
      </c>
      <c r="T182" s="10">
        <f t="shared" si="92"/>
        <v>40.451374078807959</v>
      </c>
      <c r="U182" s="10">
        <f t="shared" si="79"/>
        <v>40.73952782261874</v>
      </c>
      <c r="V182" s="10">
        <f t="shared" si="105"/>
        <v>1.2089702625125227</v>
      </c>
      <c r="W182" s="10">
        <f t="shared" si="105"/>
        <v>1.2089702625125085</v>
      </c>
      <c r="X182" s="10">
        <f t="shared" si="105"/>
        <v>1.3066892682832218</v>
      </c>
      <c r="Y182" s="10"/>
      <c r="Z182" s="10">
        <f t="shared" si="93"/>
        <v>83.847675327370126</v>
      </c>
      <c r="AA182" s="10"/>
      <c r="AB182" s="10">
        <f t="shared" si="106"/>
        <v>0.6711201552224253</v>
      </c>
      <c r="AC182" s="10"/>
      <c r="AD182" s="178">
        <f t="shared" si="133"/>
        <v>77518.35162549738</v>
      </c>
      <c r="AE182" s="178">
        <f t="shared" si="134"/>
        <v>76006.390140346033</v>
      </c>
      <c r="AF182" s="178">
        <f t="shared" si="135"/>
        <v>88165.633769790293</v>
      </c>
      <c r="AG182" s="178">
        <f t="shared" si="134"/>
        <v>91545.477342564292</v>
      </c>
      <c r="AH182" s="150">
        <f t="shared" si="107"/>
        <v>1.6042780748663006</v>
      </c>
      <c r="AI182" s="150">
        <f t="shared" si="107"/>
        <v>1.6042780748663148</v>
      </c>
      <c r="AJ182" s="150">
        <f t="shared" si="107"/>
        <v>1.7023787571455102</v>
      </c>
      <c r="AK182" s="179">
        <v>40.299999999999997</v>
      </c>
      <c r="AL182" s="161">
        <f>'[2]A14. Real GDP(O) components'!BZ182</f>
        <v>39.200000000000003</v>
      </c>
      <c r="AM182" s="153">
        <f>'[2]A7. GB GDP(O) 1700-1870'!E173</f>
        <v>844.34028712025224</v>
      </c>
      <c r="AN182" s="154">
        <f>'[2]A18. Population 1680+'!J784</f>
        <v>24040</v>
      </c>
      <c r="AO182" s="154">
        <f t="shared" si="108"/>
        <v>3.5122308116483039</v>
      </c>
      <c r="AP182" s="154">
        <v>70.2514751102361</v>
      </c>
      <c r="AQ182" s="177"/>
      <c r="AR182" s="161">
        <f>'[2]A48. Real Earnings '!AB661</f>
        <v>103.76269106762895</v>
      </c>
      <c r="AS182" s="161"/>
      <c r="AT182" s="156">
        <f t="shared" si="130"/>
        <v>70.2514751102361</v>
      </c>
      <c r="AU182" s="154">
        <f>'[2]A18. Population 1680+'!S784</f>
        <v>5641</v>
      </c>
      <c r="AV182" s="154">
        <f t="shared" si="97"/>
        <v>202.29854993113815</v>
      </c>
      <c r="AW182" s="154"/>
      <c r="AX182" s="156">
        <f t="shared" si="127"/>
        <v>135.85310954304171</v>
      </c>
      <c r="AY182" s="156">
        <f>'[2]A9. Nominal GDP (A)'!AT182/('[2]A9. Nominal GDP (A)'!BK182+'[2]A9. Nominal GDP (A)'!AT182)</f>
        <v>9.7995435463104727E-2</v>
      </c>
      <c r="AZ182" s="156">
        <f t="shared" si="111"/>
        <v>854.4803901241778</v>
      </c>
      <c r="BA182" s="156">
        <f t="shared" si="128"/>
        <v>169.19467977321102</v>
      </c>
      <c r="BB182" s="156">
        <f t="shared" si="100"/>
        <v>38.652029645257649</v>
      </c>
      <c r="BC182" s="169">
        <f>'[2]A9. Nominal GDP (A)'!AZ182</f>
        <v>934.6</v>
      </c>
      <c r="BD182" s="79">
        <v>875</v>
      </c>
      <c r="BE182" s="168"/>
      <c r="BF182" s="168">
        <f t="shared" si="126"/>
        <v>934.6</v>
      </c>
      <c r="BG182" s="171">
        <v>1</v>
      </c>
      <c r="BH182" s="168">
        <f t="shared" si="118"/>
        <v>890.09523809523864</v>
      </c>
      <c r="BI182" s="167">
        <f>'[2]A9. Nominal GDP (A)'!AZ182/'BoE A8. UK Real GDP(A)'!BD182</f>
        <v>1.0681142857142858</v>
      </c>
      <c r="BJ182" s="168"/>
      <c r="BK182" s="167">
        <f t="shared" si="119"/>
        <v>37.385972783011837</v>
      </c>
      <c r="BL182" s="167">
        <f t="shared" si="129"/>
        <v>169.24564796905221</v>
      </c>
      <c r="BM182" s="181">
        <v>783</v>
      </c>
      <c r="BN182" s="173">
        <f t="shared" si="136"/>
        <v>36.295231682481621</v>
      </c>
      <c r="BO182" s="166">
        <v>38</v>
      </c>
      <c r="BP182" s="166">
        <f t="shared" si="137"/>
        <v>-6.2651781688458641E-3</v>
      </c>
      <c r="BQ182" s="166">
        <f t="shared" si="138"/>
        <v>37.444411370250371</v>
      </c>
      <c r="BR182" s="166"/>
      <c r="BT182" s="180"/>
      <c r="BU182" s="143">
        <f t="shared" si="139"/>
        <v>38.346728164483295</v>
      </c>
      <c r="BV182" s="143">
        <f t="shared" si="112"/>
        <v>825.79512615975773</v>
      </c>
      <c r="BW182" s="143">
        <f t="shared" si="113"/>
        <v>1.2089702625125227</v>
      </c>
      <c r="BX182" s="143"/>
      <c r="BY182" s="144">
        <f t="shared" si="114"/>
        <v>810.97314375180542</v>
      </c>
      <c r="BZ182" s="144">
        <f t="shared" si="115"/>
        <v>825.79512615975784</v>
      </c>
      <c r="CA182" s="144"/>
      <c r="CB182" s="158">
        <f>'[2]A9. Nominal GDP (A)'!DX182/'[2]A9. Nominal GDP (A)'!BF182</f>
        <v>2.5780815693018124E-2</v>
      </c>
      <c r="CC182" s="158">
        <f t="shared" si="102"/>
        <v>38.174904538220495</v>
      </c>
      <c r="CD182" s="158"/>
      <c r="CE182" s="162">
        <f>'[2]A9. Nominal GDP (A)'!DX182/'[2]A9. Nominal GDP (A)'!EF182</f>
        <v>2.7787477839572566E-2</v>
      </c>
      <c r="CF182" s="162">
        <f>'[2]A18. Population 1680+'!U784</f>
        <v>1385.48976316325</v>
      </c>
      <c r="CG182" s="162">
        <f>'[2]A9. Nominal GDP (A)'!DO182/BI182</f>
        <v>22.829195372949147</v>
      </c>
      <c r="CH182" s="162"/>
      <c r="CI182" s="162"/>
      <c r="CJ182" s="145">
        <f t="shared" si="81"/>
        <v>2253.6438090894562</v>
      </c>
      <c r="CK182" s="145">
        <f t="shared" si="82"/>
        <v>2191.6732063918339</v>
      </c>
      <c r="CL182" s="145">
        <f t="shared" si="123"/>
        <v>2542.2896272406097</v>
      </c>
      <c r="CM182" s="146">
        <f t="shared" si="86"/>
        <v>336.51588104218649</v>
      </c>
      <c r="CN182" s="146">
        <f t="shared" si="87"/>
        <v>336.51588104218649</v>
      </c>
      <c r="CO182" s="146">
        <f t="shared" si="85"/>
        <v>336.84079292733071</v>
      </c>
      <c r="DM182">
        <v>944</v>
      </c>
      <c r="DN182">
        <v>875</v>
      </c>
      <c r="DO182" s="174">
        <f t="shared" si="124"/>
        <v>1.078857142857143</v>
      </c>
      <c r="DX182" s="150">
        <f t="shared" si="125"/>
        <v>1.1452173763645608</v>
      </c>
    </row>
    <row r="183" spans="1:128" x14ac:dyDescent="0.25">
      <c r="A183">
        <v>1865</v>
      </c>
      <c r="B183" s="147">
        <f t="shared" ref="B183:B237" si="140">B184*CM183/CM184</f>
        <v>76244.135284283911</v>
      </c>
      <c r="C183" s="147">
        <f t="shared" si="88"/>
        <v>74757.026830592513</v>
      </c>
      <c r="D183" s="147">
        <f t="shared" ref="D183:D246" si="141">D184*(B183/B184)*(DX183/DX184)</f>
        <v>86675.319192542811</v>
      </c>
      <c r="E183" s="148">
        <f t="shared" si="132"/>
        <v>4.8073622610431386</v>
      </c>
      <c r="F183" s="148">
        <f t="shared" si="132"/>
        <v>4.8073622610431244</v>
      </c>
      <c r="G183" s="148">
        <f t="shared" si="132"/>
        <v>4.7577091908658531</v>
      </c>
      <c r="H183" s="10"/>
      <c r="I183" s="13">
        <f t="shared" si="89"/>
        <v>73968.264406418399</v>
      </c>
      <c r="J183" s="13">
        <f t="shared" si="90"/>
        <v>72523.974436017787</v>
      </c>
      <c r="K183" s="13">
        <f t="shared" ref="K183:K246" si="142">K184*I183/I184*DX183/DX184</f>
        <v>84086.25783899246</v>
      </c>
      <c r="L183" s="10">
        <f t="shared" si="103"/>
        <v>4.6703091765410107</v>
      </c>
      <c r="M183" s="10"/>
      <c r="N183" s="13">
        <f>('[2]A9. Nominal GDP (A)'!DH183/('[2]A9. Nominal GDP (A)'!F183/'BoE A8. UK Real GDP(A)'!I183))</f>
        <v>62081.399498432183</v>
      </c>
      <c r="O183" s="13">
        <f t="shared" si="91"/>
        <v>60899.564850007271</v>
      </c>
      <c r="P183" s="13">
        <f t="shared" ref="P183:P246" si="143">P184*N183/N184*$DX183/$DX184</f>
        <v>70608.602907964538</v>
      </c>
      <c r="Q183" s="10">
        <f t="shared" si="104"/>
        <v>4.7555169783010598</v>
      </c>
      <c r="R183" s="10"/>
      <c r="S183" s="10">
        <f t="shared" ref="S183:S237" si="144">S184*BU183/BU184</f>
        <v>42.007737004498949</v>
      </c>
      <c r="T183" s="10">
        <f t="shared" si="92"/>
        <v>42.007737004498964</v>
      </c>
      <c r="U183" s="10">
        <f t="shared" ref="U183:U236" si="145">U184*S183/S184*DX183/DX184</f>
        <v>42.286934271686079</v>
      </c>
      <c r="V183" s="10">
        <f t="shared" si="105"/>
        <v>3.8474908730142943</v>
      </c>
      <c r="W183" s="10">
        <f t="shared" si="105"/>
        <v>3.8474908730142943</v>
      </c>
      <c r="X183" s="10">
        <f t="shared" si="105"/>
        <v>3.7982925472401092</v>
      </c>
      <c r="Y183" s="10"/>
      <c r="Z183" s="10">
        <f t="shared" si="93"/>
        <v>80.340461016166401</v>
      </c>
      <c r="AA183" s="10"/>
      <c r="AB183" s="10">
        <f t="shared" si="106"/>
        <v>-4.1828402487133474</v>
      </c>
      <c r="AC183" s="10"/>
      <c r="AD183" s="178">
        <f t="shared" si="133"/>
        <v>80986.27788242753</v>
      </c>
      <c r="AE183" s="178">
        <f t="shared" si="134"/>
        <v>79406.676015045727</v>
      </c>
      <c r="AF183" s="178">
        <f t="shared" si="135"/>
        <v>92066.24823669951</v>
      </c>
      <c r="AG183" s="178">
        <f t="shared" si="134"/>
        <v>95595.622484546693</v>
      </c>
      <c r="AH183" s="150">
        <f t="shared" si="107"/>
        <v>4.473684210526315</v>
      </c>
      <c r="AI183" s="150">
        <f t="shared" si="107"/>
        <v>4.473684210526315</v>
      </c>
      <c r="AJ183" s="150">
        <f t="shared" si="107"/>
        <v>4.4241892221793933</v>
      </c>
      <c r="AK183" s="179">
        <v>41.7</v>
      </c>
      <c r="AL183" s="161">
        <f>'[2]A14. Real GDP(O) components'!BZ183</f>
        <v>40.200000000000003</v>
      </c>
      <c r="AM183" s="153">
        <f>'[2]A7. GB GDP(O) 1700-1870'!E174</f>
        <v>867.08771961566617</v>
      </c>
      <c r="AN183" s="154">
        <f>'[2]A18. Population 1680+'!J785</f>
        <v>24330</v>
      </c>
      <c r="AO183" s="154">
        <f t="shared" si="108"/>
        <v>3.5638623905288371</v>
      </c>
      <c r="AP183" s="154">
        <v>67.312968134010305</v>
      </c>
      <c r="AQ183" s="177"/>
      <c r="AR183" s="161">
        <f>'[2]A48. Real Earnings '!AB662</f>
        <v>107.22861663486226</v>
      </c>
      <c r="AS183" s="161"/>
      <c r="AT183" s="156">
        <f t="shared" si="130"/>
        <v>67.312968134010305</v>
      </c>
      <c r="AU183" s="154">
        <f>'[2]A18. Population 1680+'!S785</f>
        <v>5595</v>
      </c>
      <c r="AV183" s="154">
        <f t="shared" si="97"/>
        <v>195.43037790576452</v>
      </c>
      <c r="AW183" s="154"/>
      <c r="AX183" s="156">
        <f t="shared" si="127"/>
        <v>130.17059099794673</v>
      </c>
      <c r="AY183" s="156">
        <f>'[2]A9. Nominal GDP (A)'!AT183/('[2]A9. Nominal GDP (A)'!BK183+'[2]A9. Nominal GDP (A)'!AT183)</f>
        <v>0.10253052481098647</v>
      </c>
      <c r="AZ183" s="156">
        <f t="shared" si="111"/>
        <v>871.74258368031951</v>
      </c>
      <c r="BA183" s="156">
        <f t="shared" si="128"/>
        <v>172.61274687535968</v>
      </c>
      <c r="BB183" s="156">
        <f t="shared" si="100"/>
        <v>39.432877075796348</v>
      </c>
      <c r="BC183" s="169">
        <f>'[2]A9. Nominal GDP (A)'!AZ183</f>
        <v>974.6</v>
      </c>
      <c r="BD183" s="79">
        <v>919</v>
      </c>
      <c r="BE183" s="168"/>
      <c r="BF183" s="168">
        <f t="shared" si="126"/>
        <v>974.6</v>
      </c>
      <c r="BG183" s="171">
        <v>1</v>
      </c>
      <c r="BH183" s="168">
        <f t="shared" si="118"/>
        <v>928.19047619047683</v>
      </c>
      <c r="BI183" s="167">
        <f>'[2]A9. Nominal GDP (A)'!AZ183/'BoE A8. UK Real GDP(A)'!BD183</f>
        <v>1.0605005440696409</v>
      </c>
      <c r="BJ183" s="168"/>
      <c r="BK183" s="167">
        <f t="shared" si="119"/>
        <v>39.265953128671867</v>
      </c>
      <c r="BL183" s="167">
        <f t="shared" si="129"/>
        <v>177.75628626692458</v>
      </c>
      <c r="BM183" s="181">
        <v>813</v>
      </c>
      <c r="BN183" s="173">
        <f t="shared" si="136"/>
        <v>37.956414836055856</v>
      </c>
      <c r="BO183" s="166">
        <v>39.700000000000003</v>
      </c>
      <c r="BP183" s="166">
        <f t="shared" si="137"/>
        <v>-5.9210678424093999E-2</v>
      </c>
      <c r="BQ183" s="166">
        <f t="shared" si="138"/>
        <v>38.885081680174686</v>
      </c>
      <c r="BR183" s="166"/>
      <c r="BT183" s="180"/>
      <c r="BU183" s="143">
        <f t="shared" si="139"/>
        <v>39.822115030711394</v>
      </c>
      <c r="BV183" s="143">
        <f t="shared" si="112"/>
        <v>857.56751826855134</v>
      </c>
      <c r="BW183" s="143">
        <f t="shared" si="113"/>
        <v>3.8474908730143085</v>
      </c>
      <c r="BX183" s="143"/>
      <c r="BY183" s="144">
        <f t="shared" si="114"/>
        <v>849.25043401524999</v>
      </c>
      <c r="BZ183" s="144">
        <f t="shared" si="115"/>
        <v>857.56751826855145</v>
      </c>
      <c r="CA183" s="144"/>
      <c r="CB183" s="158">
        <f>'[2]A9. Nominal GDP (A)'!DX183/'[2]A9. Nominal GDP (A)'!BF183</f>
        <v>2.7120787835425653E-2</v>
      </c>
      <c r="CC183" s="158">
        <f t="shared" si="102"/>
        <v>39.976729805859641</v>
      </c>
      <c r="CD183" s="158"/>
      <c r="CE183" s="162">
        <f>'[2]A9. Nominal GDP (A)'!DX183/'[2]A9. Nominal GDP (A)'!EF183</f>
        <v>2.9332763841477733E-2</v>
      </c>
      <c r="CF183" s="162">
        <f>'[2]A18. Population 1680+'!U785</f>
        <v>1381.6741308830999</v>
      </c>
      <c r="CG183" s="162">
        <f>'[2]A9. Nominal GDP (A)'!DO183/BI183</f>
        <v>24.625102835938836</v>
      </c>
      <c r="CH183" s="162"/>
      <c r="CI183" s="162"/>
      <c r="CJ183" s="145">
        <f t="shared" ref="CJ183:CJ237" si="146">CJ184*CG183/CG184</f>
        <v>2430.9315176374348</v>
      </c>
      <c r="CK183" s="145">
        <f t="shared" ref="CK183:CK246" si="147">CK184*CJ183/CJ184</f>
        <v>2364.0858649850293</v>
      </c>
      <c r="CL183" s="145">
        <f t="shared" si="123"/>
        <v>2740.985103788305</v>
      </c>
      <c r="CM183" s="146">
        <f t="shared" si="86"/>
        <v>352.69341850982534</v>
      </c>
      <c r="CN183" s="146">
        <f t="shared" si="87"/>
        <v>352.69341850982534</v>
      </c>
      <c r="CO183" s="146">
        <f t="shared" si="85"/>
        <v>352.52632804325378</v>
      </c>
      <c r="DM183">
        <v>991</v>
      </c>
      <c r="DN183">
        <v>919</v>
      </c>
      <c r="DO183" s="174">
        <f t="shared" si="124"/>
        <v>1.0783460282916213</v>
      </c>
      <c r="DX183" s="150">
        <f t="shared" si="125"/>
        <v>1.1446748232697197</v>
      </c>
    </row>
    <row r="184" spans="1:128" x14ac:dyDescent="0.25">
      <c r="A184">
        <v>1866</v>
      </c>
      <c r="B184" s="147">
        <f t="shared" si="140"/>
        <v>77118.951374793702</v>
      </c>
      <c r="C184" s="147">
        <f t="shared" si="88"/>
        <v>75614.780016542209</v>
      </c>
      <c r="D184" s="147">
        <f t="shared" si="141"/>
        <v>87797.266002192351</v>
      </c>
      <c r="E184" s="148">
        <f t="shared" si="132"/>
        <v>1.1473880413856818</v>
      </c>
      <c r="F184" s="148">
        <f t="shared" si="132"/>
        <v>1.1473880413856676</v>
      </c>
      <c r="G184" s="148">
        <f t="shared" si="132"/>
        <v>1.2944247798582893</v>
      </c>
      <c r="H184" s="10"/>
      <c r="I184" s="13">
        <f t="shared" si="89"/>
        <v>74840.143559916862</v>
      </c>
      <c r="J184" s="13">
        <f t="shared" si="90"/>
        <v>73378.829446434014</v>
      </c>
      <c r="K184" s="13">
        <f t="shared" si="142"/>
        <v>85201.075853539238</v>
      </c>
      <c r="L184" s="10">
        <f t="shared" si="103"/>
        <v>1.3258028638656043</v>
      </c>
      <c r="M184" s="10"/>
      <c r="N184" s="13">
        <f>('[2]A9. Nominal GDP (A)'!DH184/('[2]A9. Nominal GDP (A)'!F184/'BoE A8. UK Real GDP(A)'!I184))</f>
        <v>62864.039733652789</v>
      </c>
      <c r="O184" s="13">
        <f t="shared" si="91"/>
        <v>61667.306075947999</v>
      </c>
      <c r="P184" s="13">
        <f t="shared" si="143"/>
        <v>71602.679714259153</v>
      </c>
      <c r="Q184" s="10">
        <f t="shared" si="104"/>
        <v>1.4078692473073744</v>
      </c>
      <c r="R184" s="10"/>
      <c r="S184" s="10">
        <f t="shared" si="144"/>
        <v>42.345727311899886</v>
      </c>
      <c r="T184" s="10">
        <f t="shared" si="92"/>
        <v>42.3457273118999</v>
      </c>
      <c r="U184" s="10">
        <f t="shared" si="145"/>
        <v>42.689137578575931</v>
      </c>
      <c r="V184" s="10">
        <f t="shared" si="105"/>
        <v>0.80459060997438314</v>
      </c>
      <c r="W184" s="10">
        <f t="shared" si="105"/>
        <v>0.80459060997439735</v>
      </c>
      <c r="X184" s="10">
        <f t="shared" si="105"/>
        <v>0.95112902795403897</v>
      </c>
      <c r="Y184" s="10"/>
      <c r="Z184" s="10">
        <f t="shared" si="93"/>
        <v>78.355857835264089</v>
      </c>
      <c r="AA184" s="10"/>
      <c r="AB184" s="10">
        <f t="shared" si="106"/>
        <v>-2.4702412156969871</v>
      </c>
      <c r="AC184" s="10"/>
      <c r="AD184" s="178">
        <f t="shared" si="133"/>
        <v>81598.264868944607</v>
      </c>
      <c r="AE184" s="178">
        <f t="shared" si="134"/>
        <v>80006.726463522136</v>
      </c>
      <c r="AF184" s="178">
        <f t="shared" si="135"/>
        <v>92896.809906023525</v>
      </c>
      <c r="AG184" s="178">
        <f t="shared" si="134"/>
        <v>96458.023867371623</v>
      </c>
      <c r="AH184" s="150">
        <f t="shared" si="107"/>
        <v>0.75566750629721469</v>
      </c>
      <c r="AI184" s="150">
        <f t="shared" si="107"/>
        <v>0.7556675062972289</v>
      </c>
      <c r="AJ184" s="150">
        <f t="shared" si="107"/>
        <v>0.90213480535088308</v>
      </c>
      <c r="AK184" s="179">
        <v>42.9</v>
      </c>
      <c r="AL184" s="161">
        <f>'[2]A14. Real GDP(O) components'!BZ184</f>
        <v>40.200000000000003</v>
      </c>
      <c r="AM184" s="153">
        <f>'[2]A7. GB GDP(O) 1700-1870'!E175</f>
        <v>896.99205146547922</v>
      </c>
      <c r="AN184" s="154">
        <f>'[2]A18. Population 1680+'!J786</f>
        <v>24625</v>
      </c>
      <c r="AO184" s="154">
        <f t="shared" si="108"/>
        <v>3.6426073155958547</v>
      </c>
      <c r="AP184" s="154">
        <v>65.650175451655002</v>
      </c>
      <c r="AQ184" s="177"/>
      <c r="AR184" s="161">
        <f>'[2]A48. Real Earnings '!AB663</f>
        <v>104.2522826854633</v>
      </c>
      <c r="AS184" s="161"/>
      <c r="AT184" s="156">
        <f t="shared" si="130"/>
        <v>65.650175451655002</v>
      </c>
      <c r="AU184" s="154">
        <f>'[2]A18. Population 1680+'!S786</f>
        <v>5523</v>
      </c>
      <c r="AV184" s="154">
        <f t="shared" si="97"/>
        <v>193.0875489101127</v>
      </c>
      <c r="AW184" s="154"/>
      <c r="AX184" s="156">
        <f t="shared" si="127"/>
        <v>126.9550634083991</v>
      </c>
      <c r="AY184" s="156">
        <f>'[2]A9. Nominal GDP (A)'!AT184/('[2]A9. Nominal GDP (A)'!BK184+'[2]A9. Nominal GDP (A)'!AT184)</f>
        <v>0.1020051229613046</v>
      </c>
      <c r="AZ184" s="156">
        <f t="shared" si="111"/>
        <v>896.51697957306055</v>
      </c>
      <c r="BA184" s="156">
        <f t="shared" si="128"/>
        <v>177.5182965264616</v>
      </c>
      <c r="BB184" s="156">
        <f t="shared" si="100"/>
        <v>40.553535543277867</v>
      </c>
      <c r="BC184" s="182">
        <f>'[2]A9. Nominal GDP (A)'!AZ184</f>
        <v>1019.1</v>
      </c>
      <c r="BD184" s="79">
        <v>926</v>
      </c>
      <c r="BE184" s="168"/>
      <c r="BF184" s="168">
        <f t="shared" si="126"/>
        <v>1019.1</v>
      </c>
      <c r="BG184" s="171">
        <v>1</v>
      </c>
      <c r="BH184" s="168">
        <f t="shared" si="118"/>
        <v>970.57142857142924</v>
      </c>
      <c r="BI184" s="167">
        <f>'[2]A9. Nominal GDP (A)'!AZ184/'BoE A8. UK Real GDP(A)'!BD184</f>
        <v>1.1005399568034557</v>
      </c>
      <c r="BJ184" s="168"/>
      <c r="BK184" s="167">
        <f t="shared" si="119"/>
        <v>39.565040910935963</v>
      </c>
      <c r="BL184" s="167">
        <f t="shared" si="129"/>
        <v>179.110251450677</v>
      </c>
      <c r="BM184" s="181">
        <v>833</v>
      </c>
      <c r="BN184" s="173">
        <f t="shared" si="136"/>
        <v>37.475265733948874</v>
      </c>
      <c r="BO184" s="166">
        <v>40</v>
      </c>
      <c r="BP184" s="166">
        <f t="shared" si="137"/>
        <v>-1.9897785038388349E-2</v>
      </c>
      <c r="BQ184" s="166">
        <f t="shared" si="138"/>
        <v>39.197947396054239</v>
      </c>
      <c r="BR184" s="166"/>
      <c r="BT184" s="180"/>
      <c r="BU184" s="143">
        <f t="shared" si="139"/>
        <v>40.142520028941696</v>
      </c>
      <c r="BV184" s="143">
        <f t="shared" si="112"/>
        <v>864.46742599473043</v>
      </c>
      <c r="BW184" s="143">
        <f t="shared" si="113"/>
        <v>0.80459060997438314</v>
      </c>
      <c r="BX184" s="143"/>
      <c r="BY184" s="144">
        <f t="shared" si="114"/>
        <v>859.26072363687831</v>
      </c>
      <c r="BZ184" s="144">
        <f t="shared" si="115"/>
        <v>864.46742599473055</v>
      </c>
      <c r="CA184" s="144"/>
      <c r="CB184" s="158">
        <f>'[2]A9. Nominal GDP (A)'!DX184/'[2]A9. Nominal GDP (A)'!BF184</f>
        <v>2.7258280562965687E-2</v>
      </c>
      <c r="CC184" s="158">
        <f t="shared" si="102"/>
        <v>40.447943746357957</v>
      </c>
      <c r="CD184" s="158"/>
      <c r="CE184" s="162">
        <f>'[2]A9. Nominal GDP (A)'!DX184/'[2]A9. Nominal GDP (A)'!EF184</f>
        <v>2.9460348596509076E-2</v>
      </c>
      <c r="CF184" s="162">
        <f>'[2]A18. Population 1680+'!U786</f>
        <v>1377.8690068362801</v>
      </c>
      <c r="CG184" s="162">
        <f>'[2]A9. Nominal GDP (A)'!DO184/BI184</f>
        <v>24.652324703584188</v>
      </c>
      <c r="CH184" s="162"/>
      <c r="CI184" s="162"/>
      <c r="CJ184" s="145">
        <f t="shared" si="146"/>
        <v>2433.618795593954</v>
      </c>
      <c r="CK184" s="145">
        <f t="shared" si="147"/>
        <v>2366.6992482852993</v>
      </c>
      <c r="CL184" s="145">
        <f t="shared" si="123"/>
        <v>2748.0040727941769</v>
      </c>
      <c r="CM184" s="146">
        <f t="shared" si="86"/>
        <v>356.74018061656142</v>
      </c>
      <c r="CN184" s="146">
        <f t="shared" si="87"/>
        <v>356.74018061656142</v>
      </c>
      <c r="CO184" s="146">
        <f t="shared" ref="CO184:CO238" si="148">CN184*DX184/DX183</f>
        <v>357.25876951594586</v>
      </c>
      <c r="DM184">
        <v>1000</v>
      </c>
      <c r="DN184">
        <v>926</v>
      </c>
      <c r="DO184" s="174">
        <f t="shared" si="124"/>
        <v>1.079913606911447</v>
      </c>
      <c r="DX184" s="150">
        <f t="shared" si="125"/>
        <v>1.1463388232590861</v>
      </c>
    </row>
    <row r="185" spans="1:128" x14ac:dyDescent="0.25">
      <c r="A185">
        <v>1867</v>
      </c>
      <c r="B185" s="147">
        <f t="shared" si="140"/>
        <v>77559.847618375075</v>
      </c>
      <c r="C185" s="147">
        <f t="shared" si="88"/>
        <v>76047.076772063476</v>
      </c>
      <c r="D185" s="147">
        <f t="shared" si="141"/>
        <v>88387.510378419684</v>
      </c>
      <c r="E185" s="148">
        <f t="shared" si="132"/>
        <v>0.57170933437443239</v>
      </c>
      <c r="F185" s="148">
        <f t="shared" si="132"/>
        <v>0.57170933437443239</v>
      </c>
      <c r="G185" s="148">
        <f t="shared" si="132"/>
        <v>0.67228104370880715</v>
      </c>
      <c r="H185" s="10"/>
      <c r="I185" s="13">
        <f t="shared" si="89"/>
        <v>75108.020000038319</v>
      </c>
      <c r="J185" s="13">
        <f t="shared" si="90"/>
        <v>73641.475383191922</v>
      </c>
      <c r="K185" s="13">
        <f t="shared" si="142"/>
        <v>85591.543370213636</v>
      </c>
      <c r="L185" s="10">
        <f t="shared" si="103"/>
        <v>0.45828942036555986</v>
      </c>
      <c r="M185" s="10"/>
      <c r="N185" s="13">
        <f>('[2]A9. Nominal GDP (A)'!DH185/('[2]A9. Nominal GDP (A)'!F185/'BoE A8. UK Real GDP(A)'!I185))</f>
        <v>63139.888619485362</v>
      </c>
      <c r="O185" s="13">
        <f t="shared" si="91"/>
        <v>61937.903666325888</v>
      </c>
      <c r="P185" s="13">
        <f t="shared" si="143"/>
        <v>71988.790831945196</v>
      </c>
      <c r="Q185" s="10">
        <f t="shared" si="104"/>
        <v>0.53924115581550325</v>
      </c>
      <c r="R185" s="10"/>
      <c r="S185" s="10">
        <f t="shared" si="144"/>
        <v>42.273292093205455</v>
      </c>
      <c r="T185" s="10">
        <f t="shared" si="92"/>
        <v>42.27329209320547</v>
      </c>
      <c r="U185" s="10">
        <f t="shared" si="145"/>
        <v>42.658731048424009</v>
      </c>
      <c r="V185" s="10">
        <f t="shared" si="105"/>
        <v>-0.1710567353369612</v>
      </c>
      <c r="W185" s="10">
        <f t="shared" si="105"/>
        <v>-0.1710567353369612</v>
      </c>
      <c r="X185" s="10">
        <f t="shared" si="105"/>
        <v>-7.1227792072292573E-2</v>
      </c>
      <c r="Y185" s="10"/>
      <c r="Z185" s="10">
        <f t="shared" si="93"/>
        <v>74.572862790446891</v>
      </c>
      <c r="AA185" s="10"/>
      <c r="AB185" s="10">
        <f t="shared" si="106"/>
        <v>-4.827967109709391</v>
      </c>
      <c r="AC185" s="10"/>
      <c r="AD185" s="178">
        <f t="shared" si="133"/>
        <v>80578.286558082807</v>
      </c>
      <c r="AE185" s="178">
        <f t="shared" si="134"/>
        <v>79006.642382728125</v>
      </c>
      <c r="AF185" s="178">
        <f t="shared" si="135"/>
        <v>91827.335381980432</v>
      </c>
      <c r="AG185" s="178">
        <f t="shared" si="134"/>
        <v>95347.550867598504</v>
      </c>
      <c r="AH185" s="150">
        <f t="shared" si="107"/>
        <v>-1.2499999999999858</v>
      </c>
      <c r="AI185" s="150">
        <f t="shared" si="107"/>
        <v>-1.2499999999999858</v>
      </c>
      <c r="AJ185" s="150">
        <f t="shared" si="107"/>
        <v>-1.1512500000000045</v>
      </c>
      <c r="AK185" s="179">
        <v>41.8</v>
      </c>
      <c r="AL185" s="161">
        <f>'[2]A14. Real GDP(O) components'!BZ185</f>
        <v>40.200000000000003</v>
      </c>
      <c r="AM185" s="153">
        <f>'[2]A7. GB GDP(O) 1700-1870'!E176</f>
        <v>903.38586770680502</v>
      </c>
      <c r="AN185" s="154">
        <f>'[2]A18. Population 1680+'!J787</f>
        <v>24922</v>
      </c>
      <c r="AO185" s="154">
        <f t="shared" si="108"/>
        <v>3.6248530122253633</v>
      </c>
      <c r="AP185" s="154">
        <v>62.480606573382602</v>
      </c>
      <c r="AQ185" s="177"/>
      <c r="AR185" s="161">
        <f>'[2]A48. Real Earnings '!AB664</f>
        <v>92.511350571727291</v>
      </c>
      <c r="AS185" s="161"/>
      <c r="AT185" s="156">
        <f t="shared" si="130"/>
        <v>62.480606573382602</v>
      </c>
      <c r="AU185" s="154">
        <f>'[2]A18. Population 1680+'!S787</f>
        <v>5487</v>
      </c>
      <c r="AV185" s="154">
        <f t="shared" si="97"/>
        <v>184.97102305533434</v>
      </c>
      <c r="AW185" s="154"/>
      <c r="AX185" s="156">
        <f t="shared" si="127"/>
        <v>120.82571470293091</v>
      </c>
      <c r="AY185" s="156">
        <f>'[2]A9. Nominal GDP (A)'!AT185/('[2]A9. Nominal GDP (A)'!BK185+'[2]A9. Nominal GDP (A)'!AT185)</f>
        <v>0.10943701492109724</v>
      </c>
      <c r="AZ185" s="156">
        <f t="shared" si="111"/>
        <v>897.84040956379147</v>
      </c>
      <c r="BA185" s="156">
        <f t="shared" si="128"/>
        <v>177.78034737756587</v>
      </c>
      <c r="BB185" s="156">
        <f t="shared" si="100"/>
        <v>40.613400293629503</v>
      </c>
      <c r="BC185" s="182">
        <f>'[2]A9. Nominal GDP (A)'!AZ185</f>
        <v>1009</v>
      </c>
      <c r="BD185" s="79">
        <v>926</v>
      </c>
      <c r="BE185" s="168"/>
      <c r="BF185" s="168">
        <f t="shared" si="126"/>
        <v>1009</v>
      </c>
      <c r="BG185" s="171">
        <v>1</v>
      </c>
      <c r="BH185" s="168">
        <f t="shared" si="118"/>
        <v>960.95238095238153</v>
      </c>
      <c r="BI185" s="167">
        <f>'[2]A9. Nominal GDP (A)'!AZ185/'BoE A8. UK Real GDP(A)'!BD185</f>
        <v>1.0896328293736501</v>
      </c>
      <c r="BJ185" s="168"/>
      <c r="BK185" s="167">
        <f t="shared" si="119"/>
        <v>39.565040910935956</v>
      </c>
      <c r="BL185" s="167">
        <f t="shared" si="129"/>
        <v>179.11025145067694</v>
      </c>
      <c r="BM185" s="181">
        <v>819</v>
      </c>
      <c r="BN185" s="173">
        <f t="shared" si="136"/>
        <v>37.214248796192877</v>
      </c>
      <c r="BO185" s="166">
        <v>39.5</v>
      </c>
      <c r="BP185" s="166">
        <f t="shared" si="137"/>
        <v>2.6429902376278847E-2</v>
      </c>
      <c r="BQ185" s="166">
        <f t="shared" si="138"/>
        <v>39.130896666919448</v>
      </c>
      <c r="BR185" s="166"/>
      <c r="BT185" s="180"/>
      <c r="BU185" s="143">
        <f t="shared" si="139"/>
        <v>40.073853544698203</v>
      </c>
      <c r="BV185" s="143">
        <f t="shared" si="112"/>
        <v>862.9886962377725</v>
      </c>
      <c r="BW185" s="143">
        <f t="shared" si="113"/>
        <v>-0.17105673533694699</v>
      </c>
      <c r="BX185" s="143"/>
      <c r="BY185" s="144">
        <f t="shared" si="114"/>
        <v>862.33628833832438</v>
      </c>
      <c r="BZ185" s="144">
        <f t="shared" si="115"/>
        <v>862.98869623777273</v>
      </c>
      <c r="CA185" s="144"/>
      <c r="CB185" s="158">
        <f>'[2]A9. Nominal GDP (A)'!DX185/'[2]A9. Nominal GDP (A)'!BF185</f>
        <v>2.9355068633914776E-2</v>
      </c>
      <c r="CC185" s="158">
        <f t="shared" si="102"/>
        <v>40.592719673629297</v>
      </c>
      <c r="CD185" s="158"/>
      <c r="CE185" s="162">
        <f>'[2]A9. Nominal GDP (A)'!DX185/'[2]A9. Nominal GDP (A)'!EF185</f>
        <v>3.191052563370924E-2</v>
      </c>
      <c r="CF185" s="162">
        <f>'[2]A18. Population 1680+'!U787</f>
        <v>1374.0743620831499</v>
      </c>
      <c r="CG185" s="162">
        <f>'[2]A9. Nominal GDP (A)'!DO185/BI185</f>
        <v>26.529449253783174</v>
      </c>
      <c r="CH185" s="162"/>
      <c r="CI185" s="162"/>
      <c r="CJ185" s="145">
        <f t="shared" si="146"/>
        <v>2618.9240616068964</v>
      </c>
      <c r="CK185" s="145">
        <f t="shared" si="147"/>
        <v>2546.9089978854217</v>
      </c>
      <c r="CL185" s="145">
        <f t="shared" si="123"/>
        <v>2960.2051129227193</v>
      </c>
      <c r="CM185" s="146">
        <f t="shared" ref="CM185:CM237" si="149">(CE184*CG185/CG184+(1-CE184)*CC185/CC184)*CM184</f>
        <v>358.77969752861048</v>
      </c>
      <c r="CN185" s="146">
        <f t="shared" ref="CN185:CN238" si="150">CN184*(CM185/CM184)</f>
        <v>358.77969752861048</v>
      </c>
      <c r="CO185" s="146">
        <f t="shared" si="148"/>
        <v>359.13847722613912</v>
      </c>
      <c r="DM185">
        <v>1001</v>
      </c>
      <c r="DN185">
        <v>926</v>
      </c>
      <c r="DO185" s="174">
        <f t="shared" si="124"/>
        <v>1.0809935205183585</v>
      </c>
      <c r="DX185" s="150">
        <f t="shared" si="125"/>
        <v>1.1474851620823452</v>
      </c>
    </row>
    <row r="186" spans="1:128" x14ac:dyDescent="0.25">
      <c r="A186">
        <v>1868</v>
      </c>
      <c r="B186" s="147">
        <f t="shared" si="140"/>
        <v>80610.082187130145</v>
      </c>
      <c r="C186" s="147">
        <f t="shared" si="88"/>
        <v>79037.817851961678</v>
      </c>
      <c r="D186" s="147">
        <f t="shared" si="141"/>
        <v>91818.211332242485</v>
      </c>
      <c r="E186" s="148">
        <f t="shared" si="132"/>
        <v>3.9327495636188274</v>
      </c>
      <c r="F186" s="148">
        <f t="shared" si="132"/>
        <v>3.9327495636188274</v>
      </c>
      <c r="G186" s="148">
        <f t="shared" si="132"/>
        <v>3.8814318212320984</v>
      </c>
      <c r="H186" s="10"/>
      <c r="I186" s="13">
        <f t="shared" si="89"/>
        <v>78095.104750158425</v>
      </c>
      <c r="J186" s="13">
        <f t="shared" si="90"/>
        <v>76570.234896401904</v>
      </c>
      <c r="K186" s="13">
        <f t="shared" si="142"/>
        <v>88951.620889199534</v>
      </c>
      <c r="L186" s="10">
        <f t="shared" si="103"/>
        <v>3.9257120349522978</v>
      </c>
      <c r="M186" s="10"/>
      <c r="N186" s="13">
        <f>('[2]A9. Nominal GDP (A)'!DH186/('[2]A9. Nominal GDP (A)'!F186/'BoE A8. UK Real GDP(A)'!I186))</f>
        <v>65703.630564708918</v>
      </c>
      <c r="O186" s="13">
        <f t="shared" si="91"/>
        <v>64452.840025899561</v>
      </c>
      <c r="P186" s="13">
        <f t="shared" si="143"/>
        <v>74874.846589839144</v>
      </c>
      <c r="Q186" s="10">
        <f t="shared" si="104"/>
        <v>4.0090349129926608</v>
      </c>
      <c r="R186" s="10"/>
      <c r="S186" s="10">
        <f t="shared" si="144"/>
        <v>43.907601859552912</v>
      </c>
      <c r="T186" s="10">
        <f t="shared" si="92"/>
        <v>43.907601859552926</v>
      </c>
      <c r="U186" s="10">
        <f t="shared" si="145"/>
        <v>44.286064656030554</v>
      </c>
      <c r="V186" s="10">
        <f t="shared" si="105"/>
        <v>3.8660574689666589</v>
      </c>
      <c r="W186" s="10">
        <f t="shared" si="105"/>
        <v>3.8660574689666447</v>
      </c>
      <c r="X186" s="10">
        <f t="shared" si="105"/>
        <v>3.8147726564095024</v>
      </c>
      <c r="Y186" s="10"/>
      <c r="Z186" s="10">
        <f t="shared" si="93"/>
        <v>76.782324538196065</v>
      </c>
      <c r="AA186" s="10"/>
      <c r="AB186" s="10">
        <f t="shared" si="106"/>
        <v>2.9628227549180508</v>
      </c>
      <c r="AC186" s="10"/>
      <c r="AD186" s="178">
        <f t="shared" si="133"/>
        <v>83230.230166323512</v>
      </c>
      <c r="AE186" s="178">
        <f t="shared" si="134"/>
        <v>81606.860992792601</v>
      </c>
      <c r="AF186" s="178">
        <f t="shared" si="135"/>
        <v>94802.668044702426</v>
      </c>
      <c r="AG186" s="178">
        <f t="shared" si="134"/>
        <v>98436.943380479614</v>
      </c>
      <c r="AH186" s="150">
        <f t="shared" si="107"/>
        <v>3.2911392405063395</v>
      </c>
      <c r="AI186" s="150">
        <f t="shared" si="107"/>
        <v>3.2911392405063395</v>
      </c>
      <c r="AJ186" s="150">
        <f t="shared" si="107"/>
        <v>3.2401382990645402</v>
      </c>
      <c r="AK186" s="179">
        <v>43</v>
      </c>
      <c r="AL186" s="161">
        <f>'[2]A14. Real GDP(O) components'!BZ186</f>
        <v>40.200000000000003</v>
      </c>
      <c r="AM186" s="153">
        <f>'[2]A7. GB GDP(O) 1700-1870'!E177</f>
        <v>950.04638447878381</v>
      </c>
      <c r="AN186" s="154">
        <f>'[2]A18. Population 1680+'!J788</f>
        <v>25224</v>
      </c>
      <c r="AO186" s="154">
        <f t="shared" si="108"/>
        <v>3.766438251184522</v>
      </c>
      <c r="AP186" s="154">
        <v>64.331796202349594</v>
      </c>
      <c r="AQ186" s="177"/>
      <c r="AR186" s="161">
        <f>'[2]A48. Real Earnings '!AB665</f>
        <v>98.231046419886894</v>
      </c>
      <c r="AS186" s="161"/>
      <c r="AT186" s="156">
        <f t="shared" si="130"/>
        <v>64.331796202349594</v>
      </c>
      <c r="AU186" s="154">
        <f>'[2]A18. Population 1680+'!S788</f>
        <v>5466</v>
      </c>
      <c r="AV186" s="154">
        <f t="shared" si="97"/>
        <v>191.18308788223752</v>
      </c>
      <c r="AW186" s="154"/>
      <c r="AX186" s="156">
        <f t="shared" si="127"/>
        <v>124.4055664719417</v>
      </c>
      <c r="AY186" s="156">
        <f>'[2]A9. Nominal GDP (A)'!AT186/('[2]A9. Nominal GDP (A)'!BK186+'[2]A9. Nominal GDP (A)'!AT186)</f>
        <v>0.10752216430822253</v>
      </c>
      <c r="AZ186" s="156">
        <f t="shared" si="111"/>
        <v>942.05063753319337</v>
      </c>
      <c r="BA186" s="156">
        <f t="shared" si="128"/>
        <v>186.53436379553955</v>
      </c>
      <c r="BB186" s="156">
        <f t="shared" si="100"/>
        <v>42.613229735998083</v>
      </c>
      <c r="BC186" s="182">
        <f>'[2]A9. Nominal GDP (A)'!AZ186</f>
        <v>1008.6</v>
      </c>
      <c r="BD186" s="79">
        <v>957</v>
      </c>
      <c r="BE186" s="168"/>
      <c r="BF186" s="168">
        <f t="shared" si="126"/>
        <v>1008.6</v>
      </c>
      <c r="BG186" s="171">
        <v>1</v>
      </c>
      <c r="BH186" s="168">
        <f t="shared" si="118"/>
        <v>960.57142857142912</v>
      </c>
      <c r="BI186" s="167">
        <f>'[2]A9. Nominal GDP (A)'!AZ186/'BoE A8. UK Real GDP(A)'!BD186</f>
        <v>1.0539184952978056</v>
      </c>
      <c r="BJ186" s="168"/>
      <c r="BK186" s="167">
        <f t="shared" si="119"/>
        <v>40.889572518105517</v>
      </c>
      <c r="BL186" s="167">
        <f t="shared" si="129"/>
        <v>185.10638297872336</v>
      </c>
      <c r="BM186" s="181">
        <v>818</v>
      </c>
      <c r="BN186" s="173">
        <f t="shared" si="136"/>
        <v>38.428356606449938</v>
      </c>
      <c r="BO186" s="166">
        <v>40.799999999999997</v>
      </c>
      <c r="BP186" s="166">
        <f t="shared" si="137"/>
        <v>-2.7356958481512095E-2</v>
      </c>
      <c r="BQ186" s="166">
        <f t="shared" si="138"/>
        <v>40.643719620184513</v>
      </c>
      <c r="BR186" s="166"/>
      <c r="BT186" s="180"/>
      <c r="BU186" s="143">
        <f t="shared" si="139"/>
        <v>41.623131752765765</v>
      </c>
      <c r="BV186" s="143">
        <f t="shared" si="112"/>
        <v>896.35233518501082</v>
      </c>
      <c r="BW186" s="143">
        <f t="shared" si="113"/>
        <v>3.8660574689666447</v>
      </c>
      <c r="BX186" s="143"/>
      <c r="BY186" s="144">
        <f t="shared" si="114"/>
        <v>896.63184793860773</v>
      </c>
      <c r="BZ186" s="144">
        <f t="shared" si="115"/>
        <v>896.35233518501104</v>
      </c>
      <c r="CA186" s="144"/>
      <c r="CB186" s="158">
        <f>'[2]A9. Nominal GDP (A)'!DX186/'[2]A9. Nominal GDP (A)'!BF186</f>
        <v>2.8872507131429633E-2</v>
      </c>
      <c r="CC186" s="158">
        <f t="shared" si="102"/>
        <v>42.207113101960076</v>
      </c>
      <c r="CD186" s="158"/>
      <c r="CE186" s="162">
        <f>'[2]A9. Nominal GDP (A)'!DX186/'[2]A9. Nominal GDP (A)'!EF186</f>
        <v>3.1337164365683443E-2</v>
      </c>
      <c r="CF186" s="162">
        <f>'[2]A18. Population 1680+'!U788</f>
        <v>1370.2901677637899</v>
      </c>
      <c r="CG186" s="162">
        <f>'[2]A9. Nominal GDP (A)'!DO186/BI186</f>
        <v>27.216224943909801</v>
      </c>
      <c r="CH186" s="162"/>
      <c r="CI186" s="162"/>
      <c r="CJ186" s="145">
        <f t="shared" si="146"/>
        <v>2686.7209224687108</v>
      </c>
      <c r="CK186" s="145">
        <f t="shared" si="147"/>
        <v>2612.8415835180858</v>
      </c>
      <c r="CL186" s="145">
        <f t="shared" si="123"/>
        <v>3035.3373513231554</v>
      </c>
      <c r="CM186" s="146">
        <f t="shared" si="149"/>
        <v>372.8896045175199</v>
      </c>
      <c r="CN186" s="146">
        <f t="shared" si="150"/>
        <v>372.8896045175199</v>
      </c>
      <c r="CO186" s="146">
        <f t="shared" si="148"/>
        <v>372.70548687660619</v>
      </c>
      <c r="DM186">
        <v>1034</v>
      </c>
      <c r="DN186">
        <v>957</v>
      </c>
      <c r="DO186" s="174">
        <f t="shared" si="124"/>
        <v>1.0804597701149425</v>
      </c>
      <c r="DX186" s="150">
        <f t="shared" si="125"/>
        <v>1.1469185808248723</v>
      </c>
    </row>
    <row r="187" spans="1:128" x14ac:dyDescent="0.25">
      <c r="A187">
        <v>1869</v>
      </c>
      <c r="B187" s="147">
        <f t="shared" si="140"/>
        <v>82387.631672240488</v>
      </c>
      <c r="C187" s="147">
        <f t="shared" si="88"/>
        <v>80780.697013167039</v>
      </c>
      <c r="D187" s="147">
        <f t="shared" si="141"/>
        <v>93877.655829377778</v>
      </c>
      <c r="E187" s="148">
        <f t="shared" si="132"/>
        <v>2.2051205468118695</v>
      </c>
      <c r="F187" s="148">
        <f t="shared" si="132"/>
        <v>2.2051205468118837</v>
      </c>
      <c r="G187" s="148">
        <f t="shared" si="132"/>
        <v>2.2429586323384427</v>
      </c>
      <c r="H187" s="10"/>
      <c r="I187" s="13">
        <f t="shared" si="89"/>
        <v>79965.740025896535</v>
      </c>
      <c r="J187" s="13">
        <f t="shared" si="90"/>
        <v>78404.344510916155</v>
      </c>
      <c r="K187" s="13">
        <f t="shared" si="142"/>
        <v>91116.025754569157</v>
      </c>
      <c r="L187" s="10">
        <f t="shared" si="103"/>
        <v>2.4332382521344442</v>
      </c>
      <c r="M187" s="10"/>
      <c r="N187" s="13">
        <f>('[2]A9. Nominal GDP (A)'!DH187/('[2]A9. Nominal GDP (A)'!F187/'BoE A8. UK Real GDP(A)'!I187))</f>
        <v>67331.117410780513</v>
      </c>
      <c r="O187" s="13">
        <f t="shared" si="91"/>
        <v>66049.344639610368</v>
      </c>
      <c r="P187" s="13">
        <f t="shared" si="143"/>
        <v>76757.912138621992</v>
      </c>
      <c r="Q187" s="10">
        <f t="shared" si="104"/>
        <v>2.5149507939538012</v>
      </c>
      <c r="R187" s="10"/>
      <c r="S187" s="10">
        <f t="shared" si="144"/>
        <v>45.134720420728783</v>
      </c>
      <c r="T187" s="10">
        <f t="shared" si="92"/>
        <v>45.134720420728797</v>
      </c>
      <c r="U187" s="10">
        <f t="shared" si="145"/>
        <v>45.540614075336514</v>
      </c>
      <c r="V187" s="10">
        <f t="shared" si="105"/>
        <v>2.7947747296722127</v>
      </c>
      <c r="W187" s="10">
        <f t="shared" si="105"/>
        <v>2.7947747296722127</v>
      </c>
      <c r="X187" s="10">
        <f t="shared" si="105"/>
        <v>2.8328311152730237</v>
      </c>
      <c r="Y187" s="10"/>
      <c r="Z187" s="10">
        <f t="shared" si="93"/>
        <v>81.473978765063563</v>
      </c>
      <c r="AA187" s="10"/>
      <c r="AB187" s="10">
        <f t="shared" si="106"/>
        <v>6.1103310626309479</v>
      </c>
      <c r="AC187" s="10"/>
      <c r="AD187" s="178">
        <f t="shared" si="133"/>
        <v>84862.195463702417</v>
      </c>
      <c r="AE187" s="178">
        <f>AE188*AD187/AD188</f>
        <v>83206.995522063065</v>
      </c>
      <c r="AF187" s="178">
        <f t="shared" si="135"/>
        <v>96697.329647249877</v>
      </c>
      <c r="AG187" s="178">
        <f>AG188*AF187/AF188</f>
        <v>100404.23713646535</v>
      </c>
      <c r="AH187" s="150">
        <f t="shared" si="107"/>
        <v>1.9607843137255117</v>
      </c>
      <c r="AI187" s="150">
        <f t="shared" si="107"/>
        <v>1.9607843137255117</v>
      </c>
      <c r="AJ187" s="150">
        <f t="shared" si="107"/>
        <v>1.998531941795207</v>
      </c>
      <c r="AK187" s="179">
        <v>42.7</v>
      </c>
      <c r="AL187" s="161">
        <f>'[2]A14. Real GDP(O) components'!BZ187</f>
        <v>39.200000000000003</v>
      </c>
      <c r="AM187" s="153">
        <f>'[2]A7. GB GDP(O) 1700-1870'!E178</f>
        <v>961.20199790829849</v>
      </c>
      <c r="AN187" s="154">
        <f>'[2]A18. Population 1680+'!J789</f>
        <v>25529</v>
      </c>
      <c r="AO187" s="154">
        <f t="shared" si="108"/>
        <v>3.7651376783591148</v>
      </c>
      <c r="AP187" s="154">
        <v>68.262681928850199</v>
      </c>
      <c r="AQ187" s="177"/>
      <c r="AR187" s="161">
        <f>'[2]A48. Real Earnings '!AB666</f>
        <v>109.70986551585858</v>
      </c>
      <c r="AS187" s="161"/>
      <c r="AT187" s="156">
        <f t="shared" si="130"/>
        <v>68.262681928850199</v>
      </c>
      <c r="AU187" s="154">
        <f>'[2]A18. Population 1680+'!S789</f>
        <v>5449</v>
      </c>
      <c r="AV187" s="154">
        <f t="shared" si="97"/>
        <v>203.49791354876808</v>
      </c>
      <c r="AW187" s="154"/>
      <c r="AX187" s="156">
        <f t="shared" si="127"/>
        <v>132.00715844371874</v>
      </c>
      <c r="AY187" s="156">
        <f>'[2]A9. Nominal GDP (A)'!AT187/('[2]A9. Nominal GDP (A)'!BK187+'[2]A9. Nominal GDP (A)'!AT187)</f>
        <v>9.9890150218126056E-2</v>
      </c>
      <c r="AZ187" s="156">
        <f t="shared" si="111"/>
        <v>958.11221796624397</v>
      </c>
      <c r="BA187" s="156">
        <f t="shared" si="128"/>
        <v>189.71469887336008</v>
      </c>
      <c r="BB187" s="156">
        <f t="shared" si="100"/>
        <v>43.339767981021751</v>
      </c>
      <c r="BC187" s="182">
        <f>'[2]A9. Nominal GDP (A)'!AZ187</f>
        <v>1015.4</v>
      </c>
      <c r="BD187" s="79">
        <v>977</v>
      </c>
      <c r="BE187" s="168"/>
      <c r="BF187" s="168">
        <f t="shared" si="126"/>
        <v>1015.4</v>
      </c>
      <c r="BG187" s="171">
        <v>1</v>
      </c>
      <c r="BH187" s="168">
        <f t="shared" si="118"/>
        <v>967.04761904761949</v>
      </c>
      <c r="BI187" s="167">
        <f>'[2]A9. Nominal GDP (A)'!AZ187/'BoE A8. UK Real GDP(A)'!BD187</f>
        <v>1.0393039918116684</v>
      </c>
      <c r="BJ187" s="168"/>
      <c r="BK187" s="167">
        <f t="shared" si="119"/>
        <v>41.744109038860067</v>
      </c>
      <c r="BL187" s="167">
        <f t="shared" si="129"/>
        <v>188.9748549323017</v>
      </c>
      <c r="BM187" s="181">
        <v>845</v>
      </c>
      <c r="BN187" s="173">
        <f t="shared" si="136"/>
        <v>40.254983056102951</v>
      </c>
      <c r="BO187" s="166">
        <v>41.6</v>
      </c>
      <c r="BP187" s="166">
        <f t="shared" si="137"/>
        <v>-3.3635968345663514E-2</v>
      </c>
      <c r="BQ187" s="166">
        <f t="shared" si="138"/>
        <v>41.779620025328256</v>
      </c>
      <c r="BR187" s="166"/>
      <c r="BT187" s="180"/>
      <c r="BU187" s="143">
        <f>BU188*BQ187/BQ188</f>
        <v>42.786404520690233</v>
      </c>
      <c r="BV187" s="143">
        <f t="shared" si="112"/>
        <v>921.40336373758828</v>
      </c>
      <c r="BW187" s="143">
        <f t="shared" si="113"/>
        <v>2.7947747296722127</v>
      </c>
      <c r="BX187" s="143"/>
      <c r="BY187" s="144">
        <f t="shared" si="114"/>
        <v>918.10913732147151</v>
      </c>
      <c r="BZ187" s="144">
        <f t="shared" si="115"/>
        <v>921.40336373758862</v>
      </c>
      <c r="CA187" s="144"/>
      <c r="CB187" s="158">
        <f>'[2]A9. Nominal GDP (A)'!DX187/'[2]A9. Nominal GDP (A)'!BF187</f>
        <v>2.683269476377987E-2</v>
      </c>
      <c r="CC187" s="158">
        <f t="shared" si="102"/>
        <v>43.218112637823232</v>
      </c>
      <c r="CD187" s="158"/>
      <c r="CE187" s="162">
        <f>'[2]A9. Nominal GDP (A)'!DX187/'[2]A9. Nominal GDP (A)'!EF187</f>
        <v>2.8947527461836448E-2</v>
      </c>
      <c r="CF187" s="162">
        <f>'[2]A18. Population 1680+'!U789</f>
        <v>1366.5163950977701</v>
      </c>
      <c r="CG187" s="162">
        <f>'[2]A9. Nominal GDP (A)'!DO187/BI187</f>
        <v>26.216182574589642</v>
      </c>
      <c r="CH187" s="162"/>
      <c r="CI187" s="162"/>
      <c r="CJ187" s="145">
        <f t="shared" si="146"/>
        <v>2587.9991209497648</v>
      </c>
      <c r="CK187" s="145">
        <f t="shared" si="147"/>
        <v>2516.8344299461</v>
      </c>
      <c r="CL187" s="145">
        <f t="shared" si="123"/>
        <v>2924.8883103286016</v>
      </c>
      <c r="CM187" s="146">
        <f t="shared" si="149"/>
        <v>381.11226980366126</v>
      </c>
      <c r="CN187" s="146">
        <f t="shared" si="150"/>
        <v>381.11226980366126</v>
      </c>
      <c r="CO187" s="146">
        <f t="shared" si="148"/>
        <v>381.25336409113834</v>
      </c>
      <c r="DM187">
        <v>1056</v>
      </c>
      <c r="DN187">
        <v>977</v>
      </c>
      <c r="DO187" s="174">
        <f t="shared" si="124"/>
        <v>1.0808597748208801</v>
      </c>
      <c r="DX187" s="150">
        <f t="shared" si="125"/>
        <v>1.1473431897204061</v>
      </c>
    </row>
    <row r="188" spans="1:128" x14ac:dyDescent="0.25">
      <c r="A188">
        <v>1870</v>
      </c>
      <c r="B188" s="147">
        <f t="shared" si="140"/>
        <v>89294.877843604743</v>
      </c>
      <c r="C188" s="147">
        <f t="shared" si="88"/>
        <v>87553.220374247423</v>
      </c>
      <c r="D188" s="147">
        <f t="shared" si="141"/>
        <v>101220.94245691424</v>
      </c>
      <c r="E188" s="148">
        <f t="shared" si="132"/>
        <v>8.3838387281759452</v>
      </c>
      <c r="F188" s="148">
        <f t="shared" si="132"/>
        <v>8.3838387281759736</v>
      </c>
      <c r="G188" s="148">
        <f t="shared" si="132"/>
        <v>7.8221878919546697</v>
      </c>
      <c r="H188" s="10"/>
      <c r="I188" s="13">
        <f t="shared" si="89"/>
        <v>86715.227826360016</v>
      </c>
      <c r="J188" s="13">
        <f t="shared" si="90"/>
        <v>85022.043122951611</v>
      </c>
      <c r="K188" s="13">
        <f t="shared" si="142"/>
        <v>98294.629229297178</v>
      </c>
      <c r="L188" s="10">
        <f t="shared" si="103"/>
        <v>7.8785300558041911</v>
      </c>
      <c r="M188" s="10"/>
      <c r="N188" s="13">
        <f>('[2]A9. Nominal GDP (A)'!DH188/('[2]A9. Nominal GDP (A)'!F188/'BoE A8. UK Real GDP(A)'!I188))</f>
        <v>73072.134972708198</v>
      </c>
      <c r="O188" s="13">
        <f t="shared" si="91"/>
        <v>71681.07127822256</v>
      </c>
      <c r="P188" s="13">
        <f t="shared" si="143"/>
        <v>82871.030443982396</v>
      </c>
      <c r="Q188" s="10">
        <f t="shared" si="104"/>
        <v>7.9641539680239504</v>
      </c>
      <c r="R188" s="10"/>
      <c r="S188" s="10">
        <f t="shared" si="144"/>
        <v>48.686982835583443</v>
      </c>
      <c r="T188" s="10">
        <f t="shared" si="92"/>
        <v>48.686982835583457</v>
      </c>
      <c r="U188" s="10">
        <f t="shared" si="145"/>
        <v>48.870254311025072</v>
      </c>
      <c r="V188" s="10">
        <f t="shared" si="105"/>
        <v>7.8703543120280983</v>
      </c>
      <c r="W188" s="10">
        <f t="shared" si="105"/>
        <v>7.8703543120281125</v>
      </c>
      <c r="X188" s="10">
        <f t="shared" si="105"/>
        <v>7.3113643794535363</v>
      </c>
      <c r="Y188" s="10"/>
      <c r="Z188" s="10">
        <f t="shared" si="93"/>
        <v>83.700665902422614</v>
      </c>
      <c r="AA188" s="10"/>
      <c r="AB188" s="10">
        <f t="shared" si="106"/>
        <v>2.7330040475620621</v>
      </c>
      <c r="AC188" s="10"/>
      <c r="AD188" s="183">
        <f t="shared" ref="AD188:AD230" si="151">AD189*BS188/BS189</f>
        <v>92002.043639735071</v>
      </c>
      <c r="AE188" s="183">
        <f t="shared" ref="AE188:AG229" si="152">AE189*AD188/AD189</f>
        <v>90207.584087621261</v>
      </c>
      <c r="AF188" s="183">
        <f t="shared" ref="AF188:AF230" si="153">AF189*(BS188*DO188)/(BS189*DO189)</f>
        <v>104289.67248811913</v>
      </c>
      <c r="AG188" s="183">
        <f t="shared" si="152"/>
        <v>108287.63364593309</v>
      </c>
      <c r="AH188" s="150">
        <f t="shared" si="107"/>
        <v>8.4134615384615472</v>
      </c>
      <c r="AI188" s="150">
        <f t="shared" si="107"/>
        <v>8.413461538461533</v>
      </c>
      <c r="AJ188" s="150">
        <f t="shared" si="107"/>
        <v>7.8516571952565641</v>
      </c>
      <c r="AK188" s="179">
        <v>45.3</v>
      </c>
      <c r="AL188" s="161">
        <f>'[2]A14. Real GDP(O) components'!BZ188</f>
        <v>40.200000000000003</v>
      </c>
      <c r="AM188" s="153">
        <f>'[2]A7. GB GDP(O) 1700-1870'!E179</f>
        <v>1006.5859179428799</v>
      </c>
      <c r="AN188" s="154">
        <f>'[2]A18. Population 1680+'!J790</f>
        <v>25838</v>
      </c>
      <c r="AO188" s="154">
        <f t="shared" si="108"/>
        <v>3.8957578680349867</v>
      </c>
      <c r="AP188" s="154">
        <v>70.128303788940102</v>
      </c>
      <c r="AQ188" s="177"/>
      <c r="AR188" s="161"/>
      <c r="AS188" s="161"/>
      <c r="AT188" s="156">
        <f t="shared" si="130"/>
        <v>70.128303788940102</v>
      </c>
      <c r="AU188" s="154">
        <f>'[2]A18. Population 1680+'!S790</f>
        <v>5419</v>
      </c>
      <c r="AV188" s="154">
        <f t="shared" si="97"/>
        <v>210.21688931302472</v>
      </c>
      <c r="AW188" s="154"/>
      <c r="AX188" s="156">
        <f t="shared" si="127"/>
        <v>135.61491942705726</v>
      </c>
      <c r="AY188" s="156">
        <f>'[2]A9. Nominal GDP (A)'!AT188/('[2]A9. Nominal GDP (A)'!BK188+'[2]A9. Nominal GDP (A)'!AT188)</f>
        <v>9.687485454211571E-2</v>
      </c>
      <c r="AZ188" s="156">
        <f t="shared" si="111"/>
        <v>1001.4470657267146</v>
      </c>
      <c r="BA188" s="156">
        <f t="shared" si="128"/>
        <v>198.29538226246413</v>
      </c>
      <c r="BB188" s="156">
        <f t="shared" ref="BB188:BB231" si="154">AK188</f>
        <v>45.3</v>
      </c>
      <c r="BC188" s="182">
        <f>'[2]A9. Nominal GDP (A)'!AZ188</f>
        <v>1079</v>
      </c>
      <c r="BD188" s="79">
        <v>1063</v>
      </c>
      <c r="BE188" s="168"/>
      <c r="BF188" s="168">
        <f t="shared" si="126"/>
        <v>1079</v>
      </c>
      <c r="BG188" s="171">
        <v>1</v>
      </c>
      <c r="BH188" s="168">
        <f t="shared" si="118"/>
        <v>1027.6190476190482</v>
      </c>
      <c r="BI188" s="167">
        <f>'[2]A9. Nominal GDP (A)'!AZ188/'BoE A8. UK Real GDP(A)'!BD188</f>
        <v>1.0150517403574788</v>
      </c>
      <c r="BJ188" s="168"/>
      <c r="BK188" s="167">
        <f t="shared" si="119"/>
        <v>45.418616078104662</v>
      </c>
      <c r="BL188" s="167">
        <f t="shared" si="129"/>
        <v>205.60928433268853</v>
      </c>
      <c r="BM188" s="181">
        <v>912</v>
      </c>
      <c r="BN188" s="173">
        <f t="shared" si="136"/>
        <v>44.484856376517271</v>
      </c>
      <c r="BO188" s="166">
        <v>45.1</v>
      </c>
      <c r="BP188" s="166">
        <f t="shared" si="137"/>
        <v>-3.2175848459360168E-2</v>
      </c>
      <c r="BQ188" s="166">
        <f t="shared" si="138"/>
        <v>45.067824151540641</v>
      </c>
      <c r="BR188" s="166"/>
      <c r="BS188" s="180">
        <v>996</v>
      </c>
      <c r="BT188" s="143">
        <f t="shared" ref="BT188:BU229" si="155">BT189*BS188/BS189</f>
        <v>46.153846153846153</v>
      </c>
      <c r="BU188" s="143">
        <f t="shared" si="155"/>
        <v>46.153846153846168</v>
      </c>
      <c r="BV188" s="143">
        <f t="shared" si="112"/>
        <v>993.92107310668155</v>
      </c>
      <c r="BW188" s="143">
        <f t="shared" si="113"/>
        <v>7.8703543120281125</v>
      </c>
      <c r="BX188" s="143"/>
      <c r="BY188" s="144">
        <f t="shared" si="114"/>
        <v>995.60190384671751</v>
      </c>
      <c r="BZ188" s="144">
        <f t="shared" si="115"/>
        <v>993.92107310668166</v>
      </c>
      <c r="CA188" s="144"/>
      <c r="CB188" s="158">
        <f>'[2]A9. Nominal GDP (A)'!DX188/'[2]A9. Nominal GDP (A)'!BF188</f>
        <v>2.6094720499371109E-2</v>
      </c>
      <c r="CC188" s="158">
        <f t="shared" si="102"/>
        <v>46.865926362970761</v>
      </c>
      <c r="CD188" s="158"/>
      <c r="CE188" s="162">
        <f>'[2]A9. Nominal GDP (A)'!DX188/'[2]A9. Nominal GDP (A)'!EF188</f>
        <v>2.8082396271725301E-2</v>
      </c>
      <c r="CF188" s="162">
        <f>'[2]A18. Population 1680+'!U790</f>
        <v>1362.75301538388</v>
      </c>
      <c r="CG188" s="162">
        <f>'[2]A9. Nominal GDP (A)'!DO188/BI188</f>
        <v>27.916034808714212</v>
      </c>
      <c r="CH188" s="162"/>
      <c r="CI188" s="162"/>
      <c r="CJ188" s="145">
        <f t="shared" si="146"/>
        <v>2755.8044860193104</v>
      </c>
      <c r="CK188" s="145">
        <f t="shared" si="147"/>
        <v>2680.025490143104</v>
      </c>
      <c r="CL188" s="145">
        <f t="shared" si="123"/>
        <v>3098.3978060575259</v>
      </c>
      <c r="CM188" s="146">
        <f t="shared" si="149"/>
        <v>413.06410787729101</v>
      </c>
      <c r="CN188" s="146">
        <f t="shared" si="150"/>
        <v>413.06410787729101</v>
      </c>
      <c r="CO188" s="146">
        <f t="shared" si="148"/>
        <v>410.92358762699683</v>
      </c>
      <c r="DM188">
        <v>1143</v>
      </c>
      <c r="DN188">
        <v>1063</v>
      </c>
      <c r="DO188" s="174">
        <f t="shared" si="124"/>
        <v>1.0752587017873942</v>
      </c>
      <c r="DX188" s="150">
        <f t="shared" si="125"/>
        <v>1.1413975960830058</v>
      </c>
    </row>
    <row r="189" spans="1:128" x14ac:dyDescent="0.25">
      <c r="A189">
        <v>1871</v>
      </c>
      <c r="B189" s="147">
        <f t="shared" si="140"/>
        <v>94204.751391986138</v>
      </c>
      <c r="C189" s="147">
        <f t="shared" si="88"/>
        <v>92367.328990242488</v>
      </c>
      <c r="D189" s="147">
        <f t="shared" si="141"/>
        <v>107008.24259638456</v>
      </c>
      <c r="E189" s="148">
        <f t="shared" si="132"/>
        <v>5.4984940535791793</v>
      </c>
      <c r="F189" s="148">
        <f t="shared" si="132"/>
        <v>5.4984940535791651</v>
      </c>
      <c r="G189" s="148">
        <f t="shared" si="132"/>
        <v>5.7174928418926214</v>
      </c>
      <c r="H189" s="10"/>
      <c r="I189" s="13">
        <f t="shared" si="89"/>
        <v>91536.392213024883</v>
      </c>
      <c r="J189" s="13">
        <f t="shared" si="90"/>
        <v>89749.070389796354</v>
      </c>
      <c r="K189" s="13">
        <f t="shared" si="142"/>
        <v>103974.97039332917</v>
      </c>
      <c r="L189" s="10">
        <f t="shared" si="103"/>
        <v>5.7788927111990631</v>
      </c>
      <c r="M189" s="10"/>
      <c r="N189" s="13">
        <f>('[2]A9. Nominal GDP (A)'!DH189/('[2]A9. Nominal GDP (A)'!F189/'BoE A8. UK Real GDP(A)'!I189))</f>
        <v>77195.690766317653</v>
      </c>
      <c r="O189" s="13">
        <f t="shared" si="91"/>
        <v>75726.127534918007</v>
      </c>
      <c r="P189" s="13">
        <f t="shared" si="143"/>
        <v>87729.28604439029</v>
      </c>
      <c r="Q189" s="10">
        <f t="shared" si="104"/>
        <v>5.8624293367413713</v>
      </c>
      <c r="R189" s="10"/>
      <c r="S189" s="10">
        <f t="shared" si="144"/>
        <v>51.179990992827172</v>
      </c>
      <c r="T189" s="10">
        <f t="shared" si="92"/>
        <v>51.179990992827186</v>
      </c>
      <c r="U189" s="10">
        <f t="shared" si="145"/>
        <v>51.479288633129372</v>
      </c>
      <c r="V189" s="10">
        <f t="shared" si="105"/>
        <v>5.1204819277108413</v>
      </c>
      <c r="W189" s="10">
        <f t="shared" si="105"/>
        <v>5.1204819277108413</v>
      </c>
      <c r="X189" s="10">
        <f t="shared" si="105"/>
        <v>5.338696020486438</v>
      </c>
      <c r="Y189" s="10"/>
      <c r="Z189" s="10">
        <f t="shared" si="93"/>
        <v>84.558771090517368</v>
      </c>
      <c r="AA189" s="10"/>
      <c r="AB189" s="10">
        <f t="shared" si="106"/>
        <v>1.0252071221214862</v>
      </c>
      <c r="AC189" s="10"/>
      <c r="AD189" s="183">
        <f t="shared" si="151"/>
        <v>96712.991657432343</v>
      </c>
      <c r="AE189" s="183">
        <f t="shared" si="152"/>
        <v>94826.647128252473</v>
      </c>
      <c r="AF189" s="183">
        <f t="shared" si="153"/>
        <v>109857.38108302068</v>
      </c>
      <c r="AG189" s="183">
        <f t="shared" si="152"/>
        <v>114068.78123406746</v>
      </c>
      <c r="AH189" s="150">
        <f t="shared" si="107"/>
        <v>5.1204819277108271</v>
      </c>
      <c r="AI189" s="150">
        <f t="shared" si="107"/>
        <v>5.1204819277108555</v>
      </c>
      <c r="AJ189" s="150">
        <f t="shared" si="107"/>
        <v>5.3386960204864238</v>
      </c>
      <c r="AK189" s="184">
        <v>47.4</v>
      </c>
      <c r="AL189" s="161">
        <f>'[2]A14. Real GDP(O) components'!BZ189</f>
        <v>40.200000000000003</v>
      </c>
      <c r="AN189" s="154">
        <f>'[2]A18. Population 1680+'!J791</f>
        <v>26157.466</v>
      </c>
      <c r="AO189" s="154"/>
      <c r="AP189" s="154">
        <v>70.847264154007306</v>
      </c>
      <c r="AQ189" s="177"/>
      <c r="AR189" s="161"/>
      <c r="AS189" s="161"/>
      <c r="AT189" s="156">
        <f t="shared" si="130"/>
        <v>70.847264154007306</v>
      </c>
      <c r="AU189" s="154">
        <f>'[2]A18. Population 1680+'!S791</f>
        <v>5398</v>
      </c>
      <c r="AV189" s="154">
        <f t="shared" si="97"/>
        <v>213.19824513029548</v>
      </c>
      <c r="AW189" s="154"/>
      <c r="AX189" s="156">
        <f t="shared" si="127"/>
        <v>137.00525323968276</v>
      </c>
      <c r="AY189" s="156">
        <f>'[2]A9. Nominal GDP (A)'!AT189/('[2]A9. Nominal GDP (A)'!BK189+'[2]A9. Nominal GDP (A)'!AT189)</f>
        <v>9.5773791595781657E-2</v>
      </c>
      <c r="AZ189" s="156"/>
      <c r="BA189" s="156"/>
      <c r="BB189" s="156">
        <f t="shared" si="154"/>
        <v>47.4</v>
      </c>
      <c r="BC189" s="182">
        <f>'[2]A9. Nominal GDP (A)'!AZ189</f>
        <v>1133</v>
      </c>
      <c r="BD189" s="79">
        <v>1084</v>
      </c>
      <c r="BE189" s="168"/>
      <c r="BF189" s="168">
        <f t="shared" si="126"/>
        <v>1133</v>
      </c>
      <c r="BG189" s="171">
        <f t="shared" ref="BG189:BG204" si="156">BG188*(1.05^(1/17))</f>
        <v>1.0028741320775933</v>
      </c>
      <c r="BH189" s="168">
        <f t="shared" si="118"/>
        <v>1082.148944422775</v>
      </c>
      <c r="BI189" s="167">
        <f>'[2]A9. Nominal GDP (A)'!AZ189/'BoE A8. UK Real GDP(A)'!BD189</f>
        <v>1.0452029520295203</v>
      </c>
      <c r="BJ189" s="168"/>
      <c r="BK189" s="167">
        <f t="shared" si="119"/>
        <v>46.448997379653981</v>
      </c>
      <c r="BL189" s="167">
        <f t="shared" si="129"/>
        <v>210.27380254779706</v>
      </c>
      <c r="BM189" s="181">
        <v>982</v>
      </c>
      <c r="BN189" s="173">
        <f t="shared" si="136"/>
        <v>46.517503042127643</v>
      </c>
      <c r="BO189" s="166">
        <v>46.8</v>
      </c>
      <c r="BP189" s="166">
        <f t="shared" si="137"/>
        <v>-1.1166526072784677E-2</v>
      </c>
      <c r="BQ189" s="166">
        <f t="shared" si="138"/>
        <v>46.788833473927205</v>
      </c>
      <c r="BR189" s="166"/>
      <c r="BS189" s="180">
        <v>1047</v>
      </c>
      <c r="BT189" s="143">
        <f t="shared" si="155"/>
        <v>48.517145505097311</v>
      </c>
      <c r="BU189" s="143">
        <f t="shared" si="155"/>
        <v>48.517145505097325</v>
      </c>
      <c r="BV189" s="143">
        <f t="shared" si="112"/>
        <v>1044.814622030819</v>
      </c>
      <c r="BW189" s="143">
        <f t="shared" si="113"/>
        <v>5.1204819277108555</v>
      </c>
      <c r="BX189" s="143"/>
      <c r="BY189" s="144">
        <f t="shared" si="114"/>
        <v>1050.9550472615404</v>
      </c>
      <c r="BZ189" s="144">
        <f t="shared" si="115"/>
        <v>1044.8146220308192</v>
      </c>
      <c r="CA189" s="144"/>
      <c r="CB189" s="158">
        <f>'[2]A9. Nominal GDP (A)'!DX189/'[2]A9. Nominal GDP (A)'!BF189</f>
        <v>2.5827171298238315E-2</v>
      </c>
      <c r="CC189" s="158">
        <f t="shared" si="102"/>
        <v>49.471562544676424</v>
      </c>
      <c r="CD189" s="158"/>
      <c r="CE189" s="162">
        <f>'[2]A9. Nominal GDP (A)'!DX189/'[2]A9. Nominal GDP (A)'!EF189</f>
        <v>2.7769558029562734E-2</v>
      </c>
      <c r="CF189" s="162">
        <f>'[2]A18. Population 1680+'!U791</f>
        <v>1359</v>
      </c>
      <c r="CG189" s="162">
        <f>'[2]A9. Nominal GDP (A)'!DO189/BI189</f>
        <v>28.859004281426071</v>
      </c>
      <c r="CH189" s="162"/>
      <c r="CI189" s="162"/>
      <c r="CJ189" s="145">
        <f t="shared" si="146"/>
        <v>2848.8921870801869</v>
      </c>
      <c r="CK189" s="145">
        <f t="shared" si="147"/>
        <v>2770.5534695145052</v>
      </c>
      <c r="CL189" s="145">
        <f t="shared" si="123"/>
        <v>3209.7069497742286</v>
      </c>
      <c r="CM189" s="146">
        <f t="shared" si="149"/>
        <v>435.77641328639373</v>
      </c>
      <c r="CN189" s="146">
        <f t="shared" si="150"/>
        <v>435.77641328639373</v>
      </c>
      <c r="CO189" s="146">
        <f t="shared" si="148"/>
        <v>436.68101867760271</v>
      </c>
      <c r="DM189">
        <v>1168</v>
      </c>
      <c r="DN189">
        <v>1084</v>
      </c>
      <c r="DO189" s="174">
        <f t="shared" si="124"/>
        <v>1.0774907749077491</v>
      </c>
      <c r="DX189" s="150">
        <f t="shared" si="125"/>
        <v>1.1437669634637297</v>
      </c>
    </row>
    <row r="190" spans="1:128" x14ac:dyDescent="0.25">
      <c r="A190">
        <v>1872</v>
      </c>
      <c r="B190" s="147">
        <f t="shared" si="140"/>
        <v>94315.852483388968</v>
      </c>
      <c r="C190" s="147">
        <f t="shared" si="88"/>
        <v>92476.263103534497</v>
      </c>
      <c r="D190" s="147">
        <f t="shared" si="141"/>
        <v>107483.91979435933</v>
      </c>
      <c r="E190" s="148">
        <f t="shared" si="132"/>
        <v>0.11793576200901157</v>
      </c>
      <c r="F190" s="148">
        <f t="shared" si="132"/>
        <v>0.11793576200901157</v>
      </c>
      <c r="G190" s="148">
        <f t="shared" si="132"/>
        <v>0.44452388566827494</v>
      </c>
      <c r="H190" s="10"/>
      <c r="I190" s="13">
        <f t="shared" si="89"/>
        <v>91651.77142128846</v>
      </c>
      <c r="J190" s="13">
        <f t="shared" si="90"/>
        <v>89862.196726039401</v>
      </c>
      <c r="K190" s="13">
        <f t="shared" si="142"/>
        <v>104445.62551833295</v>
      </c>
      <c r="L190" s="10">
        <f t="shared" si="103"/>
        <v>0.45266194664284853</v>
      </c>
      <c r="M190" s="10"/>
      <c r="N190" s="13">
        <f>('[2]A9. Nominal GDP (A)'!DH190/('[2]A9. Nominal GDP (A)'!F190/'BoE A8. UK Real GDP(A)'!I190))</f>
        <v>77263.450694109401</v>
      </c>
      <c r="O190" s="13">
        <f t="shared" si="91"/>
        <v>75792.597526737198</v>
      </c>
      <c r="P190" s="13">
        <f t="shared" si="143"/>
        <v>88092.719149446697</v>
      </c>
      <c r="Q190" s="10">
        <f t="shared" si="104"/>
        <v>0.41426657099718511</v>
      </c>
      <c r="R190" s="10"/>
      <c r="S190" s="10">
        <f t="shared" si="144"/>
        <v>51.228873505714304</v>
      </c>
      <c r="T190" s="10">
        <f t="shared" si="92"/>
        <v>51.228873505714319</v>
      </c>
      <c r="U190" s="10">
        <f t="shared" si="145"/>
        <v>51.696544593655759</v>
      </c>
      <c r="V190" s="10">
        <f t="shared" si="105"/>
        <v>9.5510983763119839E-2</v>
      </c>
      <c r="W190" s="10">
        <f t="shared" si="105"/>
        <v>9.551098376313405E-2</v>
      </c>
      <c r="X190" s="10">
        <f t="shared" si="105"/>
        <v>0.42202595703037105</v>
      </c>
      <c r="Y190" s="10"/>
      <c r="Z190" s="10">
        <f t="shared" si="93"/>
        <v>84.395749213532099</v>
      </c>
      <c r="AA190" s="10"/>
      <c r="AB190" s="10">
        <f t="shared" si="106"/>
        <v>-0.19279120886318424</v>
      </c>
      <c r="AC190" s="10"/>
      <c r="AD190" s="183">
        <f t="shared" si="151"/>
        <v>96805.363187191106</v>
      </c>
      <c r="AE190" s="183">
        <f t="shared" si="152"/>
        <v>94917.216991794252</v>
      </c>
      <c r="AF190" s="183">
        <f t="shared" si="153"/>
        <v>110321.00774690478</v>
      </c>
      <c r="AG190" s="183">
        <f t="shared" si="152"/>
        <v>114550.18109974339</v>
      </c>
      <c r="AH190" s="150">
        <f t="shared" si="107"/>
        <v>9.551098376313405E-2</v>
      </c>
      <c r="AI190" s="150">
        <f t="shared" si="107"/>
        <v>9.551098376313405E-2</v>
      </c>
      <c r="AJ190" s="150">
        <f t="shared" si="107"/>
        <v>0.42202595703035684</v>
      </c>
      <c r="AK190" s="184">
        <v>47.9</v>
      </c>
      <c r="AL190" s="161">
        <f>'[2]A14. Real GDP(O) components'!BZ190</f>
        <v>41.2</v>
      </c>
      <c r="AN190" s="154">
        <f>'[2]A18. Population 1680+'!J792</f>
        <v>26501.298999999999</v>
      </c>
      <c r="AO190" s="154"/>
      <c r="AP190" s="154">
        <v>70.710676856998305</v>
      </c>
      <c r="AQ190" s="177"/>
      <c r="AR190" s="161"/>
      <c r="AS190" s="161"/>
      <c r="AT190" s="156">
        <f t="shared" si="130"/>
        <v>70.710676856998305</v>
      </c>
      <c r="AU190" s="154">
        <f>'[2]A18. Population 1680+'!S792</f>
        <v>5373</v>
      </c>
      <c r="AV190" s="154">
        <f t="shared" si="97"/>
        <v>213.77729404584954</v>
      </c>
      <c r="AW190" s="154"/>
      <c r="AX190" s="156">
        <f t="shared" si="127"/>
        <v>136.74111915575591</v>
      </c>
      <c r="AY190" s="156">
        <f>'[2]A9. Nominal GDP (A)'!AT190/('[2]A9. Nominal GDP (A)'!BK190+'[2]A9. Nominal GDP (A)'!AT190)</f>
        <v>9.6204379977850391E-2</v>
      </c>
      <c r="AZ190" s="156"/>
      <c r="BA190" s="185"/>
      <c r="BB190" s="156">
        <f t="shared" si="154"/>
        <v>47.9</v>
      </c>
      <c r="BC190" s="182">
        <f>'[2]A9. Nominal GDP (A)'!AZ190</f>
        <v>1194</v>
      </c>
      <c r="BD190" s="79">
        <v>1074</v>
      </c>
      <c r="BE190" s="168"/>
      <c r="BF190" s="168">
        <f t="shared" si="126"/>
        <v>1194</v>
      </c>
      <c r="BG190" s="171">
        <f t="shared" si="156"/>
        <v>1.0057565247903861</v>
      </c>
      <c r="BH190" s="168">
        <f t="shared" si="118"/>
        <v>1143.688848190211</v>
      </c>
      <c r="BI190" s="167">
        <f>'[2]A9. Nominal GDP (A)'!AZ190/'BoE A8. UK Real GDP(A)'!BD190</f>
        <v>1.1117318435754191</v>
      </c>
      <c r="BJ190" s="168"/>
      <c r="BK190" s="167">
        <f t="shared" si="119"/>
        <v>46.152770092284605</v>
      </c>
      <c r="BL190" s="167">
        <f t="shared" si="129"/>
        <v>208.93278677463721</v>
      </c>
      <c r="BM190" s="181">
        <v>1048</v>
      </c>
      <c r="BN190" s="173">
        <f t="shared" si="136"/>
        <v>46.673113365577564</v>
      </c>
      <c r="BO190" s="166">
        <v>46.9</v>
      </c>
      <c r="BP190" s="166">
        <f t="shared" si="137"/>
        <v>8.6278192873976423E-3</v>
      </c>
      <c r="BQ190" s="166">
        <f t="shared" si="138"/>
        <v>46.908627819287382</v>
      </c>
      <c r="BR190" s="166"/>
      <c r="BS190" s="180">
        <v>1048</v>
      </c>
      <c r="BT190" s="143">
        <f t="shared" si="155"/>
        <v>48.563484708063022</v>
      </c>
      <c r="BU190" s="143">
        <f t="shared" si="155"/>
        <v>48.563484708063037</v>
      </c>
      <c r="BV190" s="143">
        <f t="shared" si="112"/>
        <v>1045.8125347548216</v>
      </c>
      <c r="BW190" s="143">
        <f t="shared" si="113"/>
        <v>9.551098376313405E-2</v>
      </c>
      <c r="BX190" s="143"/>
      <c r="BY190" s="144">
        <f t="shared" si="114"/>
        <v>1052.2797483814124</v>
      </c>
      <c r="BZ190" s="144">
        <f t="shared" si="115"/>
        <v>1045.8125347548219</v>
      </c>
      <c r="CA190" s="144"/>
      <c r="CB190" s="158">
        <f>'[2]A9. Nominal GDP (A)'!DX190/'[2]A9. Nominal GDP (A)'!BF190</f>
        <v>2.5958533394366132E-2</v>
      </c>
      <c r="CC190" s="158">
        <f t="shared" si="102"/>
        <v>49.533920144533354</v>
      </c>
      <c r="CD190" s="158"/>
      <c r="CE190" s="162">
        <f>'[2]A9. Nominal GDP (A)'!DX190/'[2]A9. Nominal GDP (A)'!EF190</f>
        <v>2.7919782126251069E-2</v>
      </c>
      <c r="CF190" s="162">
        <f>'[2]A18. Population 1680+'!U792</f>
        <v>1353.5009415725499</v>
      </c>
      <c r="CG190" s="162">
        <f>'[2]A9. Nominal GDP (A)'!DO190/BI190</f>
        <v>28.811081971912497</v>
      </c>
      <c r="CH190" s="162"/>
      <c r="CI190" s="162"/>
      <c r="CJ190" s="145">
        <f t="shared" si="146"/>
        <v>2844.1614107918335</v>
      </c>
      <c r="CK190" s="145">
        <f t="shared" si="147"/>
        <v>2765.9527799136017</v>
      </c>
      <c r="CL190" s="145">
        <f t="shared" si="123"/>
        <v>3214.8298036045621</v>
      </c>
      <c r="CM190" s="146">
        <f t="shared" si="149"/>
        <v>436.29034952005856</v>
      </c>
      <c r="CN190" s="146">
        <f t="shared" si="150"/>
        <v>436.29034952005856</v>
      </c>
      <c r="CO190" s="146">
        <f t="shared" si="148"/>
        <v>437.71354353156022</v>
      </c>
      <c r="DM190">
        <v>1161</v>
      </c>
      <c r="DN190">
        <v>1074</v>
      </c>
      <c r="DO190" s="174">
        <f t="shared" si="124"/>
        <v>1.0810055865921788</v>
      </c>
      <c r="DX190" s="150">
        <f t="shared" si="125"/>
        <v>1.1474979703373533</v>
      </c>
    </row>
    <row r="191" spans="1:128" x14ac:dyDescent="0.25">
      <c r="A191">
        <v>1873</v>
      </c>
      <c r="B191" s="147">
        <f t="shared" si="140"/>
        <v>94783.484634902517</v>
      </c>
      <c r="C191" s="147">
        <f t="shared" si="88"/>
        <v>92934.774294817573</v>
      </c>
      <c r="D191" s="147">
        <f t="shared" si="141"/>
        <v>108195.81264371911</v>
      </c>
      <c r="E191" s="148">
        <f t="shared" si="132"/>
        <v>0.49581500797641809</v>
      </c>
      <c r="F191" s="148">
        <f t="shared" si="132"/>
        <v>0.49581500797641809</v>
      </c>
      <c r="G191" s="148">
        <f t="shared" si="132"/>
        <v>0.66232497914272415</v>
      </c>
      <c r="H191" s="10"/>
      <c r="I191" s="13">
        <f t="shared" si="89"/>
        <v>92175.281271577027</v>
      </c>
      <c r="J191" s="13">
        <f t="shared" si="90"/>
        <v>90375.484624626857</v>
      </c>
      <c r="K191" s="13">
        <f t="shared" si="142"/>
        <v>105216.25598413654</v>
      </c>
      <c r="L191" s="10">
        <f t="shared" si="103"/>
        <v>0.73782933653676253</v>
      </c>
      <c r="M191" s="10"/>
      <c r="N191" s="13">
        <f>('[2]A9. Nominal GDP (A)'!DH191/('[2]A9. Nominal GDP (A)'!F191/'BoE A8. UK Real GDP(A)'!I191))</f>
        <v>77675.109445185168</v>
      </c>
      <c r="O191" s="13">
        <f t="shared" si="91"/>
        <v>76196.419589541125</v>
      </c>
      <c r="P191" s="13">
        <f t="shared" si="143"/>
        <v>88708.813257342277</v>
      </c>
      <c r="Q191" s="10">
        <f t="shared" si="104"/>
        <v>0.69937006581712069</v>
      </c>
      <c r="R191" s="10"/>
      <c r="S191" s="10">
        <f t="shared" si="144"/>
        <v>51.619933608811358</v>
      </c>
      <c r="T191" s="10">
        <f t="shared" si="92"/>
        <v>51.619933608811372</v>
      </c>
      <c r="U191" s="10">
        <f t="shared" si="145"/>
        <v>52.177483771733471</v>
      </c>
      <c r="V191" s="10">
        <f t="shared" si="105"/>
        <v>0.7633587786259568</v>
      </c>
      <c r="W191" s="10">
        <f t="shared" si="105"/>
        <v>0.76335877862594259</v>
      </c>
      <c r="X191" s="10">
        <f t="shared" si="105"/>
        <v>0.9303120389534314</v>
      </c>
      <c r="Y191" s="10"/>
      <c r="Z191" s="10">
        <f t="shared" si="93"/>
        <v>86.563583586963588</v>
      </c>
      <c r="AA191" s="10"/>
      <c r="AB191" s="10">
        <f t="shared" si="106"/>
        <v>2.5686535087763644</v>
      </c>
      <c r="AC191" s="10"/>
      <c r="AD191" s="183">
        <f t="shared" si="151"/>
        <v>97544.335425261263</v>
      </c>
      <c r="AE191" s="183">
        <f t="shared" si="152"/>
        <v>95641.775900128559</v>
      </c>
      <c r="AF191" s="183">
        <f t="shared" si="153"/>
        <v>111347.33736346898</v>
      </c>
      <c r="AG191" s="183">
        <f t="shared" si="152"/>
        <v>115615.85522515725</v>
      </c>
      <c r="AH191" s="150">
        <f t="shared" si="107"/>
        <v>0.76335877862594259</v>
      </c>
      <c r="AI191" s="150">
        <f t="shared" si="107"/>
        <v>0.7633587786259568</v>
      </c>
      <c r="AJ191" s="150">
        <f t="shared" si="107"/>
        <v>0.9303120389534314</v>
      </c>
      <c r="AK191" s="184">
        <v>48.9</v>
      </c>
      <c r="AL191" s="161">
        <f>'[2]A14. Real GDP(O) components'!BZ191</f>
        <v>41.2</v>
      </c>
      <c r="AN191" s="154">
        <f>'[2]A18. Population 1680+'!J793</f>
        <v>26849.656999999999</v>
      </c>
      <c r="AO191" s="154"/>
      <c r="AP191" s="154">
        <v>72.526989139165096</v>
      </c>
      <c r="AQ191" s="177"/>
      <c r="AR191" s="161"/>
      <c r="AS191" s="161"/>
      <c r="AT191" s="156">
        <f t="shared" si="130"/>
        <v>72.526989139165096</v>
      </c>
      <c r="AU191" s="154">
        <f>'[2]A18. Population 1680+'!S793</f>
        <v>5328</v>
      </c>
      <c r="AV191" s="154">
        <f t="shared" si="97"/>
        <v>221.12042184149368</v>
      </c>
      <c r="AW191" s="154"/>
      <c r="AX191" s="156">
        <f t="shared" si="127"/>
        <v>140.25352471089028</v>
      </c>
      <c r="AY191" s="156">
        <f>'[2]A9. Nominal GDP (A)'!AT191/('[2]A9. Nominal GDP (A)'!BK191+'[2]A9. Nominal GDP (A)'!AT191)</f>
        <v>9.3578426444921009E-2</v>
      </c>
      <c r="AZ191" s="156"/>
      <c r="BA191" s="185"/>
      <c r="BB191" s="156">
        <f t="shared" si="154"/>
        <v>48.9</v>
      </c>
      <c r="BC191" s="182">
        <f>'[2]A9. Nominal GDP (A)'!AZ191</f>
        <v>1262</v>
      </c>
      <c r="BD191" s="79">
        <v>1087</v>
      </c>
      <c r="BE191" s="168">
        <v>40</v>
      </c>
      <c r="BF191" s="168">
        <f t="shared" si="126"/>
        <v>1302</v>
      </c>
      <c r="BG191" s="171">
        <f t="shared" si="156"/>
        <v>1.008647201880535</v>
      </c>
      <c r="BH191" s="168">
        <f t="shared" si="118"/>
        <v>1250.7225303318639</v>
      </c>
      <c r="BI191" s="167">
        <f>'[2]A9. Nominal GDP (A)'!AZ191/'BoE A8. UK Real GDP(A)'!BD191</f>
        <v>1.1609935602575896</v>
      </c>
      <c r="BJ191" s="168"/>
      <c r="BK191" s="167">
        <f t="shared" si="119"/>
        <v>48.330478388919445</v>
      </c>
      <c r="BL191" s="167">
        <f t="shared" si="129"/>
        <v>218.79123432368749</v>
      </c>
      <c r="BM191" s="181">
        <v>1121</v>
      </c>
      <c r="BN191" s="173">
        <f t="shared" si="136"/>
        <v>47.805882130183065</v>
      </c>
      <c r="BO191" s="166">
        <v>48.4</v>
      </c>
      <c r="BP191" s="166">
        <f t="shared" si="137"/>
        <v>-5.4546493632493309E-2</v>
      </c>
      <c r="BQ191" s="166">
        <f t="shared" si="138"/>
        <v>48.345453506367505</v>
      </c>
      <c r="BR191" s="166"/>
      <c r="BS191" s="180">
        <v>1056</v>
      </c>
      <c r="BT191" s="143">
        <f t="shared" si="155"/>
        <v>48.934198331788693</v>
      </c>
      <c r="BU191" s="143">
        <f t="shared" si="155"/>
        <v>48.934198331788707</v>
      </c>
      <c r="BV191" s="143">
        <f t="shared" si="112"/>
        <v>1053.7958365468432</v>
      </c>
      <c r="BW191" s="143">
        <f t="shared" si="113"/>
        <v>0.7633587786259568</v>
      </c>
      <c r="BX191" s="143"/>
      <c r="BY191" s="144">
        <f t="shared" si="114"/>
        <v>1058.2903121162328</v>
      </c>
      <c r="BZ191" s="144">
        <f t="shared" si="115"/>
        <v>1053.7958365468435</v>
      </c>
      <c r="CA191" s="144"/>
      <c r="CB191" s="158">
        <f>'[2]A9. Nominal GDP (A)'!DX191/'[2]A9. Nominal GDP (A)'!BF191</f>
        <v>2.536020588811012E-2</v>
      </c>
      <c r="CC191" s="158">
        <f t="shared" si="102"/>
        <v>49.816855157320759</v>
      </c>
      <c r="CD191" s="158"/>
      <c r="CE191" s="162">
        <f>'[2]A9. Nominal GDP (A)'!DX191/'[2]A9. Nominal GDP (A)'!EF191</f>
        <v>2.7216893963374969E-2</v>
      </c>
      <c r="CF191" s="162">
        <f>'[2]A18. Population 1680+'!U793</f>
        <v>1348.02413453847</v>
      </c>
      <c r="CG191" s="162">
        <f>'[2]A9. Nominal GDP (A)'!DO191/BI191</f>
        <v>28.197790820717124</v>
      </c>
      <c r="CH191" s="162"/>
      <c r="CI191" s="162"/>
      <c r="CJ191" s="145">
        <f t="shared" si="146"/>
        <v>2783.6187686407866</v>
      </c>
      <c r="CK191" s="145">
        <f t="shared" si="147"/>
        <v>2707.0749367906333</v>
      </c>
      <c r="CL191" s="145">
        <f t="shared" si="123"/>
        <v>3151.6100931644578</v>
      </c>
      <c r="CM191" s="146">
        <f t="shared" si="149"/>
        <v>438.45354255133179</v>
      </c>
      <c r="CN191" s="146">
        <f t="shared" si="150"/>
        <v>438.45354255133179</v>
      </c>
      <c r="CO191" s="146">
        <f t="shared" si="148"/>
        <v>439.180009486519</v>
      </c>
      <c r="DM191">
        <v>1177</v>
      </c>
      <c r="DN191">
        <v>1087</v>
      </c>
      <c r="DO191" s="174">
        <f t="shared" si="124"/>
        <v>1.0827966881324746</v>
      </c>
      <c r="DX191" s="150">
        <f t="shared" si="125"/>
        <v>1.1493992420862227</v>
      </c>
    </row>
    <row r="192" spans="1:128" x14ac:dyDescent="0.25">
      <c r="A192">
        <v>1874</v>
      </c>
      <c r="B192" s="147">
        <f t="shared" si="140"/>
        <v>98927.911006656403</v>
      </c>
      <c r="C192" s="147">
        <f t="shared" si="88"/>
        <v>96998.365445998017</v>
      </c>
      <c r="D192" s="147">
        <f t="shared" si="141"/>
        <v>112689.20184772029</v>
      </c>
      <c r="E192" s="148">
        <f t="shared" si="132"/>
        <v>4.372519524596342</v>
      </c>
      <c r="F192" s="148">
        <f t="shared" si="132"/>
        <v>4.372519524596342</v>
      </c>
      <c r="G192" s="148">
        <f t="shared" si="132"/>
        <v>4.1530158092139686</v>
      </c>
      <c r="H192" s="10"/>
      <c r="I192" s="13">
        <f t="shared" si="89"/>
        <v>96324.4020601956</v>
      </c>
      <c r="J192" s="13">
        <f t="shared" si="90"/>
        <v>94443.590486248402</v>
      </c>
      <c r="K192" s="13">
        <f t="shared" si="142"/>
        <v>109721.15646065684</v>
      </c>
      <c r="L192" s="10">
        <f t="shared" si="103"/>
        <v>4.2815631808828982</v>
      </c>
      <c r="M192" s="10"/>
      <c r="N192" s="13">
        <f>('[2]A9. Nominal GDP (A)'!DH192/('[2]A9. Nominal GDP (A)'!F192/'BoE A8. UK Real GDP(A)'!I192))</f>
        <v>81140.575463410525</v>
      </c>
      <c r="O192" s="13">
        <f t="shared" si="91"/>
        <v>79595.914030992004</v>
      </c>
      <c r="P192" s="13">
        <f t="shared" si="143"/>
        <v>92471.66157130689</v>
      </c>
      <c r="Q192" s="10">
        <f t="shared" si="104"/>
        <v>4.2417976025095356</v>
      </c>
      <c r="R192" s="10"/>
      <c r="S192" s="10">
        <f t="shared" si="144"/>
        <v>53.770764175845166</v>
      </c>
      <c r="T192" s="10">
        <f t="shared" si="92"/>
        <v>53.77076417584518</v>
      </c>
      <c r="U192" s="10">
        <f t="shared" si="145"/>
        <v>54.237239969425943</v>
      </c>
      <c r="V192" s="10">
        <f t="shared" si="105"/>
        <v>4.1666666666666714</v>
      </c>
      <c r="W192" s="10">
        <f t="shared" si="105"/>
        <v>4.1666666666666714</v>
      </c>
      <c r="X192" s="10">
        <f t="shared" si="105"/>
        <v>3.9475958762279788</v>
      </c>
      <c r="Y192" s="10"/>
      <c r="Z192" s="10">
        <f t="shared" si="93"/>
        <v>87.364268245048962</v>
      </c>
      <c r="AA192" s="10"/>
      <c r="AB192" s="10">
        <f t="shared" si="106"/>
        <v>0.92496708766799429</v>
      </c>
      <c r="AC192" s="10"/>
      <c r="AD192" s="183">
        <f t="shared" si="151"/>
        <v>101608.68273464714</v>
      </c>
      <c r="AE192" s="183">
        <f t="shared" si="152"/>
        <v>99626.849895967243</v>
      </c>
      <c r="AF192" s="183">
        <f t="shared" si="153"/>
        <v>115742.88026151895</v>
      </c>
      <c r="AG192" s="183">
        <f t="shared" si="152"/>
        <v>120179.90195829127</v>
      </c>
      <c r="AH192" s="150">
        <f t="shared" si="107"/>
        <v>4.1666666666666572</v>
      </c>
      <c r="AI192" s="150">
        <f t="shared" si="107"/>
        <v>4.1666666666666572</v>
      </c>
      <c r="AJ192" s="150">
        <f t="shared" si="107"/>
        <v>3.947595876227993</v>
      </c>
      <c r="AK192" s="184">
        <v>50.3</v>
      </c>
      <c r="AL192" s="161">
        <f>'[2]A14. Real GDP(O) components'!BZ192</f>
        <v>42.3</v>
      </c>
      <c r="AN192" s="154">
        <f>'[2]A18. Population 1680+'!J794</f>
        <v>27202.504000000001</v>
      </c>
      <c r="AO192" s="154"/>
      <c r="AP192" s="154">
        <v>73.197839918378904</v>
      </c>
      <c r="AQ192" s="177"/>
      <c r="AR192" s="161"/>
      <c r="AS192" s="161"/>
      <c r="AT192" s="156">
        <f t="shared" si="130"/>
        <v>73.197839918378904</v>
      </c>
      <c r="AU192" s="154">
        <f>'[2]A18. Population 1680+'!S794</f>
        <v>5299</v>
      </c>
      <c r="AV192" s="154">
        <f t="shared" si="97"/>
        <v>224.38703881705726</v>
      </c>
      <c r="AW192" s="154"/>
      <c r="AX192" s="156">
        <f t="shared" si="127"/>
        <v>141.55082365376029</v>
      </c>
      <c r="AY192" s="156">
        <f>'[2]A9. Nominal GDP (A)'!AT192/('[2]A9. Nominal GDP (A)'!BK192+'[2]A9. Nominal GDP (A)'!AT192)</f>
        <v>9.150162306789679E-2</v>
      </c>
      <c r="AZ192" s="156"/>
      <c r="BA192" s="156"/>
      <c r="BB192" s="156">
        <f t="shared" si="154"/>
        <v>50.3</v>
      </c>
      <c r="BC192" s="182">
        <f>'[2]A9. Nominal GDP (A)'!AZ192</f>
        <v>1312</v>
      </c>
      <c r="BD192" s="79">
        <v>1155</v>
      </c>
      <c r="BE192" s="168">
        <v>-40</v>
      </c>
      <c r="BF192" s="168">
        <f t="shared" si="126"/>
        <v>1272</v>
      </c>
      <c r="BG192" s="171">
        <f t="shared" si="156"/>
        <v>1.0115461871584346</v>
      </c>
      <c r="BH192" s="168">
        <f t="shared" si="118"/>
        <v>1225.4159524433612</v>
      </c>
      <c r="BI192" s="167">
        <f>'[2]A9. Nominal GDP (A)'!AZ192/'BoE A8. UK Real GDP(A)'!BD192</f>
        <v>1.135930735930736</v>
      </c>
      <c r="BJ192" s="168"/>
      <c r="BK192" s="167">
        <f t="shared" si="119"/>
        <v>48.397353109786266</v>
      </c>
      <c r="BL192" s="167">
        <f t="shared" si="129"/>
        <v>219.09397502088814</v>
      </c>
      <c r="BM192" s="181">
        <v>1091</v>
      </c>
      <c r="BN192" s="173">
        <f t="shared" si="136"/>
        <v>47.553056243446676</v>
      </c>
      <c r="BO192" s="166">
        <v>48.7</v>
      </c>
      <c r="BP192" s="166">
        <f t="shared" si="137"/>
        <v>5.0136451077648303E-2</v>
      </c>
      <c r="BQ192" s="166">
        <f t="shared" si="138"/>
        <v>48.750136451077651</v>
      </c>
      <c r="BR192" s="166"/>
      <c r="BS192" s="180">
        <v>1100</v>
      </c>
      <c r="BT192" s="143">
        <f t="shared" si="155"/>
        <v>50.973123262279891</v>
      </c>
      <c r="BU192" s="143">
        <f t="shared" si="155"/>
        <v>50.973123262279906</v>
      </c>
      <c r="BV192" s="143">
        <f t="shared" si="112"/>
        <v>1097.7039964029616</v>
      </c>
      <c r="BW192" s="143">
        <f t="shared" si="113"/>
        <v>4.1666666666666572</v>
      </c>
      <c r="BX192" s="143"/>
      <c r="BY192" s="144">
        <f t="shared" si="114"/>
        <v>1105.9275340896374</v>
      </c>
      <c r="BZ192" s="144">
        <f t="shared" si="115"/>
        <v>1097.7039964029618</v>
      </c>
      <c r="CA192" s="144"/>
      <c r="CB192" s="158">
        <f>'[2]A9. Nominal GDP (A)'!DX192/'[2]A9. Nominal GDP (A)'!BF192</f>
        <v>2.4832202252320579E-2</v>
      </c>
      <c r="CC192" s="158">
        <f t="shared" si="102"/>
        <v>52.059280094955064</v>
      </c>
      <c r="CD192" s="158"/>
      <c r="CE192" s="162">
        <f>'[2]A9. Nominal GDP (A)'!DX192/'[2]A9. Nominal GDP (A)'!EF192</f>
        <v>2.6606009495606375E-2</v>
      </c>
      <c r="CF192" s="162">
        <f>'[2]A18. Population 1680+'!U794</f>
        <v>1342.56948885971</v>
      </c>
      <c r="CG192" s="162">
        <f>'[2]A9. Nominal GDP (A)'!DO192/BI192</f>
        <v>28.132459662614675</v>
      </c>
      <c r="CH192" s="162"/>
      <c r="CI192" s="162"/>
      <c r="CJ192" s="145">
        <f t="shared" si="146"/>
        <v>2777.1694322715912</v>
      </c>
      <c r="CK192" s="145">
        <f t="shared" si="147"/>
        <v>2700.8029440017262</v>
      </c>
      <c r="CL192" s="145">
        <f t="shared" si="123"/>
        <v>3137.6954313417823</v>
      </c>
      <c r="CM192" s="146">
        <f t="shared" si="149"/>
        <v>457.62500930567307</v>
      </c>
      <c r="CN192" s="146">
        <f t="shared" si="150"/>
        <v>457.62500930567307</v>
      </c>
      <c r="CO192" s="146">
        <f t="shared" si="148"/>
        <v>456.66258748954732</v>
      </c>
      <c r="DM192">
        <v>1248</v>
      </c>
      <c r="DN192">
        <v>1155</v>
      </c>
      <c r="DO192" s="174">
        <f t="shared" si="124"/>
        <v>1.0805194805194804</v>
      </c>
      <c r="DX192" s="150">
        <f t="shared" si="125"/>
        <v>1.1469819640014856</v>
      </c>
    </row>
    <row r="193" spans="1:128" x14ac:dyDescent="0.25">
      <c r="A193">
        <v>1875</v>
      </c>
      <c r="B193" s="147">
        <f t="shared" si="140"/>
        <v>99715.504315220547</v>
      </c>
      <c r="C193" s="147">
        <f t="shared" si="88"/>
        <v>97770.59709214879</v>
      </c>
      <c r="D193" s="147">
        <f t="shared" si="141"/>
        <v>113836.28576976086</v>
      </c>
      <c r="E193" s="148">
        <f t="shared" si="132"/>
        <v>0.79612851474358592</v>
      </c>
      <c r="F193" s="148">
        <f t="shared" si="132"/>
        <v>0.79612851474358592</v>
      </c>
      <c r="G193" s="148">
        <f t="shared" si="132"/>
        <v>1.0179182239578211</v>
      </c>
      <c r="H193" s="10"/>
      <c r="I193" s="13">
        <f t="shared" si="89"/>
        <v>96950.56264084937</v>
      </c>
      <c r="J193" s="13">
        <f t="shared" si="90"/>
        <v>95057.524776968829</v>
      </c>
      <c r="K193" s="13">
        <f t="shared" si="142"/>
        <v>110677.400741231</v>
      </c>
      <c r="L193" s="10">
        <f t="shared" si="103"/>
        <v>0.87152224003128254</v>
      </c>
      <c r="M193" s="10"/>
      <c r="N193" s="13">
        <f>('[2]A9. Nominal GDP (A)'!DH193/('[2]A9. Nominal GDP (A)'!F193/'BoE A8. UK Real GDP(A)'!I193))</f>
        <v>81636.927026554782</v>
      </c>
      <c r="O193" s="13">
        <f t="shared" si="91"/>
        <v>80082.816621016085</v>
      </c>
      <c r="P193" s="13">
        <f t="shared" si="143"/>
        <v>93242.044840180606</v>
      </c>
      <c r="Q193" s="10">
        <f t="shared" si="104"/>
        <v>0.83310200745086149</v>
      </c>
      <c r="R193" s="10"/>
      <c r="S193" s="10">
        <f t="shared" si="144"/>
        <v>54.259589304716492</v>
      </c>
      <c r="T193" s="10">
        <f t="shared" si="92"/>
        <v>54.259589304716506</v>
      </c>
      <c r="U193" s="10">
        <f t="shared" si="145"/>
        <v>54.850733216286116</v>
      </c>
      <c r="V193" s="10">
        <f t="shared" si="105"/>
        <v>0.90909090909092072</v>
      </c>
      <c r="W193" s="10">
        <f t="shared" si="105"/>
        <v>0.90909090909093493</v>
      </c>
      <c r="X193" s="10">
        <f t="shared" si="105"/>
        <v>1.131129178413218</v>
      </c>
      <c r="Y193" s="10"/>
      <c r="Z193" s="10">
        <f t="shared" si="93"/>
        <v>90.40542606536691</v>
      </c>
      <c r="AA193" s="10"/>
      <c r="AB193" s="10">
        <f t="shared" si="106"/>
        <v>3.4810087480934158</v>
      </c>
      <c r="AC193" s="10"/>
      <c r="AD193" s="183">
        <f t="shared" si="151"/>
        <v>102532.39803223484</v>
      </c>
      <c r="AE193" s="183">
        <f t="shared" si="152"/>
        <v>100532.54853138512</v>
      </c>
      <c r="AF193" s="183">
        <f t="shared" si="153"/>
        <v>117052.08175209287</v>
      </c>
      <c r="AG193" s="183">
        <f t="shared" si="152"/>
        <v>121539.29189592991</v>
      </c>
      <c r="AH193" s="150">
        <f t="shared" si="107"/>
        <v>0.90909090909090651</v>
      </c>
      <c r="AI193" s="150">
        <f t="shared" si="107"/>
        <v>0.90909090909090651</v>
      </c>
      <c r="AJ193" s="150">
        <f t="shared" si="107"/>
        <v>1.1311291784132322</v>
      </c>
      <c r="AK193" s="184">
        <v>51</v>
      </c>
      <c r="AL193" s="161">
        <f>'[2]A14. Real GDP(O) components'!BZ193</f>
        <v>43.3</v>
      </c>
      <c r="AN193" s="154">
        <f>'[2]A18. Population 1680+'!J795</f>
        <v>27560.144</v>
      </c>
      <c r="AO193" s="154"/>
      <c r="AP193" s="154">
        <v>75.745863129353097</v>
      </c>
      <c r="AQ193" s="177"/>
      <c r="AR193" s="161"/>
      <c r="AS193" s="161"/>
      <c r="AT193" s="156">
        <f t="shared" si="130"/>
        <v>75.745863129353097</v>
      </c>
      <c r="AU193" s="154">
        <f>'[2]A18. Population 1680+'!S795</f>
        <v>5279</v>
      </c>
      <c r="AV193" s="154">
        <f t="shared" si="97"/>
        <v>233.07767564849902</v>
      </c>
      <c r="AW193" s="154"/>
      <c r="AX193" s="156">
        <f t="shared" si="127"/>
        <v>146.47822020814598</v>
      </c>
      <c r="AY193" s="156">
        <f>'[2]A9. Nominal GDP (A)'!AT193/('[2]A9. Nominal GDP (A)'!BK193+'[2]A9. Nominal GDP (A)'!AT193)</f>
        <v>9.4439567989523743E-2</v>
      </c>
      <c r="AZ193" s="156"/>
      <c r="BA193" s="156"/>
      <c r="BB193" s="156">
        <f t="shared" si="154"/>
        <v>51</v>
      </c>
      <c r="BC193" s="182">
        <f>'[2]A9. Nominal GDP (A)'!AZ193</f>
        <v>1236</v>
      </c>
      <c r="BD193" s="79">
        <v>1146</v>
      </c>
      <c r="BE193" s="168"/>
      <c r="BF193" s="168">
        <f t="shared" si="126"/>
        <v>1236</v>
      </c>
      <c r="BG193" s="171">
        <f t="shared" si="156"/>
        <v>1.0144535045029139</v>
      </c>
      <c r="BH193" s="168">
        <f t="shared" si="118"/>
        <v>1194.1566967291449</v>
      </c>
      <c r="BI193" s="167">
        <f>'[2]A9. Nominal GDP (A)'!AZ193/'BoE A8. UK Real GDP(A)'!BD193</f>
        <v>1.0785340314136125</v>
      </c>
      <c r="BJ193" s="168"/>
      <c r="BK193" s="167">
        <f t="shared" si="119"/>
        <v>49.672657658157192</v>
      </c>
      <c r="BL193" s="167">
        <f t="shared" si="129"/>
        <v>224.8672565107039</v>
      </c>
      <c r="BM193" s="181">
        <v>1074</v>
      </c>
      <c r="BN193" s="173">
        <f t="shared" si="136"/>
        <v>49.303297059000165</v>
      </c>
      <c r="BO193" s="166">
        <v>50</v>
      </c>
      <c r="BP193" s="166">
        <f t="shared" si="137"/>
        <v>-8.0150942808856485E-3</v>
      </c>
      <c r="BQ193" s="166">
        <f t="shared" si="138"/>
        <v>49.991984905719114</v>
      </c>
      <c r="BR193" s="166"/>
      <c r="BS193" s="180">
        <v>1110</v>
      </c>
      <c r="BT193" s="143">
        <f t="shared" si="155"/>
        <v>51.436515291936985</v>
      </c>
      <c r="BU193" s="143">
        <f t="shared" si="155"/>
        <v>51.436515291936999</v>
      </c>
      <c r="BV193" s="143">
        <f t="shared" si="112"/>
        <v>1107.6831236429887</v>
      </c>
      <c r="BW193" s="143">
        <f t="shared" si="113"/>
        <v>0.90909090909092072</v>
      </c>
      <c r="BX193" s="143"/>
      <c r="BY193" s="144">
        <f t="shared" si="114"/>
        <v>1113.1166597119675</v>
      </c>
      <c r="BZ193" s="144">
        <f t="shared" si="115"/>
        <v>1107.6831236429889</v>
      </c>
      <c r="CA193" s="144"/>
      <c r="CB193" s="158">
        <f>'[2]A9. Nominal GDP (A)'!DX193/'[2]A9. Nominal GDP (A)'!BF193</f>
        <v>2.5622517230925009E-2</v>
      </c>
      <c r="CC193" s="158">
        <f t="shared" si="102"/>
        <v>52.397693501687698</v>
      </c>
      <c r="CD193" s="158"/>
      <c r="CE193" s="162">
        <f>'[2]A9. Nominal GDP (A)'!DX193/'[2]A9. Nominal GDP (A)'!EF193</f>
        <v>2.751609364389531E-2</v>
      </c>
      <c r="CF193" s="162">
        <f>'[2]A18. Population 1680+'!U795</f>
        <v>1337.1369148625499</v>
      </c>
      <c r="CG193" s="162">
        <f>'[2]A9. Nominal GDP (A)'!DO193/BI193</f>
        <v>29.859887931430944</v>
      </c>
      <c r="CH193" s="162"/>
      <c r="CI193" s="162"/>
      <c r="CJ193" s="145">
        <f t="shared" si="146"/>
        <v>2947.6970378251717</v>
      </c>
      <c r="CK193" s="145">
        <f t="shared" si="147"/>
        <v>2866.6413886284045</v>
      </c>
      <c r="CL193" s="145">
        <f t="shared" si="123"/>
        <v>3337.688610081455</v>
      </c>
      <c r="CM193" s="146">
        <f t="shared" si="149"/>
        <v>461.26829249535348</v>
      </c>
      <c r="CN193" s="146">
        <f t="shared" si="150"/>
        <v>461.26829249535348</v>
      </c>
      <c r="CO193" s="146">
        <f t="shared" si="148"/>
        <v>462.2832576727842</v>
      </c>
      <c r="DM193">
        <v>1241</v>
      </c>
      <c r="DN193">
        <v>1146</v>
      </c>
      <c r="DO193" s="174">
        <f t="shared" si="124"/>
        <v>1.0828970331588132</v>
      </c>
      <c r="DX193" s="150">
        <f t="shared" si="125"/>
        <v>1.1495057593100788</v>
      </c>
    </row>
    <row r="194" spans="1:128" x14ac:dyDescent="0.25">
      <c r="A194">
        <v>1876</v>
      </c>
      <c r="B194" s="147">
        <f t="shared" si="140"/>
        <v>100045.28446052897</v>
      </c>
      <c r="C194" s="147">
        <f t="shared" si="88"/>
        <v>98093.945020210362</v>
      </c>
      <c r="D194" s="147">
        <f t="shared" si="141"/>
        <v>114312.51545015653</v>
      </c>
      <c r="E194" s="148">
        <f t="shared" si="132"/>
        <v>0.33072103237419981</v>
      </c>
      <c r="F194" s="148">
        <f t="shared" si="132"/>
        <v>0.33072103237419981</v>
      </c>
      <c r="G194" s="148">
        <f t="shared" si="132"/>
        <v>0.4183461162452744</v>
      </c>
      <c r="H194" s="10"/>
      <c r="I194" s="13">
        <f t="shared" si="89"/>
        <v>97242.063472802751</v>
      </c>
      <c r="J194" s="13">
        <f t="shared" si="90"/>
        <v>95343.333820270258</v>
      </c>
      <c r="K194" s="13">
        <f t="shared" si="142"/>
        <v>111107.12611419185</v>
      </c>
      <c r="L194" s="10">
        <f t="shared" si="103"/>
        <v>0.38826839994695206</v>
      </c>
      <c r="M194" s="10"/>
      <c r="N194" s="13">
        <f>('[2]A9. Nominal GDP (A)'!DH194/('[2]A9. Nominal GDP (A)'!F194/'BoE A8. UK Real GDP(A)'!I194))</f>
        <v>81851.23328286277</v>
      </c>
      <c r="O194" s="13">
        <f t="shared" si="91"/>
        <v>80293.043160031521</v>
      </c>
      <c r="P194" s="13">
        <f t="shared" si="143"/>
        <v>93568.463730153409</v>
      </c>
      <c r="Q194" s="10">
        <f t="shared" si="104"/>
        <v>0.35007693206674162</v>
      </c>
      <c r="R194" s="10"/>
      <c r="S194" s="10">
        <f t="shared" si="144"/>
        <v>54.601766894926421</v>
      </c>
      <c r="T194" s="10">
        <f t="shared" si="92"/>
        <v>54.601766894926435</v>
      </c>
      <c r="U194" s="10">
        <f t="shared" si="145"/>
        <v>55.2448454124631</v>
      </c>
      <c r="V194" s="10">
        <f t="shared" si="105"/>
        <v>0.63063063063064817</v>
      </c>
      <c r="W194" s="10">
        <f t="shared" si="105"/>
        <v>0.63063063063063396</v>
      </c>
      <c r="X194" s="10">
        <f t="shared" si="105"/>
        <v>0.71851764428186016</v>
      </c>
      <c r="Y194" s="10"/>
      <c r="Z194" s="10">
        <f t="shared" si="93"/>
        <v>93.835910037948125</v>
      </c>
      <c r="AA194" s="10"/>
      <c r="AB194" s="10">
        <f t="shared" si="106"/>
        <v>3.7945553954923383</v>
      </c>
      <c r="AC194" s="10"/>
      <c r="AD194" s="183">
        <f t="shared" si="151"/>
        <v>103178.99874054623</v>
      </c>
      <c r="AE194" s="183">
        <f t="shared" si="152"/>
        <v>101166.53757617764</v>
      </c>
      <c r="AF194" s="183">
        <f t="shared" si="153"/>
        <v>117893.12161248084</v>
      </c>
      <c r="AG194" s="183">
        <f t="shared" si="152"/>
        <v>122412.57315293736</v>
      </c>
      <c r="AH194" s="150">
        <f t="shared" si="107"/>
        <v>0.63063063063063396</v>
      </c>
      <c r="AI194" s="150">
        <f t="shared" si="107"/>
        <v>0.63063063063063396</v>
      </c>
      <c r="AJ194" s="150">
        <f t="shared" si="107"/>
        <v>0.71851764428181752</v>
      </c>
      <c r="AK194" s="184">
        <v>51.3</v>
      </c>
      <c r="AL194" s="161">
        <f>'[2]A14. Real GDP(O) components'!BZ194</f>
        <v>43.3</v>
      </c>
      <c r="AN194" s="154">
        <f>'[2]A18. Population 1680+'!J796</f>
        <v>27922.482</v>
      </c>
      <c r="AO194" s="154"/>
      <c r="AP194" s="154">
        <v>78.620081865590194</v>
      </c>
      <c r="AQ194" s="177"/>
      <c r="AR194" s="161"/>
      <c r="AS194" s="161"/>
      <c r="AT194" s="156">
        <f t="shared" si="130"/>
        <v>78.620081865590194</v>
      </c>
      <c r="AU194" s="154">
        <f>'[2]A18. Population 1680+'!S796</f>
        <v>5278</v>
      </c>
      <c r="AV194" s="154">
        <f t="shared" si="97"/>
        <v>241.96777307630023</v>
      </c>
      <c r="AW194" s="154"/>
      <c r="AX194" s="156">
        <f t="shared" si="127"/>
        <v>152.0364174162753</v>
      </c>
      <c r="AY194" s="156">
        <f>'[2]A9. Nominal GDP (A)'!AT194/('[2]A9. Nominal GDP (A)'!BK194+'[2]A9. Nominal GDP (A)'!AT194)</f>
        <v>9.4920193053451674E-2</v>
      </c>
      <c r="AZ194" s="156"/>
      <c r="BA194" s="156"/>
      <c r="BB194" s="156">
        <f t="shared" si="154"/>
        <v>51.3</v>
      </c>
      <c r="BC194" s="182">
        <f>'[2]A9. Nominal GDP (A)'!AZ194</f>
        <v>1201</v>
      </c>
      <c r="BD194" s="79">
        <v>1145</v>
      </c>
      <c r="BE194" s="168"/>
      <c r="BF194" s="168">
        <f t="shared" si="126"/>
        <v>1201</v>
      </c>
      <c r="BG194" s="171">
        <f t="shared" si="156"/>
        <v>1.0173691778614327</v>
      </c>
      <c r="BH194" s="168">
        <f t="shared" si="118"/>
        <v>1163.6765548681724</v>
      </c>
      <c r="BI194" s="167">
        <f>'[2]A9. Nominal GDP (A)'!AZ194/'BoE A8. UK Real GDP(A)'!BD194</f>
        <v>1.0489082969432315</v>
      </c>
      <c r="BJ194" s="168"/>
      <c r="BK194" s="167">
        <f t="shared" si="119"/>
        <v>49.771954481033163</v>
      </c>
      <c r="BL194" s="167">
        <f t="shared" si="129"/>
        <v>225.31677149929203</v>
      </c>
      <c r="BM194" s="181">
        <v>1057</v>
      </c>
      <c r="BN194" s="173">
        <f t="shared" si="136"/>
        <v>49.893388636729412</v>
      </c>
      <c r="BO194" s="166">
        <v>50.3</v>
      </c>
      <c r="BP194" s="166">
        <f t="shared" si="137"/>
        <v>2.1781039254200607E-2</v>
      </c>
      <c r="BQ194" s="166">
        <f t="shared" si="138"/>
        <v>50.321781039254198</v>
      </c>
      <c r="BR194" s="166"/>
      <c r="BS194" s="180">
        <v>1117</v>
      </c>
      <c r="BT194" s="143">
        <f t="shared" si="155"/>
        <v>51.760889712696951</v>
      </c>
      <c r="BU194" s="143">
        <f t="shared" si="155"/>
        <v>51.760889712696965</v>
      </c>
      <c r="BV194" s="143">
        <f t="shared" si="112"/>
        <v>1114.6685127110075</v>
      </c>
      <c r="BW194" s="143">
        <f t="shared" si="113"/>
        <v>0.63063063063063396</v>
      </c>
      <c r="BX194" s="143"/>
      <c r="BY194" s="144">
        <f t="shared" si="114"/>
        <v>1116.4634626961772</v>
      </c>
      <c r="BZ194" s="144">
        <f t="shared" si="115"/>
        <v>1114.6685127110077</v>
      </c>
      <c r="CA194" s="144"/>
      <c r="CB194" s="158">
        <f>'[2]A9. Nominal GDP (A)'!DX194/'[2]A9. Nominal GDP (A)'!BF194</f>
        <v>2.5653569152778291E-2</v>
      </c>
      <c r="CC194" s="158">
        <f t="shared" si="102"/>
        <v>52.555237417185765</v>
      </c>
      <c r="CD194" s="158"/>
      <c r="CE194" s="162">
        <f>'[2]A9. Nominal GDP (A)'!DX194/'[2]A9. Nominal GDP (A)'!EF194</f>
        <v>2.7562747626276782E-2</v>
      </c>
      <c r="CF194" s="162">
        <f>'[2]A18. Population 1680+'!U796</f>
        <v>1331.7263232361199</v>
      </c>
      <c r="CG194" s="162">
        <f>'[2]A9. Nominal GDP (A)'!DO194/BI194</f>
        <v>30.27577978276161</v>
      </c>
      <c r="CH194" s="162"/>
      <c r="CI194" s="162"/>
      <c r="CJ194" s="145">
        <f t="shared" si="146"/>
        <v>2988.7528911169925</v>
      </c>
      <c r="CK194" s="145">
        <f t="shared" si="147"/>
        <v>2906.5682897927873</v>
      </c>
      <c r="CL194" s="145">
        <f t="shared" si="123"/>
        <v>3387.1319220102605</v>
      </c>
      <c r="CM194" s="146">
        <f t="shared" si="149"/>
        <v>462.7938037543089</v>
      </c>
      <c r="CN194" s="146">
        <f t="shared" si="150"/>
        <v>462.7938037543089</v>
      </c>
      <c r="CO194" s="146">
        <f t="shared" si="148"/>
        <v>463.1979904824787</v>
      </c>
      <c r="DM194">
        <v>1241</v>
      </c>
      <c r="DN194">
        <v>1145</v>
      </c>
      <c r="DO194" s="174">
        <f t="shared" si="124"/>
        <v>1.0838427947598253</v>
      </c>
      <c r="DX194" s="150">
        <f t="shared" si="125"/>
        <v>1.1505096944710484</v>
      </c>
    </row>
    <row r="195" spans="1:128" x14ac:dyDescent="0.25">
      <c r="A195">
        <v>1877</v>
      </c>
      <c r="B195" s="147">
        <f t="shared" si="140"/>
        <v>100905.55559028828</v>
      </c>
      <c r="C195" s="147">
        <f t="shared" si="88"/>
        <v>98937.436938496394</v>
      </c>
      <c r="D195" s="147">
        <f t="shared" si="141"/>
        <v>115397.89351630358</v>
      </c>
      <c r="E195" s="148">
        <f t="shared" si="132"/>
        <v>0.85988173695353964</v>
      </c>
      <c r="F195" s="148">
        <f t="shared" si="132"/>
        <v>0.85988173695353964</v>
      </c>
      <c r="G195" s="148">
        <f t="shared" si="132"/>
        <v>0.94948314440715365</v>
      </c>
      <c r="H195" s="10"/>
      <c r="I195" s="13">
        <f t="shared" si="89"/>
        <v>97994.541947241916</v>
      </c>
      <c r="J195" s="13">
        <f t="shared" si="90"/>
        <v>96081.119546105736</v>
      </c>
      <c r="K195" s="13">
        <f t="shared" si="142"/>
        <v>112066.36380929564</v>
      </c>
      <c r="L195" s="10">
        <f t="shared" si="103"/>
        <v>0.86334488943391818</v>
      </c>
      <c r="M195" s="10"/>
      <c r="N195" s="13">
        <f>('[2]A9. Nominal GDP (A)'!DH195/('[2]A9. Nominal GDP (A)'!F195/'BoE A8. UK Real GDP(A)'!I195))</f>
        <v>82453.27086204564</v>
      </c>
      <c r="O195" s="13">
        <f t="shared" si="91"/>
        <v>80883.619836649683</v>
      </c>
      <c r="P195" s="13">
        <f t="shared" si="143"/>
        <v>94340.419945638816</v>
      </c>
      <c r="Q195" s="10">
        <f t="shared" si="104"/>
        <v>0.82501751627737008</v>
      </c>
      <c r="R195" s="10"/>
      <c r="S195" s="10">
        <f t="shared" si="144"/>
        <v>54.895061972249216</v>
      </c>
      <c r="T195" s="10">
        <f t="shared" si="92"/>
        <v>54.895061972249231</v>
      </c>
      <c r="U195" s="10">
        <f t="shared" si="145"/>
        <v>55.590936575706223</v>
      </c>
      <c r="V195" s="10">
        <f t="shared" si="105"/>
        <v>0.53715308863026223</v>
      </c>
      <c r="W195" s="10">
        <f t="shared" si="105"/>
        <v>0.53715308863026223</v>
      </c>
      <c r="X195" s="10">
        <f t="shared" si="105"/>
        <v>0.62646779198885838</v>
      </c>
      <c r="Y195" s="10"/>
      <c r="Z195" s="10">
        <f t="shared" si="93"/>
        <v>92.222397227635867</v>
      </c>
      <c r="AA195" s="10"/>
      <c r="AB195" s="10">
        <f t="shared" si="106"/>
        <v>-1.7195046221214625</v>
      </c>
      <c r="AC195" s="10"/>
      <c r="AD195" s="183">
        <f t="shared" si="151"/>
        <v>103733.22791909885</v>
      </c>
      <c r="AE195" s="183">
        <f t="shared" si="152"/>
        <v>101709.95675742836</v>
      </c>
      <c r="AF195" s="183">
        <f t="shared" si="153"/>
        <v>118631.68404835329</v>
      </c>
      <c r="AG195" s="183">
        <f t="shared" si="152"/>
        <v>123179.44849708531</v>
      </c>
      <c r="AH195" s="150">
        <f t="shared" si="107"/>
        <v>0.53715308863024802</v>
      </c>
      <c r="AI195" s="150">
        <f t="shared" si="107"/>
        <v>0.53715308863023381</v>
      </c>
      <c r="AJ195" s="150">
        <f t="shared" si="107"/>
        <v>0.62646779198885838</v>
      </c>
      <c r="AK195" s="184">
        <v>51</v>
      </c>
      <c r="AL195" s="161">
        <f>'[2]A14. Real GDP(O) components'!BZ195</f>
        <v>44.3</v>
      </c>
      <c r="AN195" s="154">
        <f>'[2]A18. Population 1680+'!J797</f>
        <v>28289.521000000001</v>
      </c>
      <c r="AO195" s="154"/>
      <c r="AP195" s="154">
        <v>77.268205923995694</v>
      </c>
      <c r="AQ195" s="177"/>
      <c r="AR195" s="161"/>
      <c r="AS195" s="161"/>
      <c r="AT195" s="156">
        <f t="shared" si="130"/>
        <v>77.268205923995694</v>
      </c>
      <c r="AU195" s="154">
        <f>'[2]A18. Population 1680+'!S797</f>
        <v>5286</v>
      </c>
      <c r="AV195" s="154">
        <f t="shared" si="97"/>
        <v>237.44722118966223</v>
      </c>
      <c r="AW195" s="154"/>
      <c r="AX195" s="156">
        <f t="shared" si="127"/>
        <v>149.4221441914946</v>
      </c>
      <c r="AY195" s="156">
        <f>'[2]A9. Nominal GDP (A)'!AT195/('[2]A9. Nominal GDP (A)'!BK195+'[2]A9. Nominal GDP (A)'!AT195)</f>
        <v>9.7898564671119764E-2</v>
      </c>
      <c r="AZ195" s="156"/>
      <c r="BA195" s="156"/>
      <c r="BB195" s="156">
        <f t="shared" si="154"/>
        <v>51</v>
      </c>
      <c r="BC195" s="182">
        <f>'[2]A9. Nominal GDP (A)'!AZ195</f>
        <v>1157</v>
      </c>
      <c r="BD195" s="79">
        <v>1132</v>
      </c>
      <c r="BE195" s="168">
        <v>40</v>
      </c>
      <c r="BF195" s="168">
        <f t="shared" si="126"/>
        <v>1197</v>
      </c>
      <c r="BG195" s="171">
        <f t="shared" si="156"/>
        <v>1.020293231250279</v>
      </c>
      <c r="BH195" s="168">
        <f t="shared" si="118"/>
        <v>1163.1342836253186</v>
      </c>
      <c r="BI195" s="167">
        <f>'[2]A9. Nominal GDP (A)'!AZ195/'BoE A8. UK Real GDP(A)'!BD195</f>
        <v>1.0220848056537102</v>
      </c>
      <c r="BJ195" s="168"/>
      <c r="BK195" s="167">
        <f t="shared" si="119"/>
        <v>51.054362334787051</v>
      </c>
      <c r="BL195" s="167">
        <f t="shared" si="129"/>
        <v>231.12220952892119</v>
      </c>
      <c r="BM195" s="181">
        <v>1051</v>
      </c>
      <c r="BN195" s="173">
        <f t="shared" si="136"/>
        <v>50.91213604937262</v>
      </c>
      <c r="BO195" s="166">
        <v>51</v>
      </c>
      <c r="BP195" s="166">
        <f t="shared" si="137"/>
        <v>-1.1167205280109727E-2</v>
      </c>
      <c r="BQ195" s="166">
        <f t="shared" si="138"/>
        <v>50.988832794719883</v>
      </c>
      <c r="BR195" s="166"/>
      <c r="BS195" s="180">
        <v>1123</v>
      </c>
      <c r="BT195" s="143">
        <f t="shared" si="155"/>
        <v>52.038924930491206</v>
      </c>
      <c r="BU195" s="143">
        <f t="shared" si="155"/>
        <v>52.03892493049122</v>
      </c>
      <c r="BV195" s="143">
        <f t="shared" si="112"/>
        <v>1120.6559890550236</v>
      </c>
      <c r="BW195" s="143">
        <f t="shared" si="113"/>
        <v>0.53715308863026223</v>
      </c>
      <c r="BX195" s="143"/>
      <c r="BY195" s="144">
        <f t="shared" si="114"/>
        <v>1125.1028795614072</v>
      </c>
      <c r="BZ195" s="144">
        <f t="shared" si="115"/>
        <v>1120.6559890550236</v>
      </c>
      <c r="CA195" s="144"/>
      <c r="CB195" s="158">
        <f>'[2]A9. Nominal GDP (A)'!DX195/'[2]A9. Nominal GDP (A)'!BF195</f>
        <v>2.6311574712098378E-2</v>
      </c>
      <c r="CC195" s="158">
        <f t="shared" si="102"/>
        <v>52.961920322331366</v>
      </c>
      <c r="CD195" s="158"/>
      <c r="CE195" s="162">
        <f>'[2]A9. Nominal GDP (A)'!DX195/'[2]A9. Nominal GDP (A)'!EF195</f>
        <v>2.83403769955109E-2</v>
      </c>
      <c r="CF195" s="162">
        <f>'[2]A18. Population 1680+'!U797</f>
        <v>1326.33762503094</v>
      </c>
      <c r="CG195" s="162">
        <f>'[2]A9. Nominal GDP (A)'!DO195/BI195</f>
        <v>31.455389395592388</v>
      </c>
      <c r="CH195" s="162"/>
      <c r="CI195" s="162"/>
      <c r="CJ195" s="145">
        <f t="shared" si="146"/>
        <v>3105.2011433514326</v>
      </c>
      <c r="CK195" s="145">
        <f t="shared" si="147"/>
        <v>3019.814452883882</v>
      </c>
      <c r="CL195" s="145">
        <f t="shared" si="123"/>
        <v>3522.2281621214775</v>
      </c>
      <c r="CM195" s="146">
        <f t="shared" si="149"/>
        <v>466.77328315254482</v>
      </c>
      <c r="CN195" s="146">
        <f t="shared" si="150"/>
        <v>466.77328315254482</v>
      </c>
      <c r="CO195" s="146">
        <f t="shared" si="148"/>
        <v>467.18795291431672</v>
      </c>
      <c r="DM195">
        <v>1228</v>
      </c>
      <c r="DN195">
        <v>1132</v>
      </c>
      <c r="DO195" s="174">
        <f t="shared" si="124"/>
        <v>1.0848056537102473</v>
      </c>
      <c r="DX195" s="150">
        <f t="shared" si="125"/>
        <v>1.1515317786351216</v>
      </c>
    </row>
    <row r="196" spans="1:128" x14ac:dyDescent="0.25">
      <c r="A196">
        <v>1878</v>
      </c>
      <c r="B196" s="147">
        <f t="shared" si="140"/>
        <v>101249.16854676302</v>
      </c>
      <c r="C196" s="147">
        <f t="shared" si="88"/>
        <v>99274.347874803076</v>
      </c>
      <c r="D196" s="147">
        <f t="shared" si="141"/>
        <v>115249.53828349432</v>
      </c>
      <c r="E196" s="148">
        <f t="shared" si="132"/>
        <v>0.34052927459211446</v>
      </c>
      <c r="F196" s="148">
        <f t="shared" si="132"/>
        <v>0.34052927459210025</v>
      </c>
      <c r="G196" s="148">
        <f t="shared" si="132"/>
        <v>-0.12855974081389832</v>
      </c>
      <c r="H196" s="10"/>
      <c r="I196" s="13">
        <f t="shared" si="89"/>
        <v>98444.286004118941</v>
      </c>
      <c r="J196" s="13">
        <f t="shared" si="90"/>
        <v>96522.081987842714</v>
      </c>
      <c r="K196" s="13">
        <f t="shared" si="142"/>
        <v>112054.37881384381</v>
      </c>
      <c r="L196" s="10">
        <f t="shared" si="103"/>
        <v>-1.0694551910532368E-2</v>
      </c>
      <c r="M196" s="10"/>
      <c r="N196" s="13">
        <f>('[2]A9. Nominal GDP (A)'!DH196/('[2]A9. Nominal GDP (A)'!F196/'BoE A8. UK Real GDP(A)'!I196))</f>
        <v>82800.249837258161</v>
      </c>
      <c r="O196" s="13">
        <f t="shared" si="91"/>
        <v>81223.993423154898</v>
      </c>
      <c r="P196" s="13">
        <f t="shared" si="143"/>
        <v>94294.527639361506</v>
      </c>
      <c r="Q196" s="10">
        <f t="shared" si="104"/>
        <v>-4.8645433530779769E-2</v>
      </c>
      <c r="R196" s="10"/>
      <c r="S196" s="10">
        <f t="shared" si="144"/>
        <v>55.335004588233403</v>
      </c>
      <c r="T196" s="10">
        <f t="shared" si="92"/>
        <v>55.335004588233417</v>
      </c>
      <c r="U196" s="10">
        <f t="shared" si="145"/>
        <v>55.774487323210565</v>
      </c>
      <c r="V196" s="10">
        <f t="shared" si="105"/>
        <v>0.80142475512020894</v>
      </c>
      <c r="W196" s="10">
        <f t="shared" si="105"/>
        <v>0.80142475512020894</v>
      </c>
      <c r="X196" s="10">
        <f t="shared" si="105"/>
        <v>0.33018106693411653</v>
      </c>
      <c r="Y196" s="10"/>
      <c r="Z196" s="10">
        <f t="shared" si="93"/>
        <v>95.871848724072876</v>
      </c>
      <c r="AA196" s="10"/>
      <c r="AB196" s="10">
        <f t="shared" si="106"/>
        <v>3.9572290529695664</v>
      </c>
      <c r="AC196" s="10"/>
      <c r="AD196" s="183">
        <f t="shared" si="151"/>
        <v>104564.57168692778</v>
      </c>
      <c r="AE196" s="183">
        <f t="shared" si="152"/>
        <v>102525.08552930446</v>
      </c>
      <c r="AF196" s="183">
        <f t="shared" si="153"/>
        <v>119023.38340846609</v>
      </c>
      <c r="AG196" s="183">
        <f t="shared" si="152"/>
        <v>123586.1637143766</v>
      </c>
      <c r="AH196" s="150">
        <f t="shared" si="107"/>
        <v>0.80142475512022315</v>
      </c>
      <c r="AI196" s="150">
        <f t="shared" si="107"/>
        <v>0.80142475512022315</v>
      </c>
      <c r="AJ196" s="150">
        <f t="shared" si="107"/>
        <v>0.33018106693415916</v>
      </c>
      <c r="AK196" s="184">
        <v>51.9</v>
      </c>
      <c r="AL196" s="161">
        <f>'[2]A14. Real GDP(O) components'!BZ196</f>
        <v>44.3</v>
      </c>
      <c r="AN196" s="154">
        <f>'[2]A18. Population 1680+'!J798</f>
        <v>28661.567999999999</v>
      </c>
      <c r="AO196" s="154"/>
      <c r="AP196" s="154">
        <v>80.325885817528402</v>
      </c>
      <c r="AQ196" s="177"/>
      <c r="AR196" s="161"/>
      <c r="AS196" s="161"/>
      <c r="AT196" s="156">
        <f t="shared" si="130"/>
        <v>80.325885817528402</v>
      </c>
      <c r="AU196" s="154">
        <f>'[2]A18. Population 1680+'!S798</f>
        <v>5282</v>
      </c>
      <c r="AV196" s="154">
        <f t="shared" si="97"/>
        <v>247.03048349513216</v>
      </c>
      <c r="AW196" s="154"/>
      <c r="AX196" s="156">
        <f t="shared" si="127"/>
        <v>155.33512069301048</v>
      </c>
      <c r="AY196" s="156">
        <f>'[2]A9. Nominal GDP (A)'!AT196/('[2]A9. Nominal GDP (A)'!BK196+'[2]A9. Nominal GDP (A)'!AT196)</f>
        <v>9.6264166574959356E-2</v>
      </c>
      <c r="AZ196" s="156"/>
      <c r="BA196" s="156"/>
      <c r="BB196" s="156">
        <f t="shared" si="154"/>
        <v>51.9</v>
      </c>
      <c r="BC196" s="182">
        <f>'[2]A9. Nominal GDP (A)'!AZ196</f>
        <v>1226</v>
      </c>
      <c r="BD196" s="79">
        <v>1204</v>
      </c>
      <c r="BE196" s="168">
        <v>-40</v>
      </c>
      <c r="BF196" s="168">
        <f t="shared" si="126"/>
        <v>1186</v>
      </c>
      <c r="BG196" s="171">
        <f t="shared" si="156"/>
        <v>1.0232256887547668</v>
      </c>
      <c r="BH196" s="168">
        <f t="shared" si="118"/>
        <v>1155.7577779649084</v>
      </c>
      <c r="BI196" s="167">
        <f>'[2]A9. Nominal GDP (A)'!AZ196/'BoE A8. UK Real GDP(A)'!BD196</f>
        <v>1.0182724252491695</v>
      </c>
      <c r="BJ196" s="168"/>
      <c r="BK196" s="167">
        <f t="shared" si="119"/>
        <v>50.920513323546494</v>
      </c>
      <c r="BL196" s="167">
        <f t="shared" si="129"/>
        <v>230.51627738509535</v>
      </c>
      <c r="BM196" s="181">
        <v>1018</v>
      </c>
      <c r="BN196" s="173">
        <f t="shared" si="136"/>
        <v>49.498191246593741</v>
      </c>
      <c r="BO196" s="166">
        <v>50.7</v>
      </c>
      <c r="BP196" s="166">
        <f t="shared" si="137"/>
        <v>7.2901523380075162E-2</v>
      </c>
      <c r="BQ196" s="166">
        <f t="shared" si="138"/>
        <v>50.772901523380078</v>
      </c>
      <c r="BR196" s="166"/>
      <c r="BS196" s="180">
        <v>1132</v>
      </c>
      <c r="BT196" s="143">
        <f t="shared" si="155"/>
        <v>52.455977757182588</v>
      </c>
      <c r="BU196" s="143">
        <f t="shared" si="155"/>
        <v>52.455977757182602</v>
      </c>
      <c r="BV196" s="143">
        <f t="shared" si="112"/>
        <v>1129.6372035710481</v>
      </c>
      <c r="BW196" s="143">
        <f t="shared" si="113"/>
        <v>0.80142475512022315</v>
      </c>
      <c r="BX196" s="143"/>
      <c r="BY196" s="144">
        <f t="shared" si="114"/>
        <v>1130.2665174886133</v>
      </c>
      <c r="BZ196" s="144">
        <f t="shared" si="115"/>
        <v>1129.6372035710481</v>
      </c>
      <c r="CA196" s="144"/>
      <c r="CB196" s="158">
        <f>'[2]A9. Nominal GDP (A)'!DX196/'[2]A9. Nominal GDP (A)'!BF196</f>
        <v>2.5787131737395868E-2</v>
      </c>
      <c r="CC196" s="158">
        <f t="shared" si="102"/>
        <v>53.204988032353285</v>
      </c>
      <c r="CD196" s="158"/>
      <c r="CE196" s="162">
        <f>'[2]A9. Nominal GDP (A)'!DX196/'[2]A9. Nominal GDP (A)'!EF196</f>
        <v>2.7742328811520542E-2</v>
      </c>
      <c r="CF196" s="162">
        <f>'[2]A18. Population 1680+'!U798</f>
        <v>1320.97073165745</v>
      </c>
      <c r="CG196" s="162">
        <f>'[2]A9. Nominal GDP (A)'!DO196/BI196</f>
        <v>30.285406189571276</v>
      </c>
      <c r="CH196" s="162"/>
      <c r="CI196" s="162"/>
      <c r="CJ196" s="145">
        <f t="shared" si="146"/>
        <v>2989.7031870760034</v>
      </c>
      <c r="CK196" s="145">
        <f t="shared" si="147"/>
        <v>2907.4924545534768</v>
      </c>
      <c r="CL196" s="145">
        <f t="shared" si="123"/>
        <v>3375.3650376290361</v>
      </c>
      <c r="CM196" s="146">
        <f t="shared" si="149"/>
        <v>468.36278282765397</v>
      </c>
      <c r="CN196" s="146">
        <f t="shared" si="150"/>
        <v>468.36278282765397</v>
      </c>
      <c r="CO196" s="146">
        <f t="shared" si="148"/>
        <v>466.17320062953547</v>
      </c>
      <c r="DM196">
        <v>1300</v>
      </c>
      <c r="DN196">
        <v>1204</v>
      </c>
      <c r="DO196" s="174">
        <f t="shared" si="124"/>
        <v>1.0797342192691031</v>
      </c>
      <c r="DX196" s="150">
        <f t="shared" si="125"/>
        <v>1.1461484015276475</v>
      </c>
    </row>
    <row r="197" spans="1:128" x14ac:dyDescent="0.25">
      <c r="A197">
        <v>1879</v>
      </c>
      <c r="B197" s="147">
        <f t="shared" si="140"/>
        <v>99234.072230032558</v>
      </c>
      <c r="C197" s="147">
        <f t="shared" si="88"/>
        <v>97298.555128851396</v>
      </c>
      <c r="D197" s="147">
        <f t="shared" si="141"/>
        <v>113309.19673141098</v>
      </c>
      <c r="E197" s="148">
        <f t="shared" si="132"/>
        <v>-1.9902349280031615</v>
      </c>
      <c r="F197" s="148">
        <f t="shared" si="132"/>
        <v>-1.9902349280031331</v>
      </c>
      <c r="G197" s="148">
        <f t="shared" si="132"/>
        <v>-1.6836002824674523</v>
      </c>
      <c r="H197" s="10"/>
      <c r="I197" s="13">
        <f t="shared" si="89"/>
        <v>96277.412606721962</v>
      </c>
      <c r="J197" s="13">
        <f t="shared" si="90"/>
        <v>94397.518539720637</v>
      </c>
      <c r="K197" s="13">
        <f t="shared" si="142"/>
        <v>109930.78967112639</v>
      </c>
      <c r="L197" s="10">
        <f t="shared" si="103"/>
        <v>-1.8951415957116211</v>
      </c>
      <c r="M197" s="10"/>
      <c r="N197" s="13">
        <f>('[2]A9. Nominal GDP (A)'!DH197/('[2]A9. Nominal GDP (A)'!F197/'BoE A8. UK Real GDP(A)'!I197))</f>
        <v>80947.020714176353</v>
      </c>
      <c r="O197" s="13">
        <f t="shared" si="91"/>
        <v>79406.043955603149</v>
      </c>
      <c r="P197" s="13">
        <f t="shared" si="143"/>
        <v>92472.442620687711</v>
      </c>
      <c r="Q197" s="10">
        <f t="shared" si="104"/>
        <v>-1.9323337889156562</v>
      </c>
      <c r="R197" s="10"/>
      <c r="S197" s="10">
        <f t="shared" si="144"/>
        <v>54.112941766055108</v>
      </c>
      <c r="T197" s="10">
        <f t="shared" si="92"/>
        <v>54.112941766055123</v>
      </c>
      <c r="U197" s="10">
        <f t="shared" si="145"/>
        <v>54.713361680096654</v>
      </c>
      <c r="V197" s="10">
        <f t="shared" si="105"/>
        <v>-2.2084805653710191</v>
      </c>
      <c r="W197" s="10">
        <f t="shared" si="105"/>
        <v>-2.2084805653710191</v>
      </c>
      <c r="X197" s="10">
        <f t="shared" si="105"/>
        <v>-1.902528726019014</v>
      </c>
      <c r="Y197" s="10"/>
      <c r="Z197" s="10">
        <f t="shared" si="93"/>
        <v>93.688256876643223</v>
      </c>
      <c r="AA197" s="10"/>
      <c r="AB197" s="10">
        <f t="shared" si="106"/>
        <v>-2.2776152504518876</v>
      </c>
      <c r="AC197" s="10"/>
      <c r="AD197" s="183">
        <f t="shared" si="151"/>
        <v>102255.28344295853</v>
      </c>
      <c r="AE197" s="183">
        <f t="shared" si="152"/>
        <v>100260.83894075976</v>
      </c>
      <c r="AF197" s="183">
        <f t="shared" si="153"/>
        <v>116758.92934844029</v>
      </c>
      <c r="AG197" s="183">
        <f t="shared" si="152"/>
        <v>121234.90144832571</v>
      </c>
      <c r="AH197" s="150">
        <f t="shared" si="107"/>
        <v>-2.2084805653710191</v>
      </c>
      <c r="AI197" s="150">
        <f t="shared" si="107"/>
        <v>-2.2084805653710191</v>
      </c>
      <c r="AJ197" s="150">
        <f t="shared" si="107"/>
        <v>-1.902528726019014</v>
      </c>
      <c r="AK197" s="184">
        <v>50</v>
      </c>
      <c r="AL197" s="161">
        <f>'[2]A14. Real GDP(O) components'!BZ197</f>
        <v>44.3</v>
      </c>
      <c r="AN197" s="154">
        <f>'[2]A18. Population 1680+'!J799</f>
        <v>29038.422999999999</v>
      </c>
      <c r="AO197" s="154"/>
      <c r="AP197" s="154">
        <v>78.496371192087807</v>
      </c>
      <c r="AQ197" s="177"/>
      <c r="AR197" s="161"/>
      <c r="AS197" s="161"/>
      <c r="AT197" s="156">
        <f t="shared" si="130"/>
        <v>78.496371192087807</v>
      </c>
      <c r="AU197" s="154">
        <f>'[2]A18. Population 1680+'!S799</f>
        <v>5266</v>
      </c>
      <c r="AV197" s="154">
        <f t="shared" si="97"/>
        <v>242.13755185649612</v>
      </c>
      <c r="AW197" s="154"/>
      <c r="AX197" s="156">
        <f t="shared" si="127"/>
        <v>151.79718429479863</v>
      </c>
      <c r="AY197" s="156">
        <f>'[2]A9. Nominal GDP (A)'!AT197/('[2]A9. Nominal GDP (A)'!BK197+'[2]A9. Nominal GDP (A)'!AT197)</f>
        <v>9.8786910930104888E-2</v>
      </c>
      <c r="AZ197" s="156"/>
      <c r="BA197" s="156"/>
      <c r="BB197" s="156">
        <f t="shared" si="154"/>
        <v>50</v>
      </c>
      <c r="BC197" s="182">
        <f>'[2]A9. Nominal GDP (A)'!AZ197</f>
        <v>1078</v>
      </c>
      <c r="BD197" s="79">
        <v>1131</v>
      </c>
      <c r="BE197" s="168">
        <v>50</v>
      </c>
      <c r="BF197" s="168">
        <f t="shared" si="126"/>
        <v>1128</v>
      </c>
      <c r="BG197" s="171">
        <f t="shared" si="156"/>
        <v>1.0261665745294344</v>
      </c>
      <c r="BH197" s="168">
        <f t="shared" si="118"/>
        <v>1102.3960914944785</v>
      </c>
      <c r="BI197" s="167">
        <f>'[2]A9. Nominal GDP (A)'!AZ197/'BoE A8. UK Real GDP(A)'!BD197</f>
        <v>0.95313881520778077</v>
      </c>
      <c r="BJ197" s="168"/>
      <c r="BK197" s="167">
        <f t="shared" si="119"/>
        <v>51.888538729242669</v>
      </c>
      <c r="BL197" s="167">
        <f t="shared" si="129"/>
        <v>234.89851154517581</v>
      </c>
      <c r="BM197" s="181">
        <v>993</v>
      </c>
      <c r="BN197" s="173">
        <f t="shared" si="136"/>
        <v>51.58205345048674</v>
      </c>
      <c r="BO197" s="166">
        <v>51.1</v>
      </c>
      <c r="BP197" s="166">
        <f t="shared" si="137"/>
        <v>5.6864059909798925E-2</v>
      </c>
      <c r="BQ197" s="166">
        <f t="shared" si="138"/>
        <v>51.1568640599098</v>
      </c>
      <c r="BR197" s="166"/>
      <c r="BS197" s="180">
        <v>1107</v>
      </c>
      <c r="BT197" s="143">
        <f t="shared" si="155"/>
        <v>51.297497683039865</v>
      </c>
      <c r="BU197" s="143">
        <f t="shared" si="155"/>
        <v>51.297497683039879</v>
      </c>
      <c r="BV197" s="143">
        <f t="shared" si="112"/>
        <v>1104.6893854709808</v>
      </c>
      <c r="BW197" s="143">
        <f t="shared" si="113"/>
        <v>-2.2084805653710191</v>
      </c>
      <c r="BX197" s="143"/>
      <c r="BY197" s="144">
        <f t="shared" si="114"/>
        <v>1105.3880349669143</v>
      </c>
      <c r="BZ197" s="144">
        <f t="shared" si="115"/>
        <v>1104.6893854709811</v>
      </c>
      <c r="CA197" s="144"/>
      <c r="CB197" s="158">
        <f>'[2]A9. Nominal GDP (A)'!DX197/'[2]A9. Nominal GDP (A)'!BF197</f>
        <v>2.6435920463889619E-2</v>
      </c>
      <c r="CC197" s="158">
        <f t="shared" si="102"/>
        <v>52.033884275540956</v>
      </c>
      <c r="CD197" s="158"/>
      <c r="CE197" s="162">
        <f>'[2]A9. Nominal GDP (A)'!DX197/'[2]A9. Nominal GDP (A)'!EF197</f>
        <v>2.8497761752772969E-2</v>
      </c>
      <c r="CF197" s="162">
        <f>'[2]A18. Population 1680+'!U799</f>
        <v>1315.62555488458</v>
      </c>
      <c r="CG197" s="162">
        <f>'[2]A9. Nominal GDP (A)'!DO197/BI197</f>
        <v>31.920914997134876</v>
      </c>
      <c r="CH197" s="162"/>
      <c r="CI197" s="162"/>
      <c r="CJ197" s="145">
        <f t="shared" si="146"/>
        <v>3151.1567222822609</v>
      </c>
      <c r="CK197" s="145">
        <f t="shared" si="147"/>
        <v>3064.5063472376819</v>
      </c>
      <c r="CL197" s="145">
        <f t="shared" si="123"/>
        <v>3568.7760432204914</v>
      </c>
      <c r="CM197" s="146">
        <f t="shared" si="149"/>
        <v>459.0412631340505</v>
      </c>
      <c r="CN197" s="146">
        <f t="shared" si="150"/>
        <v>459.0412631340505</v>
      </c>
      <c r="CO197" s="146">
        <f t="shared" si="148"/>
        <v>460.47742569299527</v>
      </c>
      <c r="DM197">
        <v>1225</v>
      </c>
      <c r="DN197">
        <v>1131</v>
      </c>
      <c r="DO197" s="174">
        <f t="shared" si="124"/>
        <v>1.0831122900088417</v>
      </c>
      <c r="DX197" s="150">
        <f t="shared" si="125"/>
        <v>1.1497342565552111</v>
      </c>
    </row>
    <row r="198" spans="1:128" x14ac:dyDescent="0.25">
      <c r="A198">
        <v>1880</v>
      </c>
      <c r="B198" s="147">
        <f t="shared" si="140"/>
        <v>107077.25470862824</v>
      </c>
      <c r="C198" s="147">
        <f t="shared" si="88"/>
        <v>104988.75976955472</v>
      </c>
      <c r="D198" s="147">
        <f t="shared" si="141"/>
        <v>121375.63871754377</v>
      </c>
      <c r="E198" s="148">
        <f t="shared" si="132"/>
        <v>7.903719259262644</v>
      </c>
      <c r="F198" s="148">
        <f t="shared" si="132"/>
        <v>7.9037192592626582</v>
      </c>
      <c r="G198" s="148">
        <f t="shared" si="132"/>
        <v>7.1189649373771005</v>
      </c>
      <c r="H198" s="10"/>
      <c r="I198" s="13">
        <f t="shared" si="89"/>
        <v>104328.74125319664</v>
      </c>
      <c r="J198" s="13">
        <f t="shared" si="90"/>
        <v>102291.63850615099</v>
      </c>
      <c r="K198" s="13">
        <f t="shared" si="142"/>
        <v>118257.54477336536</v>
      </c>
      <c r="L198" s="10">
        <f t="shared" si="103"/>
        <v>7.5745431531508416</v>
      </c>
      <c r="M198" s="10"/>
      <c r="N198" s="13">
        <f>('[2]A9. Nominal GDP (A)'!DH198/('[2]A9. Nominal GDP (A)'!F198/'BoE A8. UK Real GDP(A)'!I198))</f>
        <v>87683.109580227174</v>
      </c>
      <c r="O198" s="13">
        <f t="shared" si="91"/>
        <v>86013.898869438228</v>
      </c>
      <c r="P198" s="13">
        <f t="shared" si="143"/>
        <v>99439.139359104665</v>
      </c>
      <c r="Q198" s="10">
        <f t="shared" si="104"/>
        <v>7.5338084957846547</v>
      </c>
      <c r="R198" s="10"/>
      <c r="S198" s="10">
        <f t="shared" si="144"/>
        <v>58.365720387235591</v>
      </c>
      <c r="T198" s="10">
        <f t="shared" si="92"/>
        <v>58.365720387235605</v>
      </c>
      <c r="U198" s="10">
        <f t="shared" si="145"/>
        <v>58.584139935838607</v>
      </c>
      <c r="V198" s="10">
        <f t="shared" si="105"/>
        <v>7.8590785907858987</v>
      </c>
      <c r="W198" s="10">
        <f t="shared" si="105"/>
        <v>7.8590785907859129</v>
      </c>
      <c r="X198" s="10">
        <f t="shared" si="105"/>
        <v>7.0746489283074823</v>
      </c>
      <c r="Y198" s="10"/>
      <c r="Z198" s="10">
        <f t="shared" si="93"/>
        <v>96.74739816221286</v>
      </c>
      <c r="AA198" s="10"/>
      <c r="AB198" s="10">
        <f t="shared" si="106"/>
        <v>3.2652344995568967</v>
      </c>
      <c r="AC198" s="10"/>
      <c r="AD198" s="183">
        <f t="shared" si="151"/>
        <v>110291.60653197154</v>
      </c>
      <c r="AE198" s="183">
        <f t="shared" si="152"/>
        <v>108140.41706889536</v>
      </c>
      <c r="AF198" s="183">
        <f t="shared" si="153"/>
        <v>125019.21369229299</v>
      </c>
      <c r="AG198" s="183">
        <f t="shared" si="152"/>
        <v>129811.8451043743</v>
      </c>
      <c r="AH198" s="150">
        <f t="shared" si="107"/>
        <v>7.8590785907859129</v>
      </c>
      <c r="AI198" s="150">
        <f t="shared" si="107"/>
        <v>7.8590785907859271</v>
      </c>
      <c r="AJ198" s="150">
        <f t="shared" si="107"/>
        <v>7.0746489283074681</v>
      </c>
      <c r="AK198" s="184">
        <v>54.5</v>
      </c>
      <c r="AL198" s="161">
        <f>'[2]A14. Real GDP(O) components'!BZ198</f>
        <v>45.4</v>
      </c>
      <c r="AN198" s="154">
        <f>'[2]A18. Population 1680+'!J800</f>
        <v>29420.293999999998</v>
      </c>
      <c r="AO198" s="154"/>
      <c r="AP198" s="154">
        <v>81.059461785152095</v>
      </c>
      <c r="AQ198" s="177"/>
      <c r="AR198" s="161"/>
      <c r="AS198" s="161"/>
      <c r="AT198" s="156">
        <f t="shared" si="130"/>
        <v>81.059461785152095</v>
      </c>
      <c r="AU198" s="154">
        <f>'[2]A18. Population 1680+'!S800</f>
        <v>5203</v>
      </c>
      <c r="AV198" s="154">
        <f t="shared" si="97"/>
        <v>253.07154217495409</v>
      </c>
      <c r="AW198" s="154"/>
      <c r="AX198" s="156">
        <f t="shared" si="127"/>
        <v>156.75371832574837</v>
      </c>
      <c r="AY198" s="156">
        <f>'[2]A9. Nominal GDP (A)'!AT198/('[2]A9. Nominal GDP (A)'!BK198+'[2]A9. Nominal GDP (A)'!AT198)</f>
        <v>8.9935890982410241E-2</v>
      </c>
      <c r="AZ198" s="156"/>
      <c r="BA198" s="156"/>
      <c r="BB198" s="156">
        <f t="shared" si="154"/>
        <v>54.5</v>
      </c>
      <c r="BC198" s="182">
        <f>'[2]A9. Nominal GDP (A)'!AZ198</f>
        <v>1297</v>
      </c>
      <c r="BD198" s="79">
        <v>1276</v>
      </c>
      <c r="BE198" s="168">
        <v>-50</v>
      </c>
      <c r="BF198" s="168">
        <f t="shared" si="126"/>
        <v>1247</v>
      </c>
      <c r="BG198" s="171">
        <f t="shared" si="156"/>
        <v>1.0291159127982434</v>
      </c>
      <c r="BH198" s="168">
        <f t="shared" si="118"/>
        <v>1222.197660247057</v>
      </c>
      <c r="BI198" s="167">
        <f>'[2]A9. Nominal GDP (A)'!AZ198/'BoE A8. UK Real GDP(A)'!BD198</f>
        <v>1.0164576802507836</v>
      </c>
      <c r="BJ198" s="168"/>
      <c r="BK198" s="167">
        <f t="shared" si="119"/>
        <v>53.943867235299344</v>
      </c>
      <c r="BL198" s="167">
        <f t="shared" si="129"/>
        <v>244.20294791268131</v>
      </c>
      <c r="BM198" s="181">
        <v>1039</v>
      </c>
      <c r="BN198" s="173">
        <f t="shared" si="136"/>
        <v>50.609468972938934</v>
      </c>
      <c r="BO198" s="166">
        <v>53</v>
      </c>
      <c r="BP198" s="166">
        <f t="shared" si="137"/>
        <v>1.777873607942837E-2</v>
      </c>
      <c r="BQ198" s="166">
        <f t="shared" si="138"/>
        <v>53.017778736079428</v>
      </c>
      <c r="BR198" s="166"/>
      <c r="BS198" s="180">
        <v>1194</v>
      </c>
      <c r="BT198" s="143">
        <f t="shared" si="155"/>
        <v>55.32900834105655</v>
      </c>
      <c r="BU198" s="143">
        <f t="shared" si="155"/>
        <v>55.329008341056564</v>
      </c>
      <c r="BV198" s="143">
        <f t="shared" si="112"/>
        <v>1191.5077924592151</v>
      </c>
      <c r="BW198" s="143">
        <f t="shared" si="113"/>
        <v>7.8590785907859129</v>
      </c>
      <c r="BX198" s="143"/>
      <c r="BY198" s="144">
        <f t="shared" si="114"/>
        <v>1197.8276021554709</v>
      </c>
      <c r="BZ198" s="144">
        <f t="shared" si="115"/>
        <v>1191.5077924592154</v>
      </c>
      <c r="CA198" s="144"/>
      <c r="CB198" s="158">
        <f>'[2]A9. Nominal GDP (A)'!DX198/'[2]A9. Nominal GDP (A)'!BF198</f>
        <v>2.4260190523333912E-2</v>
      </c>
      <c r="CC198" s="158">
        <f t="shared" si="102"/>
        <v>56.38528811692089</v>
      </c>
      <c r="CD198" s="158"/>
      <c r="CE198" s="162">
        <f>'[2]A9. Nominal GDP (A)'!DX198/'[2]A9. Nominal GDP (A)'!EF198</f>
        <v>2.5965492426188699E-2</v>
      </c>
      <c r="CF198" s="162">
        <f>'[2]A18. Population 1680+'!U800</f>
        <v>1310.30200683826</v>
      </c>
      <c r="CG198" s="162">
        <f>'[2]A9. Nominal GDP (A)'!DO198/BI198</f>
        <v>29.449936790289431</v>
      </c>
      <c r="CH198" s="162"/>
      <c r="CI198" s="162"/>
      <c r="CJ198" s="145">
        <f t="shared" si="146"/>
        <v>2907.2276372979213</v>
      </c>
      <c r="CK198" s="145">
        <f t="shared" si="147"/>
        <v>2827.2848139751322</v>
      </c>
      <c r="CL198" s="145">
        <f t="shared" si="123"/>
        <v>3268.5737109941292</v>
      </c>
      <c r="CM198" s="146">
        <f t="shared" si="149"/>
        <v>495.32259585633898</v>
      </c>
      <c r="CN198" s="146">
        <f t="shared" si="150"/>
        <v>495.32259585633898</v>
      </c>
      <c r="CO198" s="146">
        <f t="shared" si="148"/>
        <v>491.72024970465657</v>
      </c>
      <c r="DM198">
        <v>1372</v>
      </c>
      <c r="DN198">
        <v>1276</v>
      </c>
      <c r="DO198" s="174">
        <f t="shared" si="124"/>
        <v>1.0752351097178683</v>
      </c>
      <c r="DX198" s="150">
        <f t="shared" si="125"/>
        <v>1.1413725528711733</v>
      </c>
    </row>
    <row r="199" spans="1:128" x14ac:dyDescent="0.25">
      <c r="A199">
        <v>1881</v>
      </c>
      <c r="B199" s="147">
        <f t="shared" si="140"/>
        <v>109836.55026086097</v>
      </c>
      <c r="C199" s="147">
        <f t="shared" si="88"/>
        <v>107694.23647097802</v>
      </c>
      <c r="D199" s="147">
        <f t="shared" si="141"/>
        <v>124713.14201725884</v>
      </c>
      <c r="E199" s="148">
        <f t="shared" si="132"/>
        <v>2.5769203363881132</v>
      </c>
      <c r="F199" s="148">
        <f t="shared" si="132"/>
        <v>2.576920336388099</v>
      </c>
      <c r="G199" s="148">
        <f t="shared" si="132"/>
        <v>2.7497307820409134</v>
      </c>
      <c r="H199" s="10"/>
      <c r="I199" s="13">
        <f t="shared" si="89"/>
        <v>106909.90648912148</v>
      </c>
      <c r="J199" s="13">
        <f t="shared" si="90"/>
        <v>104822.40441079358</v>
      </c>
      <c r="K199" s="13">
        <f t="shared" si="142"/>
        <v>121387.47472708805</v>
      </c>
      <c r="L199" s="10">
        <f t="shared" si="103"/>
        <v>2.6467063557940804</v>
      </c>
      <c r="M199" s="10"/>
      <c r="N199" s="13">
        <f>('[2]A9. Nominal GDP (A)'!DH199/('[2]A9. Nominal GDP (A)'!F199/'BoE A8. UK Real GDP(A)'!I199))</f>
        <v>89818.466091191367</v>
      </c>
      <c r="O199" s="13">
        <f t="shared" si="91"/>
        <v>88108.604906479697</v>
      </c>
      <c r="P199" s="13">
        <f t="shared" si="143"/>
        <v>102032.39575968921</v>
      </c>
      <c r="Q199" s="10">
        <f t="shared" si="104"/>
        <v>2.607882989835133</v>
      </c>
      <c r="R199" s="10"/>
      <c r="S199" s="10">
        <f t="shared" si="144"/>
        <v>59.53890069652676</v>
      </c>
      <c r="T199" s="10">
        <f t="shared" si="92"/>
        <v>59.538900696526774</v>
      </c>
      <c r="U199" s="10">
        <f t="shared" si="145"/>
        <v>59.862390621937834</v>
      </c>
      <c r="V199" s="10">
        <f t="shared" si="105"/>
        <v>2.0100502512562883</v>
      </c>
      <c r="W199" s="10">
        <f t="shared" si="105"/>
        <v>2.0100502512562741</v>
      </c>
      <c r="X199" s="10">
        <f t="shared" si="105"/>
        <v>2.1819056958063499</v>
      </c>
      <c r="Y199" s="10"/>
      <c r="Z199" s="10">
        <f t="shared" si="93"/>
        <v>94.149370711575017</v>
      </c>
      <c r="AA199" s="10"/>
      <c r="AB199" s="10">
        <f t="shared" si="106"/>
        <v>-2.6853719066241268</v>
      </c>
      <c r="AC199" s="10"/>
      <c r="AD199" s="183">
        <f t="shared" si="151"/>
        <v>112508.52324618203</v>
      </c>
      <c r="AE199" s="183">
        <f t="shared" si="152"/>
        <v>110314.09379389828</v>
      </c>
      <c r="AF199" s="183">
        <f t="shared" si="153"/>
        <v>127747.01503669743</v>
      </c>
      <c r="AG199" s="183">
        <f t="shared" si="152"/>
        <v>132644.21714653794</v>
      </c>
      <c r="AH199" s="150">
        <f t="shared" si="107"/>
        <v>2.0100502512562883</v>
      </c>
      <c r="AI199" s="150">
        <f t="shared" si="107"/>
        <v>2.0100502512562741</v>
      </c>
      <c r="AJ199" s="150">
        <f t="shared" si="107"/>
        <v>2.1819056958063356</v>
      </c>
      <c r="AK199" s="184">
        <v>56.2</v>
      </c>
      <c r="AL199" s="161">
        <f>'[2]A14. Real GDP(O) components'!BZ199</f>
        <v>46.4</v>
      </c>
      <c r="AN199" s="154">
        <f>'[2]A18. Population 1680+'!J801</f>
        <v>29788.663999999997</v>
      </c>
      <c r="AO199" s="154"/>
      <c r="AP199" s="154">
        <v>78.882713770712897</v>
      </c>
      <c r="AQ199" s="177"/>
      <c r="AR199" s="161"/>
      <c r="AS199" s="161"/>
      <c r="AT199" s="156">
        <f t="shared" si="130"/>
        <v>78.882713770712897</v>
      </c>
      <c r="AU199" s="154">
        <f>'[2]A18. Population 1680+'!S801</f>
        <v>5146</v>
      </c>
      <c r="AV199" s="154">
        <f t="shared" si="97"/>
        <v>249.00351793517601</v>
      </c>
      <c r="AW199" s="154"/>
      <c r="AX199" s="156">
        <f t="shared" si="127"/>
        <v>152.54429801123999</v>
      </c>
      <c r="AY199" s="156">
        <f>'[2]A9. Nominal GDP (A)'!AT199/('[2]A9. Nominal GDP (A)'!BK199+'[2]A9. Nominal GDP (A)'!AT199)</f>
        <v>9.0544792807826735E-2</v>
      </c>
      <c r="AZ199" s="156"/>
      <c r="BA199" s="156"/>
      <c r="BB199" s="156">
        <f t="shared" si="154"/>
        <v>56.2</v>
      </c>
      <c r="BC199" s="182">
        <f>'[2]A9. Nominal GDP (A)'!AZ199</f>
        <v>1222</v>
      </c>
      <c r="BD199" s="79">
        <v>1246</v>
      </c>
      <c r="BE199" s="168"/>
      <c r="BF199" s="168">
        <f t="shared" si="126"/>
        <v>1222</v>
      </c>
      <c r="BG199" s="171">
        <f t="shared" si="156"/>
        <v>1.0320737278547787</v>
      </c>
      <c r="BH199" s="168">
        <f t="shared" si="118"/>
        <v>1201.1372337509902</v>
      </c>
      <c r="BI199" s="167">
        <f>'[2]A9. Nominal GDP (A)'!AZ199/'BoE A8. UK Real GDP(A)'!BD199</f>
        <v>0.9807383627608347</v>
      </c>
      <c r="BJ199" s="168"/>
      <c r="BK199" s="167">
        <f t="shared" si="119"/>
        <v>54.945154346687787</v>
      </c>
      <c r="BL199" s="167">
        <f t="shared" si="129"/>
        <v>248.73575723540682</v>
      </c>
      <c r="BM199" s="181">
        <v>1076</v>
      </c>
      <c r="BN199" s="173">
        <f t="shared" si="136"/>
        <v>54.320610507988</v>
      </c>
      <c r="BO199" s="166">
        <v>55.2</v>
      </c>
      <c r="BP199" s="166">
        <f t="shared" si="137"/>
        <v>-4.4745048441406254E-2</v>
      </c>
      <c r="BQ199" s="166">
        <f t="shared" si="138"/>
        <v>55.155254951558597</v>
      </c>
      <c r="BR199" s="166"/>
      <c r="BS199" s="180">
        <v>1218</v>
      </c>
      <c r="BT199" s="143">
        <f t="shared" si="155"/>
        <v>56.441149212233569</v>
      </c>
      <c r="BU199" s="143">
        <f t="shared" si="155"/>
        <v>56.441149212233583</v>
      </c>
      <c r="BV199" s="143">
        <f t="shared" si="112"/>
        <v>1215.4576978352798</v>
      </c>
      <c r="BW199" s="143">
        <f t="shared" si="113"/>
        <v>2.0100502512562741</v>
      </c>
      <c r="BX199" s="143"/>
      <c r="BY199" s="144">
        <f t="shared" si="114"/>
        <v>1227.4626857209039</v>
      </c>
      <c r="BZ199" s="144">
        <f t="shared" si="115"/>
        <v>1215.45769783528</v>
      </c>
      <c r="CA199" s="144"/>
      <c r="CB199" s="158">
        <f>'[2]A9. Nominal GDP (A)'!DX199/'[2]A9. Nominal GDP (A)'!BF199</f>
        <v>2.4595054796799735E-2</v>
      </c>
      <c r="CC199" s="158">
        <f t="shared" si="102"/>
        <v>57.78029915373375</v>
      </c>
      <c r="CD199" s="158"/>
      <c r="CE199" s="162">
        <f>'[2]A9. Nominal GDP (A)'!DX199/'[2]A9. Nominal GDP (A)'!EF199</f>
        <v>2.6331618112741446E-2</v>
      </c>
      <c r="CF199" s="162">
        <f>'[2]A18. Population 1680+'!U801</f>
        <v>1305</v>
      </c>
      <c r="CG199" s="162">
        <f>'[2]A9. Nominal GDP (A)'!DO199/BI199</f>
        <v>31.345081446909084</v>
      </c>
      <c r="CH199" s="162"/>
      <c r="CI199" s="162"/>
      <c r="CJ199" s="145">
        <f t="shared" si="146"/>
        <v>3094.3118053094067</v>
      </c>
      <c r="CK199" s="145">
        <f t="shared" si="147"/>
        <v>3009.2245494014442</v>
      </c>
      <c r="CL199" s="145">
        <f t="shared" si="123"/>
        <v>3484.7718957779148</v>
      </c>
      <c r="CM199" s="146">
        <f t="shared" si="149"/>
        <v>508.08666455968643</v>
      </c>
      <c r="CN199" s="146">
        <f t="shared" si="150"/>
        <v>508.08666455968643</v>
      </c>
      <c r="CO199" s="146">
        <f t="shared" si="148"/>
        <v>508.94263374500485</v>
      </c>
      <c r="DM199">
        <v>1342</v>
      </c>
      <c r="DN199">
        <v>1246</v>
      </c>
      <c r="DO199" s="174">
        <f t="shared" si="124"/>
        <v>1.0770465489566614</v>
      </c>
      <c r="DX199" s="150">
        <f t="shared" si="125"/>
        <v>1.143295413285297</v>
      </c>
    </row>
    <row r="200" spans="1:128" x14ac:dyDescent="0.25">
      <c r="A200">
        <v>1882</v>
      </c>
      <c r="B200" s="147">
        <f t="shared" si="140"/>
        <v>111743.41648257746</v>
      </c>
      <c r="C200" s="147">
        <f t="shared" si="88"/>
        <v>109563.91010249988</v>
      </c>
      <c r="D200" s="147">
        <f t="shared" si="141"/>
        <v>126791.70210687765</v>
      </c>
      <c r="E200" s="148">
        <f t="shared" si="132"/>
        <v>1.7360944213813241</v>
      </c>
      <c r="F200" s="148">
        <f t="shared" si="132"/>
        <v>1.7360944213813099</v>
      </c>
      <c r="G200" s="148">
        <f t="shared" si="132"/>
        <v>1.6666728590088553</v>
      </c>
      <c r="H200" s="10"/>
      <c r="I200" s="13">
        <f t="shared" si="89"/>
        <v>108751.07968202376</v>
      </c>
      <c r="J200" s="13">
        <f t="shared" si="90"/>
        <v>106627.62721338161</v>
      </c>
      <c r="K200" s="13">
        <f t="shared" si="142"/>
        <v>123393.71909376446</v>
      </c>
      <c r="L200" s="10">
        <f t="shared" si="103"/>
        <v>1.6527606091048455</v>
      </c>
      <c r="M200" s="10"/>
      <c r="N200" s="13">
        <f>('[2]A9. Nominal GDP (A)'!DH200/('[2]A9. Nominal GDP (A)'!F200/'BoE A8. UK Real GDP(A)'!I200))</f>
        <v>91373.885041515518</v>
      </c>
      <c r="O200" s="13">
        <f t="shared" si="91"/>
        <v>89634.413570580247</v>
      </c>
      <c r="P200" s="13">
        <f t="shared" si="143"/>
        <v>103728.49831056195</v>
      </c>
      <c r="Q200" s="10">
        <f t="shared" si="104"/>
        <v>1.6623176768949577</v>
      </c>
      <c r="R200" s="10"/>
      <c r="S200" s="10">
        <f t="shared" si="144"/>
        <v>60.565433467156531</v>
      </c>
      <c r="T200" s="10">
        <f t="shared" si="92"/>
        <v>60.565433467156545</v>
      </c>
      <c r="U200" s="10">
        <f t="shared" si="145"/>
        <v>60.852948282247631</v>
      </c>
      <c r="V200" s="10">
        <f t="shared" si="105"/>
        <v>1.7241379310344769</v>
      </c>
      <c r="W200" s="10">
        <f t="shared" si="105"/>
        <v>1.7241379310344769</v>
      </c>
      <c r="X200" s="10">
        <f t="shared" si="105"/>
        <v>1.654724527401001</v>
      </c>
      <c r="Y200" s="10"/>
      <c r="Z200" s="10">
        <f t="shared" si="93"/>
        <v>95.791220405339487</v>
      </c>
      <c r="AA200" s="10"/>
      <c r="AB200" s="10">
        <f t="shared" si="106"/>
        <v>1.7438775016290293</v>
      </c>
      <c r="AC200" s="10"/>
      <c r="AD200" s="183">
        <f t="shared" si="151"/>
        <v>114448.32537111621</v>
      </c>
      <c r="AE200" s="183">
        <f t="shared" si="152"/>
        <v>112216.06092827584</v>
      </c>
      <c r="AF200" s="183">
        <f t="shared" si="153"/>
        <v>129860.87622753231</v>
      </c>
      <c r="AG200" s="183">
        <f t="shared" si="152"/>
        <v>134839.11354184075</v>
      </c>
      <c r="AH200" s="150">
        <f t="shared" si="107"/>
        <v>1.7241379310344911</v>
      </c>
      <c r="AI200" s="150">
        <f t="shared" si="107"/>
        <v>1.7241379310344911</v>
      </c>
      <c r="AJ200" s="150">
        <f t="shared" si="107"/>
        <v>1.654724527401001</v>
      </c>
      <c r="AK200" s="184">
        <v>57.4</v>
      </c>
      <c r="AL200" s="161">
        <f>'[2]A14. Real GDP(O) components'!BZ200</f>
        <v>48.5</v>
      </c>
      <c r="AN200" s="154">
        <f>'[2]A18. Population 1680+'!J802</f>
        <v>30105.556</v>
      </c>
      <c r="AO200" s="154"/>
      <c r="AP200" s="154">
        <v>80.258331668834799</v>
      </c>
      <c r="AQ200" s="177"/>
      <c r="AR200" s="161"/>
      <c r="AS200" s="161"/>
      <c r="AT200" s="156">
        <f t="shared" si="130"/>
        <v>80.258331668834799</v>
      </c>
      <c r="AU200" s="154">
        <f>'[2]A18. Population 1680+'!S802</f>
        <v>5101</v>
      </c>
      <c r="AV200" s="154">
        <f t="shared" si="97"/>
        <v>255.58080045401258</v>
      </c>
      <c r="AW200" s="154"/>
      <c r="AX200" s="156">
        <f t="shared" si="127"/>
        <v>155.20448370427596</v>
      </c>
      <c r="AY200" s="156">
        <f>'[2]A9. Nominal GDP (A)'!AT200/('[2]A9. Nominal GDP (A)'!BK200+'[2]A9. Nominal GDP (A)'!AT200)</f>
        <v>9.0370662099954271E-2</v>
      </c>
      <c r="AZ200" s="156"/>
      <c r="BA200" s="156"/>
      <c r="BB200" s="156">
        <f t="shared" si="154"/>
        <v>57.4</v>
      </c>
      <c r="BC200" s="182">
        <f>'[2]A9. Nominal GDP (A)'!AZ200</f>
        <v>1244</v>
      </c>
      <c r="BD200" s="79">
        <v>1258</v>
      </c>
      <c r="BE200" s="168">
        <v>30</v>
      </c>
      <c r="BF200" s="168">
        <f t="shared" si="126"/>
        <v>1274</v>
      </c>
      <c r="BG200" s="171">
        <f t="shared" si="156"/>
        <v>1.0350400440624474</v>
      </c>
      <c r="BH200" s="168">
        <f t="shared" si="118"/>
        <v>1255.8485867957697</v>
      </c>
      <c r="BI200" s="167">
        <f>'[2]A9. Nominal GDP (A)'!AZ200/'BoE A8. UK Real GDP(A)'!BD200</f>
        <v>0.98887122416534179</v>
      </c>
      <c r="BJ200" s="168"/>
      <c r="BK200" s="167">
        <f t="shared" si="119"/>
        <v>56.975411889643759</v>
      </c>
      <c r="BL200" s="167">
        <f t="shared" si="129"/>
        <v>257.92669778939387</v>
      </c>
      <c r="BM200" s="181">
        <v>1113</v>
      </c>
      <c r="BN200" s="173">
        <f t="shared" si="136"/>
        <v>55.726396369862272</v>
      </c>
      <c r="BO200" s="166">
        <v>56.7</v>
      </c>
      <c r="BP200" s="166">
        <f t="shared" si="137"/>
        <v>6.0275316867830497E-4</v>
      </c>
      <c r="BQ200" s="166">
        <f t="shared" si="138"/>
        <v>56.700602753168674</v>
      </c>
      <c r="BR200" s="166"/>
      <c r="BS200" s="180">
        <v>1239</v>
      </c>
      <c r="BT200" s="143">
        <f t="shared" si="155"/>
        <v>57.41427247451346</v>
      </c>
      <c r="BU200" s="143">
        <f t="shared" si="155"/>
        <v>57.414272474513474</v>
      </c>
      <c r="BV200" s="143">
        <f t="shared" si="112"/>
        <v>1236.4138650393363</v>
      </c>
      <c r="BW200" s="143">
        <f t="shared" si="113"/>
        <v>1.7241379310344911</v>
      </c>
      <c r="BX200" s="143"/>
      <c r="BY200" s="144">
        <f t="shared" si="114"/>
        <v>1248.60171264978</v>
      </c>
      <c r="BZ200" s="144">
        <f t="shared" si="115"/>
        <v>1236.4138650393365</v>
      </c>
      <c r="CA200" s="144"/>
      <c r="CB200" s="158">
        <f>'[2]A9. Nominal GDP (A)'!DX200/'[2]A9. Nominal GDP (A)'!BF200</f>
        <v>2.4628155231533787E-2</v>
      </c>
      <c r="CC200" s="158">
        <f t="shared" si="102"/>
        <v>58.775375675389434</v>
      </c>
      <c r="CD200" s="158"/>
      <c r="CE200" s="162">
        <f>'[2]A9. Nominal GDP (A)'!DX200/'[2]A9. Nominal GDP (A)'!EF200</f>
        <v>2.6361207068280042E-2</v>
      </c>
      <c r="CF200" s="162">
        <f>'[2]A18. Population 1680+'!U802</f>
        <v>1297.8250614092001</v>
      </c>
      <c r="CG200" s="162">
        <f>'[2]A9. Nominal GDP (A)'!DO200/BI200</f>
        <v>32.050621975837139</v>
      </c>
      <c r="CH200" s="162"/>
      <c r="CI200" s="162"/>
      <c r="CJ200" s="145">
        <f t="shared" si="146"/>
        <v>3163.9610863771259</v>
      </c>
      <c r="CK200" s="145">
        <f t="shared" si="147"/>
        <v>3076.958617467084</v>
      </c>
      <c r="CL200" s="145">
        <f t="shared" si="123"/>
        <v>3560.7785451988561</v>
      </c>
      <c r="CM200" s="146">
        <f t="shared" si="149"/>
        <v>516.90752879888953</v>
      </c>
      <c r="CN200" s="146">
        <f t="shared" si="150"/>
        <v>516.90752879888953</v>
      </c>
      <c r="CO200" s="146">
        <f t="shared" si="148"/>
        <v>516.55480709814606</v>
      </c>
      <c r="DM200">
        <v>1354</v>
      </c>
      <c r="DN200">
        <v>1258</v>
      </c>
      <c r="DO200" s="174">
        <f t="shared" si="124"/>
        <v>1.0763116057233704</v>
      </c>
      <c r="DX200" s="150">
        <f t="shared" si="125"/>
        <v>1.1425152638772138</v>
      </c>
    </row>
    <row r="201" spans="1:128" x14ac:dyDescent="0.25">
      <c r="A201">
        <v>1883</v>
      </c>
      <c r="B201" s="147">
        <f t="shared" si="140"/>
        <v>115344.47621982393</v>
      </c>
      <c r="C201" s="147">
        <f t="shared" si="88"/>
        <v>113094.73274731243</v>
      </c>
      <c r="D201" s="147">
        <f t="shared" si="141"/>
        <v>130544.76992655883</v>
      </c>
      <c r="E201" s="148">
        <f t="shared" si="132"/>
        <v>3.2226146744027062</v>
      </c>
      <c r="F201" s="148">
        <f t="shared" si="132"/>
        <v>3.2226146744027062</v>
      </c>
      <c r="G201" s="148">
        <f t="shared" si="132"/>
        <v>2.960026371850077</v>
      </c>
      <c r="H201" s="10"/>
      <c r="I201" s="13">
        <f t="shared" si="89"/>
        <v>112330.56869658943</v>
      </c>
      <c r="J201" s="13">
        <f t="shared" si="90"/>
        <v>110137.22382038055</v>
      </c>
      <c r="K201" s="13">
        <f t="shared" si="142"/>
        <v>127130.92992673632</v>
      </c>
      <c r="L201" s="10">
        <f t="shared" si="103"/>
        <v>3.0286880567494876</v>
      </c>
      <c r="M201" s="10"/>
      <c r="N201" s="13">
        <f>('[2]A9. Nominal GDP (A)'!DH201/('[2]A9. Nominal GDP (A)'!F201/'BoE A8. UK Real GDP(A)'!I201))</f>
        <v>94390.251595881942</v>
      </c>
      <c r="O201" s="13">
        <f t="shared" si="91"/>
        <v>92593.357989893324</v>
      </c>
      <c r="P201" s="13">
        <f t="shared" si="143"/>
        <v>106880.12007177591</v>
      </c>
      <c r="Q201" s="10">
        <f t="shared" si="104"/>
        <v>3.0383374024928429</v>
      </c>
      <c r="R201" s="10"/>
      <c r="S201" s="10">
        <f t="shared" si="144"/>
        <v>62.520733982641808</v>
      </c>
      <c r="T201" s="10">
        <f t="shared" si="92"/>
        <v>62.520733982641822</v>
      </c>
      <c r="U201" s="10">
        <f t="shared" si="145"/>
        <v>62.657729259442782</v>
      </c>
      <c r="V201" s="10">
        <f t="shared" si="105"/>
        <v>3.228410008071009</v>
      </c>
      <c r="W201" s="10">
        <f t="shared" si="105"/>
        <v>3.2284100080710232</v>
      </c>
      <c r="X201" s="10">
        <f t="shared" si="105"/>
        <v>2.9658069627526231</v>
      </c>
      <c r="Y201" s="10"/>
      <c r="Z201" s="10">
        <f t="shared" si="93"/>
        <v>98.27591413736063</v>
      </c>
      <c r="AA201" s="10"/>
      <c r="AB201" s="10">
        <f t="shared" si="106"/>
        <v>2.5938637398158164</v>
      </c>
      <c r="AC201" s="10"/>
      <c r="AD201" s="183">
        <f t="shared" si="151"/>
        <v>118143.18656146701</v>
      </c>
      <c r="AE201" s="183">
        <f t="shared" si="152"/>
        <v>115838.85546994738</v>
      </c>
      <c r="AF201" s="183">
        <f t="shared" si="153"/>
        <v>133712.29913658003</v>
      </c>
      <c r="AG201" s="183">
        <f t="shared" si="152"/>
        <v>138838.18135977857</v>
      </c>
      <c r="AH201" s="150">
        <f t="shared" si="107"/>
        <v>3.2284100080710232</v>
      </c>
      <c r="AI201" s="150">
        <f t="shared" si="107"/>
        <v>3.2284100080710374</v>
      </c>
      <c r="AJ201" s="150">
        <f t="shared" si="107"/>
        <v>2.9658069627526231</v>
      </c>
      <c r="AK201" s="184">
        <v>59</v>
      </c>
      <c r="AL201" s="161">
        <f>'[2]A14. Real GDP(O) components'!BZ201</f>
        <v>48.5</v>
      </c>
      <c r="AN201" s="154">
        <f>'[2]A18. Population 1680+'!J803</f>
        <v>30425.861000000001</v>
      </c>
      <c r="AO201" s="154"/>
      <c r="AP201" s="154">
        <v>82.340123432173797</v>
      </c>
      <c r="AQ201" s="177"/>
      <c r="AR201" s="161"/>
      <c r="AS201" s="161"/>
      <c r="AT201" s="156">
        <f t="shared" si="130"/>
        <v>82.340123432173797</v>
      </c>
      <c r="AU201" s="154">
        <f>'[2]A18. Population 1680+'!S803</f>
        <v>5024</v>
      </c>
      <c r="AV201" s="154">
        <f t="shared" si="97"/>
        <v>266.22896553524197</v>
      </c>
      <c r="AW201" s="154"/>
      <c r="AX201" s="156">
        <f t="shared" si="127"/>
        <v>159.2302765296495</v>
      </c>
      <c r="AY201" s="156">
        <f>'[2]A9. Nominal GDP (A)'!AT201/('[2]A9. Nominal GDP (A)'!BK201+'[2]A9. Nominal GDP (A)'!AT201)</f>
        <v>8.9540945325524132E-2</v>
      </c>
      <c r="AZ201" s="156"/>
      <c r="BA201" s="156"/>
      <c r="BB201" s="156">
        <f t="shared" si="154"/>
        <v>59</v>
      </c>
      <c r="BC201" s="182">
        <f>'[2]A9. Nominal GDP (A)'!AZ201</f>
        <v>1315</v>
      </c>
      <c r="BD201" s="79">
        <v>1332</v>
      </c>
      <c r="BE201" s="168">
        <v>-30</v>
      </c>
      <c r="BF201" s="168">
        <f t="shared" si="126"/>
        <v>1285</v>
      </c>
      <c r="BG201" s="171">
        <f t="shared" si="156"/>
        <v>1.0380148858546809</v>
      </c>
      <c r="BH201" s="168">
        <f t="shared" si="118"/>
        <v>1270.3325031650143</v>
      </c>
      <c r="BI201" s="167">
        <f>'[2]A9. Nominal GDP (A)'!AZ201/'BoE A8. UK Real GDP(A)'!BD201</f>
        <v>0.98723723723723722</v>
      </c>
      <c r="BJ201" s="168"/>
      <c r="BK201" s="167">
        <f t="shared" si="119"/>
        <v>57.727907251484453</v>
      </c>
      <c r="BL201" s="167">
        <f t="shared" si="129"/>
        <v>261.33323119291424</v>
      </c>
      <c r="BM201" s="181">
        <v>1100</v>
      </c>
      <c r="BN201" s="173">
        <f t="shared" si="136"/>
        <v>55.166660106082524</v>
      </c>
      <c r="BO201" s="166">
        <v>57.3</v>
      </c>
      <c r="BP201" s="166">
        <f t="shared" si="137"/>
        <v>-1.8108808110000041E-3</v>
      </c>
      <c r="BQ201" s="166">
        <f t="shared" si="138"/>
        <v>57.298189119188997</v>
      </c>
      <c r="BR201" s="166"/>
      <c r="BS201" s="180">
        <v>1279</v>
      </c>
      <c r="BT201" s="143">
        <f t="shared" si="155"/>
        <v>59.26784059314182</v>
      </c>
      <c r="BU201" s="143">
        <f t="shared" si="155"/>
        <v>59.267840593141834</v>
      </c>
      <c r="BV201" s="143">
        <f t="shared" si="112"/>
        <v>1276.330373999444</v>
      </c>
      <c r="BW201" s="143">
        <f t="shared" si="113"/>
        <v>3.2284100080710232</v>
      </c>
      <c r="BX201" s="143"/>
      <c r="BY201" s="144">
        <f t="shared" si="114"/>
        <v>1289.6988321180709</v>
      </c>
      <c r="BZ201" s="144">
        <f t="shared" si="115"/>
        <v>1276.3303739994442</v>
      </c>
      <c r="CA201" s="144"/>
      <c r="CB201" s="158">
        <f>'[2]A9. Nominal GDP (A)'!DX201/'[2]A9. Nominal GDP (A)'!BF201</f>
        <v>2.4639814314201376E-2</v>
      </c>
      <c r="CC201" s="158">
        <f t="shared" si="102"/>
        <v>60.709938644071414</v>
      </c>
      <c r="CD201" s="158"/>
      <c r="CE201" s="162">
        <f>'[2]A9. Nominal GDP (A)'!DX201/'[2]A9. Nominal GDP (A)'!EF201</f>
        <v>2.6349956278794013E-2</v>
      </c>
      <c r="CF201" s="162">
        <f>'[2]A18. Population 1680+'!U803</f>
        <v>1290.68957089793</v>
      </c>
      <c r="CG201" s="162">
        <f>'[2]A9. Nominal GDP (A)'!DO201/BI201</f>
        <v>32.268617440295777</v>
      </c>
      <c r="CH201" s="162"/>
      <c r="CI201" s="162"/>
      <c r="CJ201" s="145">
        <f t="shared" si="146"/>
        <v>3185.4810795639605</v>
      </c>
      <c r="CK201" s="145">
        <f t="shared" si="147"/>
        <v>3097.8868547861734</v>
      </c>
      <c r="CL201" s="145">
        <f t="shared" si="123"/>
        <v>3575.8776460452227</v>
      </c>
      <c r="CM201" s="146">
        <f t="shared" si="149"/>
        <v>533.56546667505495</v>
      </c>
      <c r="CN201" s="146">
        <f t="shared" si="150"/>
        <v>533.56546667505495</v>
      </c>
      <c r="CO201" s="146">
        <f t="shared" si="148"/>
        <v>532.20812796941516</v>
      </c>
      <c r="DM201">
        <v>1430</v>
      </c>
      <c r="DN201">
        <v>1332</v>
      </c>
      <c r="DO201" s="174">
        <f t="shared" si="124"/>
        <v>1.0735735735735736</v>
      </c>
      <c r="DX201" s="150">
        <f t="shared" si="125"/>
        <v>1.1396088160534659</v>
      </c>
    </row>
    <row r="202" spans="1:128" x14ac:dyDescent="0.25">
      <c r="A202">
        <v>1884</v>
      </c>
      <c r="B202" s="147">
        <f t="shared" si="140"/>
        <v>114048.46048145264</v>
      </c>
      <c r="C202" s="147">
        <f t="shared" si="88"/>
        <v>111823.99522809153</v>
      </c>
      <c r="D202" s="147">
        <f t="shared" si="141"/>
        <v>129038.29527877821</v>
      </c>
      <c r="E202" s="148">
        <f t="shared" si="132"/>
        <v>-1.1236045113260076</v>
      </c>
      <c r="F202" s="148">
        <f t="shared" si="132"/>
        <v>-1.1236045113260076</v>
      </c>
      <c r="G202" s="148">
        <f t="shared" si="132"/>
        <v>-1.1539908099176444</v>
      </c>
      <c r="H202" s="10"/>
      <c r="I202" s="13">
        <f t="shared" si="89"/>
        <v>111104.29179738474</v>
      </c>
      <c r="J202" s="13">
        <f t="shared" si="90"/>
        <v>108934.89096583701</v>
      </c>
      <c r="K202" s="13">
        <f t="shared" si="142"/>
        <v>125704.43935524857</v>
      </c>
      <c r="L202" s="10">
        <f t="shared" si="103"/>
        <v>-1.122064136799608</v>
      </c>
      <c r="M202" s="10"/>
      <c r="N202" s="13">
        <f>('[2]A9. Nominal GDP (A)'!DH202/('[2]A9. Nominal GDP (A)'!F202/'BoE A8. UK Real GDP(A)'!I202))</f>
        <v>93368.533782145998</v>
      </c>
      <c r="O202" s="13">
        <f t="shared" si="91"/>
        <v>91591.090470817973</v>
      </c>
      <c r="P202" s="13">
        <f t="shared" si="143"/>
        <v>105690.71649578943</v>
      </c>
      <c r="Q202" s="10">
        <f t="shared" si="104"/>
        <v>-1.1128389219508108</v>
      </c>
      <c r="R202" s="10"/>
      <c r="S202" s="10">
        <f t="shared" si="144"/>
        <v>61.983026340883363</v>
      </c>
      <c r="T202" s="10">
        <f t="shared" si="92"/>
        <v>61.983026340883377</v>
      </c>
      <c r="U202" s="10">
        <f t="shared" si="145"/>
        <v>62.099753279412582</v>
      </c>
      <c r="V202" s="10">
        <f t="shared" si="105"/>
        <v>-0.86004691164971803</v>
      </c>
      <c r="W202" s="10">
        <f t="shared" si="105"/>
        <v>-0.86004691164970382</v>
      </c>
      <c r="X202" s="10">
        <f t="shared" si="105"/>
        <v>-0.8905142057092803</v>
      </c>
      <c r="Y202" s="10"/>
      <c r="Z202" s="10">
        <f t="shared" si="93"/>
        <v>99.745231378612004</v>
      </c>
      <c r="AA202" s="10"/>
      <c r="AB202" s="10">
        <f t="shared" si="106"/>
        <v>1.4950939445831182</v>
      </c>
      <c r="AC202" s="10"/>
      <c r="AD202" s="183">
        <f t="shared" si="151"/>
        <v>117127.09973412052</v>
      </c>
      <c r="AE202" s="183">
        <f t="shared" si="152"/>
        <v>114842.58697098769</v>
      </c>
      <c r="AF202" s="183">
        <f t="shared" si="153"/>
        <v>132521.57211798828</v>
      </c>
      <c r="AG202" s="183">
        <f t="shared" si="152"/>
        <v>137601.80763182131</v>
      </c>
      <c r="AH202" s="150">
        <f t="shared" si="107"/>
        <v>-0.86004691164974645</v>
      </c>
      <c r="AI202" s="150">
        <f t="shared" si="107"/>
        <v>-0.86004691164973224</v>
      </c>
      <c r="AJ202" s="150">
        <f t="shared" si="107"/>
        <v>-0.89051420570929452</v>
      </c>
      <c r="AK202" s="184">
        <v>58.4</v>
      </c>
      <c r="AL202" s="161">
        <f>'[2]A14. Real GDP(O) components'!BZ202</f>
        <v>49.5</v>
      </c>
      <c r="AN202" s="154">
        <f>'[2]A18. Population 1680+'!J804</f>
        <v>30749.675999999999</v>
      </c>
      <c r="AO202" s="154"/>
      <c r="AP202" s="154">
        <v>83.571185631570501</v>
      </c>
      <c r="AQ202" s="177"/>
      <c r="AR202" s="161"/>
      <c r="AS202" s="161"/>
      <c r="AT202" s="156">
        <f t="shared" si="130"/>
        <v>83.571185631570501</v>
      </c>
      <c r="AU202" s="154">
        <f>'[2]A18. Population 1680+'!S804</f>
        <v>4975</v>
      </c>
      <c r="AV202" s="154">
        <f t="shared" si="97"/>
        <v>272.87069698827992</v>
      </c>
      <c r="AW202" s="154"/>
      <c r="AX202" s="156">
        <f t="shared" si="127"/>
        <v>161.61091875198724</v>
      </c>
      <c r="AY202" s="156">
        <f>'[2]A9. Nominal GDP (A)'!AT202/('[2]A9. Nominal GDP (A)'!BK202+'[2]A9. Nominal GDP (A)'!AT202)</f>
        <v>8.7576408892443239E-2</v>
      </c>
      <c r="AZ202" s="156"/>
      <c r="BA202" s="156"/>
      <c r="BB202" s="156">
        <f t="shared" si="154"/>
        <v>58.4</v>
      </c>
      <c r="BC202" s="182">
        <f>'[2]A9. Nominal GDP (A)'!AZ202</f>
        <v>1287</v>
      </c>
      <c r="BD202" s="79">
        <v>1338</v>
      </c>
      <c r="BE202" s="168"/>
      <c r="BF202" s="168">
        <f t="shared" si="126"/>
        <v>1287</v>
      </c>
      <c r="BG202" s="171">
        <f t="shared" si="156"/>
        <v>1.0409982777351352</v>
      </c>
      <c r="BH202" s="168">
        <f t="shared" si="118"/>
        <v>1275.9664604239229</v>
      </c>
      <c r="BI202" s="167">
        <f>'[2]A9. Nominal GDP (A)'!AZ202/'BoE A8. UK Real GDP(A)'!BD202</f>
        <v>0.96188340807174888</v>
      </c>
      <c r="BJ202" s="168"/>
      <c r="BK202" s="167">
        <f t="shared" si="119"/>
        <v>59.51230300197016</v>
      </c>
      <c r="BL202" s="167">
        <f t="shared" si="129"/>
        <v>269.41115969238092</v>
      </c>
      <c r="BM202" s="181">
        <v>1065</v>
      </c>
      <c r="BN202" s="173">
        <f t="shared" si="136"/>
        <v>54.819201953354181</v>
      </c>
      <c r="BO202" s="166">
        <v>57.6</v>
      </c>
      <c r="BP202" s="166">
        <f t="shared" si="137"/>
        <v>-2.2831681558557193E-2</v>
      </c>
      <c r="BQ202" s="166">
        <f t="shared" si="138"/>
        <v>57.577168318441444</v>
      </c>
      <c r="BR202" s="166"/>
      <c r="BS202" s="180">
        <v>1268</v>
      </c>
      <c r="BT202" s="143">
        <f t="shared" si="155"/>
        <v>58.758109360519022</v>
      </c>
      <c r="BU202" s="143">
        <f t="shared" si="155"/>
        <v>58.758109360519036</v>
      </c>
      <c r="BV202" s="143">
        <f t="shared" si="112"/>
        <v>1265.3533340354145</v>
      </c>
      <c r="BW202" s="143">
        <f t="shared" si="113"/>
        <v>-0.86004691164971803</v>
      </c>
      <c r="BX202" s="143"/>
      <c r="BY202" s="144">
        <f t="shared" si="114"/>
        <v>1275.6196023669117</v>
      </c>
      <c r="BZ202" s="144">
        <f t="shared" si="115"/>
        <v>1265.3533340354147</v>
      </c>
      <c r="CA202" s="144"/>
      <c r="CB202" s="158">
        <f>'[2]A9. Nominal GDP (A)'!DX202/'[2]A9. Nominal GDP (A)'!BF202</f>
        <v>2.4202770271276552E-2</v>
      </c>
      <c r="CC202" s="158">
        <f t="shared" si="102"/>
        <v>60.047187656738267</v>
      </c>
      <c r="CD202" s="158"/>
      <c r="CE202" s="162">
        <f>'[2]A9. Nominal GDP (A)'!DX202/'[2]A9. Nominal GDP (A)'!EF202</f>
        <v>2.5840368442808927E-2</v>
      </c>
      <c r="CF202" s="162">
        <f>'[2]A18. Population 1680+'!U804</f>
        <v>1283.5933115791699</v>
      </c>
      <c r="CG202" s="162">
        <f>'[2]A9. Nominal GDP (A)'!DO202/BI202</f>
        <v>31.525251446366457</v>
      </c>
      <c r="CH202" s="162"/>
      <c r="CI202" s="162"/>
      <c r="CJ202" s="145">
        <f t="shared" si="146"/>
        <v>3112.0977586567537</v>
      </c>
      <c r="CK202" s="145">
        <f t="shared" si="147"/>
        <v>3026.5214253515369</v>
      </c>
      <c r="CL202" s="145">
        <f t="shared" si="123"/>
        <v>3492.4272250823119</v>
      </c>
      <c r="CM202" s="146">
        <f t="shared" si="149"/>
        <v>527.5703010206164</v>
      </c>
      <c r="CN202" s="146">
        <f t="shared" si="150"/>
        <v>527.5703010206164</v>
      </c>
      <c r="CO202" s="146">
        <f t="shared" si="148"/>
        <v>527.40817022473061</v>
      </c>
      <c r="DM202">
        <v>1436</v>
      </c>
      <c r="DN202">
        <v>1338</v>
      </c>
      <c r="DO202" s="174">
        <f t="shared" si="124"/>
        <v>1.0732436472346787</v>
      </c>
      <c r="DX202" s="150">
        <f t="shared" si="125"/>
        <v>1.1392585960278356</v>
      </c>
    </row>
    <row r="203" spans="1:128" x14ac:dyDescent="0.25">
      <c r="A203">
        <v>1885</v>
      </c>
      <c r="B203" s="147">
        <f t="shared" si="140"/>
        <v>112690.09730447964</v>
      </c>
      <c r="C203" s="147">
        <f t="shared" si="88"/>
        <v>110492.12632974243</v>
      </c>
      <c r="D203" s="147">
        <f t="shared" si="141"/>
        <v>127653.58801380807</v>
      </c>
      <c r="E203" s="148">
        <f t="shared" si="132"/>
        <v>-1.1910403448136861</v>
      </c>
      <c r="F203" s="148">
        <f t="shared" si="132"/>
        <v>-1.1910403448136861</v>
      </c>
      <c r="G203" s="148">
        <f t="shared" si="132"/>
        <v>-1.0730979218057541</v>
      </c>
      <c r="H203" s="10"/>
      <c r="I203" s="13">
        <f t="shared" si="89"/>
        <v>109789.56609918497</v>
      </c>
      <c r="J203" s="13">
        <f t="shared" si="90"/>
        <v>107645.83634637589</v>
      </c>
      <c r="K203" s="13">
        <f t="shared" si="142"/>
        <v>124365.21678796946</v>
      </c>
      <c r="L203" s="10">
        <f t="shared" si="103"/>
        <v>-1.0653741221456556</v>
      </c>
      <c r="M203" s="10"/>
      <c r="N203" s="13">
        <f>('[2]A9. Nominal GDP (A)'!DH203/('[2]A9. Nominal GDP (A)'!F203/'BoE A8. UK Real GDP(A)'!I203))</f>
        <v>92272.255158868502</v>
      </c>
      <c r="O203" s="13">
        <f t="shared" si="91"/>
        <v>90515.681545578598</v>
      </c>
      <c r="P203" s="13">
        <f t="shared" si="143"/>
        <v>104574.43353317092</v>
      </c>
      <c r="Q203" s="10">
        <f t="shared" si="104"/>
        <v>-1.0561788202684568</v>
      </c>
      <c r="R203" s="10"/>
      <c r="S203" s="10">
        <f t="shared" si="144"/>
        <v>61.445318699124904</v>
      </c>
      <c r="T203" s="10">
        <f t="shared" si="92"/>
        <v>61.445318699124918</v>
      </c>
      <c r="U203" s="10">
        <f t="shared" si="145"/>
        <v>61.634514793776844</v>
      </c>
      <c r="V203" s="10">
        <f t="shared" si="105"/>
        <v>-0.86750788643534804</v>
      </c>
      <c r="W203" s="10">
        <f t="shared" si="105"/>
        <v>-0.86750788643534804</v>
      </c>
      <c r="X203" s="10">
        <f t="shared" si="105"/>
        <v>-0.74917928182811977</v>
      </c>
      <c r="Y203" s="10"/>
      <c r="Z203" s="10">
        <f t="shared" si="93"/>
        <v>102.16193086778037</v>
      </c>
      <c r="AA203" s="10"/>
      <c r="AB203" s="10">
        <f t="shared" si="106"/>
        <v>2.4228722072888758</v>
      </c>
      <c r="AC203" s="10"/>
      <c r="AD203" s="183">
        <f t="shared" si="151"/>
        <v>116111.01290677405</v>
      </c>
      <c r="AE203" s="183">
        <f t="shared" si="152"/>
        <v>113846.31847202801</v>
      </c>
      <c r="AF203" s="183">
        <f t="shared" si="153"/>
        <v>131528.74795572739</v>
      </c>
      <c r="AG203" s="183">
        <f t="shared" si="152"/>
        <v>136570.92339762271</v>
      </c>
      <c r="AH203" s="150">
        <f t="shared" si="107"/>
        <v>-0.86750788643533383</v>
      </c>
      <c r="AI203" s="150">
        <f t="shared" si="107"/>
        <v>-0.86750788643534804</v>
      </c>
      <c r="AJ203" s="150">
        <f t="shared" si="107"/>
        <v>-0.74917928182813398</v>
      </c>
      <c r="AK203" s="184">
        <v>57.5</v>
      </c>
      <c r="AL203" s="161">
        <f>'[2]A14. Real GDP(O) components'!BZ203</f>
        <v>51.5</v>
      </c>
      <c r="AN203" s="154">
        <f>'[2]A18. Population 1680+'!J805</f>
        <v>31076.906999999999</v>
      </c>
      <c r="AO203" s="154"/>
      <c r="AP203" s="154">
        <v>85.596008661539599</v>
      </c>
      <c r="AQ203" s="177"/>
      <c r="AR203" s="161"/>
      <c r="AS203" s="161"/>
      <c r="AT203" s="156">
        <f t="shared" si="130"/>
        <v>85.596008661539599</v>
      </c>
      <c r="AU203" s="154">
        <f>'[2]A18. Population 1680+'!S805</f>
        <v>4939</v>
      </c>
      <c r="AV203" s="154">
        <f t="shared" si="97"/>
        <v>281.51912861015103</v>
      </c>
      <c r="AW203" s="154"/>
      <c r="AX203" s="156">
        <f t="shared" si="127"/>
        <v>165.52654478637331</v>
      </c>
      <c r="AY203" s="156">
        <f>'[2]A9. Nominal GDP (A)'!AT203/('[2]A9. Nominal GDP (A)'!BK203+'[2]A9. Nominal GDP (A)'!AT203)</f>
        <v>8.5528240703599101E-2</v>
      </c>
      <c r="AZ203" s="156"/>
      <c r="BA203" s="156"/>
      <c r="BB203" s="156">
        <f t="shared" si="154"/>
        <v>57.5</v>
      </c>
      <c r="BC203" s="182">
        <f>'[2]A9. Nominal GDP (A)'!AZ203</f>
        <v>1228</v>
      </c>
      <c r="BD203" s="79">
        <v>1315</v>
      </c>
      <c r="BE203" s="168"/>
      <c r="BF203" s="168">
        <f t="shared" si="126"/>
        <v>1228</v>
      </c>
      <c r="BG203" s="171">
        <f t="shared" si="156"/>
        <v>1.0439902442778932</v>
      </c>
      <c r="BH203" s="168">
        <f t="shared" si="118"/>
        <v>1220.9714475935743</v>
      </c>
      <c r="BI203" s="167">
        <f>'[2]A9. Nominal GDP (A)'!AZ203/'BoE A8. UK Real GDP(A)'!BD203</f>
        <v>0.93384030418250952</v>
      </c>
      <c r="BJ203" s="168"/>
      <c r="BK203" s="167">
        <f t="shared" si="119"/>
        <v>58.657402261335619</v>
      </c>
      <c r="BL203" s="167">
        <f t="shared" si="129"/>
        <v>265.54103892174629</v>
      </c>
      <c r="BM203" s="181">
        <v>1047</v>
      </c>
      <c r="BN203" s="173">
        <f t="shared" si="136"/>
        <v>55.511070466512429</v>
      </c>
      <c r="BO203" s="166">
        <v>57.2</v>
      </c>
      <c r="BP203" s="166">
        <f t="shared" si="137"/>
        <v>2.2824242616010793E-2</v>
      </c>
      <c r="BQ203" s="166">
        <f t="shared" si="138"/>
        <v>57.222824242616014</v>
      </c>
      <c r="BR203" s="166"/>
      <c r="BS203" s="180">
        <v>1257</v>
      </c>
      <c r="BT203" s="143">
        <f t="shared" si="155"/>
        <v>58.248378127896224</v>
      </c>
      <c r="BU203" s="143">
        <f t="shared" si="155"/>
        <v>58.248378127896231</v>
      </c>
      <c r="BV203" s="143">
        <f t="shared" si="112"/>
        <v>1254.3762940713846</v>
      </c>
      <c r="BW203" s="143">
        <f t="shared" si="113"/>
        <v>-0.86750788643534804</v>
      </c>
      <c r="BX203" s="143"/>
      <c r="BY203" s="144">
        <f t="shared" si="114"/>
        <v>1260.5248670940605</v>
      </c>
      <c r="BZ203" s="144">
        <f t="shared" si="115"/>
        <v>1254.3762940713846</v>
      </c>
      <c r="CA203" s="144"/>
      <c r="CB203" s="158">
        <f>'[2]A9. Nominal GDP (A)'!DX203/'[2]A9. Nominal GDP (A)'!BF203</f>
        <v>2.3678118410747018E-2</v>
      </c>
      <c r="CC203" s="158">
        <f t="shared" si="102"/>
        <v>59.336633820880088</v>
      </c>
      <c r="CD203" s="158"/>
      <c r="CE203" s="162">
        <f>'[2]A9. Nominal GDP (A)'!DX203/'[2]A9. Nominal GDP (A)'!EF203</f>
        <v>2.5239163776918764E-2</v>
      </c>
      <c r="CF203" s="162">
        <f>'[2]A18. Population 1680+'!U805</f>
        <v>1276.5360677583801</v>
      </c>
      <c r="CG203" s="162">
        <f>'[2]A9. Nominal GDP (A)'!DO203/BI203</f>
        <v>31.058087008566101</v>
      </c>
      <c r="CH203" s="162"/>
      <c r="CI203" s="162"/>
      <c r="CJ203" s="145">
        <f t="shared" si="146"/>
        <v>3065.9803977127476</v>
      </c>
      <c r="CK203" s="145">
        <f t="shared" si="147"/>
        <v>2981.672197659555</v>
      </c>
      <c r="CL203" s="145">
        <f t="shared" si="123"/>
        <v>3444.7807907720876</v>
      </c>
      <c r="CM203" s="146">
        <f t="shared" si="149"/>
        <v>521.28672588820586</v>
      </c>
      <c r="CN203" s="146">
        <f t="shared" si="150"/>
        <v>521.28672588820586</v>
      </c>
      <c r="CO203" s="146">
        <f t="shared" si="148"/>
        <v>521.90895508429992</v>
      </c>
      <c r="DM203">
        <v>1413</v>
      </c>
      <c r="DN203">
        <v>1315</v>
      </c>
      <c r="DO203" s="174">
        <f t="shared" si="124"/>
        <v>1.0745247148288974</v>
      </c>
      <c r="DX203" s="150">
        <f t="shared" si="125"/>
        <v>1.1406184617699409</v>
      </c>
    </row>
    <row r="204" spans="1:128" x14ac:dyDescent="0.25">
      <c r="A204">
        <v>1886</v>
      </c>
      <c r="B204" s="147">
        <f t="shared" si="140"/>
        <v>113129.62356290226</v>
      </c>
      <c r="C204" s="147">
        <f t="shared" si="88"/>
        <v>110923.07982106523</v>
      </c>
      <c r="D204" s="147">
        <f t="shared" si="141"/>
        <v>128038.04017239161</v>
      </c>
      <c r="E204" s="148">
        <f t="shared" si="132"/>
        <v>0.3900309511979998</v>
      </c>
      <c r="F204" s="148">
        <f t="shared" si="132"/>
        <v>0.39003095119801401</v>
      </c>
      <c r="G204" s="148">
        <f t="shared" si="132"/>
        <v>0.30116831384476939</v>
      </c>
      <c r="H204" s="10"/>
      <c r="I204" s="13">
        <f t="shared" si="89"/>
        <v>110252.59835441333</v>
      </c>
      <c r="J204" s="13">
        <f t="shared" si="90"/>
        <v>108099.82752368299</v>
      </c>
      <c r="K204" s="13">
        <f t="shared" si="142"/>
        <v>124779.17203014302</v>
      </c>
      <c r="L204" s="10">
        <f t="shared" si="103"/>
        <v>0.33285451741647876</v>
      </c>
      <c r="M204" s="10"/>
      <c r="N204" s="13">
        <f>('[2]A9. Nominal GDP (A)'!DH204/('[2]A9. Nominal GDP (A)'!F204/'BoE A8. UK Real GDP(A)'!I204))</f>
        <v>92669.988458461026</v>
      </c>
      <c r="O204" s="13">
        <f t="shared" si="91"/>
        <v>90905.843253710744</v>
      </c>
      <c r="P204" s="13">
        <f t="shared" si="143"/>
        <v>104932.22897524852</v>
      </c>
      <c r="Q204" s="10">
        <f t="shared" si="104"/>
        <v>0.34214427942764303</v>
      </c>
      <c r="R204" s="10"/>
      <c r="S204" s="10">
        <f t="shared" si="144"/>
        <v>61.885261315109098</v>
      </c>
      <c r="T204" s="10">
        <f t="shared" si="92"/>
        <v>61.885261315109112</v>
      </c>
      <c r="U204" s="10">
        <f t="shared" si="145"/>
        <v>62.02086414578153</v>
      </c>
      <c r="V204" s="10">
        <f t="shared" si="105"/>
        <v>0.71599045346063406</v>
      </c>
      <c r="W204" s="10">
        <f t="shared" si="105"/>
        <v>0.71599045346061985</v>
      </c>
      <c r="X204" s="10">
        <f t="shared" si="105"/>
        <v>0.62683928525660804</v>
      </c>
      <c r="Y204" s="10"/>
      <c r="Z204" s="10">
        <f t="shared" si="93"/>
        <v>106.10749974416231</v>
      </c>
      <c r="AA204" s="10"/>
      <c r="AB204" s="10">
        <f t="shared" si="106"/>
        <v>3.8620735168840525</v>
      </c>
      <c r="AC204" s="10"/>
      <c r="AD204" s="183">
        <f t="shared" si="151"/>
        <v>116942.356674603</v>
      </c>
      <c r="AE204" s="183">
        <f t="shared" si="152"/>
        <v>114661.44724390413</v>
      </c>
      <c r="AF204" s="183">
        <f t="shared" si="153"/>
        <v>132353.22181932002</v>
      </c>
      <c r="AG204" s="183">
        <f t="shared" si="152"/>
        <v>137427.00359771671</v>
      </c>
      <c r="AH204" s="150">
        <f t="shared" si="107"/>
        <v>0.71599045346063406</v>
      </c>
      <c r="AI204" s="150">
        <f t="shared" si="107"/>
        <v>0.71599045346064827</v>
      </c>
      <c r="AJ204" s="150">
        <f t="shared" si="107"/>
        <v>0.62683928525659383</v>
      </c>
      <c r="AK204" s="184">
        <v>57.7</v>
      </c>
      <c r="AL204" s="161">
        <f>'[2]A14. Real GDP(O) components'!BZ204</f>
        <v>52.6</v>
      </c>
      <c r="AN204" s="154">
        <f>'[2]A18. Population 1680+'!J806</f>
        <v>31407.653999999999</v>
      </c>
      <c r="AO204" s="154"/>
      <c r="AP204" s="154">
        <v>88.901789443566699</v>
      </c>
      <c r="AQ204" s="177"/>
      <c r="AR204" s="161"/>
      <c r="AS204" s="161"/>
      <c r="AT204" s="156">
        <f t="shared" si="130"/>
        <v>88.901789443566699</v>
      </c>
      <c r="AU204" s="154">
        <f>'[2]A18. Population 1680+'!S806</f>
        <v>4906</v>
      </c>
      <c r="AV204" s="154">
        <f t="shared" si="97"/>
        <v>294.35836399148815</v>
      </c>
      <c r="AW204" s="154"/>
      <c r="AX204" s="156">
        <f t="shared" si="127"/>
        <v>171.91930163598107</v>
      </c>
      <c r="AY204" s="156">
        <f>'[2]A9. Nominal GDP (A)'!AT204/('[2]A9. Nominal GDP (A)'!BK204+'[2]A9. Nominal GDP (A)'!AT204)</f>
        <v>8.3089470049866748E-2</v>
      </c>
      <c r="AZ204" s="156"/>
      <c r="BA204" s="156"/>
      <c r="BB204" s="156">
        <f t="shared" si="154"/>
        <v>57.7</v>
      </c>
      <c r="BC204" s="182">
        <f>'[2]A9. Nominal GDP (A)'!AZ204</f>
        <v>1228</v>
      </c>
      <c r="BD204" s="79">
        <v>1332</v>
      </c>
      <c r="BE204" s="168"/>
      <c r="BF204" s="168">
        <f t="shared" si="126"/>
        <v>1228</v>
      </c>
      <c r="BG204" s="171">
        <f t="shared" si="156"/>
        <v>1.0469908101276668</v>
      </c>
      <c r="BH204" s="168">
        <f t="shared" si="118"/>
        <v>1224.4806807969285</v>
      </c>
      <c r="BI204" s="167">
        <f>'[2]A9. Nominal GDP (A)'!AZ204/'BoE A8. UK Real GDP(A)'!BD204</f>
        <v>0.92192192192192191</v>
      </c>
      <c r="BJ204" s="168"/>
      <c r="BK204" s="167">
        <f t="shared" si="119"/>
        <v>59.586479484289448</v>
      </c>
      <c r="BL204" s="167">
        <f t="shared" si="129"/>
        <v>269.746955336567</v>
      </c>
      <c r="BM204" s="181">
        <v>1064</v>
      </c>
      <c r="BN204" s="173">
        <f t="shared" si="136"/>
        <v>57.141682080268303</v>
      </c>
      <c r="BO204" s="166">
        <v>58.2</v>
      </c>
      <c r="BP204" s="166">
        <f t="shared" si="137"/>
        <v>-5.7279478480758428E-2</v>
      </c>
      <c r="BQ204" s="166">
        <f t="shared" si="138"/>
        <v>58.142720521519259</v>
      </c>
      <c r="BR204" s="166"/>
      <c r="BS204" s="180">
        <v>1266</v>
      </c>
      <c r="BT204" s="143">
        <f t="shared" si="155"/>
        <v>58.665430954587606</v>
      </c>
      <c r="BU204" s="143">
        <f t="shared" si="155"/>
        <v>58.665430954587613</v>
      </c>
      <c r="BV204" s="143">
        <f t="shared" si="112"/>
        <v>1263.3575085874088</v>
      </c>
      <c r="BW204" s="143">
        <f t="shared" si="113"/>
        <v>0.71599045346061985</v>
      </c>
      <c r="BX204" s="143"/>
      <c r="BY204" s="144">
        <f t="shared" si="114"/>
        <v>1265.841070561471</v>
      </c>
      <c r="BZ204" s="144">
        <f t="shared" si="115"/>
        <v>1263.3575085874088</v>
      </c>
      <c r="CA204" s="144"/>
      <c r="CB204" s="158">
        <f>'[2]A9. Nominal GDP (A)'!DX204/'[2]A9. Nominal GDP (A)'!BF204</f>
        <v>2.3030362040710607E-2</v>
      </c>
      <c r="CC204" s="158">
        <f t="shared" si="102"/>
        <v>59.586883242131293</v>
      </c>
      <c r="CD204" s="158"/>
      <c r="CE204" s="162">
        <f>'[2]A9. Nominal GDP (A)'!DX204/'[2]A9. Nominal GDP (A)'!EF204</f>
        <v>2.4501925851881063E-2</v>
      </c>
      <c r="CF204" s="162">
        <f>'[2]A18. Population 1680+'!U806</f>
        <v>1269.51762492688</v>
      </c>
      <c r="CG204" s="162">
        <f>'[2]A9. Nominal GDP (A)'!DO204/BI204</f>
        <v>30.798812554689167</v>
      </c>
      <c r="CH204" s="162"/>
      <c r="CI204" s="162"/>
      <c r="CJ204" s="145">
        <f t="shared" si="146"/>
        <v>3040.3854409790924</v>
      </c>
      <c r="CK204" s="145">
        <f t="shared" si="147"/>
        <v>2956.7810499699053</v>
      </c>
      <c r="CL204" s="145">
        <f t="shared" si="123"/>
        <v>3412.9998145356071</v>
      </c>
      <c r="CM204" s="146">
        <f t="shared" si="149"/>
        <v>523.3199054636566</v>
      </c>
      <c r="CN204" s="146">
        <f t="shared" si="150"/>
        <v>523.3199054636566</v>
      </c>
      <c r="CO204" s="146">
        <f t="shared" si="148"/>
        <v>522.85667633086018</v>
      </c>
      <c r="DM204">
        <v>1430</v>
      </c>
      <c r="DN204">
        <v>1332</v>
      </c>
      <c r="DO204" s="174">
        <f t="shared" si="124"/>
        <v>1.0735735735735736</v>
      </c>
      <c r="DX204" s="150">
        <f t="shared" si="125"/>
        <v>1.1396088160534661</v>
      </c>
    </row>
    <row r="205" spans="1:128" x14ac:dyDescent="0.25">
      <c r="A205">
        <v>1887</v>
      </c>
      <c r="B205" s="147">
        <f t="shared" si="140"/>
        <v>118063.11253372024</v>
      </c>
      <c r="C205" s="147">
        <f t="shared" si="88"/>
        <v>115760.34325102894</v>
      </c>
      <c r="D205" s="147">
        <f t="shared" si="141"/>
        <v>133522.92653400748</v>
      </c>
      <c r="E205" s="148">
        <f t="shared" si="132"/>
        <v>4.3609169865882933</v>
      </c>
      <c r="F205" s="148">
        <f t="shared" si="132"/>
        <v>4.3609169865882791</v>
      </c>
      <c r="G205" s="148">
        <f t="shared" si="132"/>
        <v>4.2837943741023849</v>
      </c>
      <c r="H205" s="10"/>
      <c r="I205" s="13">
        <f t="shared" si="89"/>
        <v>115145.58826357368</v>
      </c>
      <c r="J205" s="13">
        <f t="shared" si="90"/>
        <v>112897.27786181537</v>
      </c>
      <c r="K205" s="13">
        <f t="shared" si="142"/>
        <v>130220.54457063536</v>
      </c>
      <c r="L205" s="10">
        <f t="shared" si="103"/>
        <v>4.3608019286887725</v>
      </c>
      <c r="M205" s="10"/>
      <c r="N205" s="13">
        <f>('[2]A9. Nominal GDP (A)'!DH205/('[2]A9. Nominal GDP (A)'!F205/'BoE A8. UK Real GDP(A)'!I205))</f>
        <v>96791.592402110022</v>
      </c>
      <c r="O205" s="13">
        <f t="shared" si="91"/>
        <v>94948.98481753192</v>
      </c>
      <c r="P205" s="13">
        <f t="shared" si="143"/>
        <v>109518.21641352342</v>
      </c>
      <c r="Q205" s="10">
        <f t="shared" si="104"/>
        <v>4.3704279257773635</v>
      </c>
      <c r="R205" s="10"/>
      <c r="S205" s="10">
        <f t="shared" si="144"/>
        <v>64.427151985239959</v>
      </c>
      <c r="T205" s="10">
        <f t="shared" si="92"/>
        <v>64.427151985239973</v>
      </c>
      <c r="U205" s="10">
        <f t="shared" si="145"/>
        <v>64.520608673614035</v>
      </c>
      <c r="V205" s="10">
        <f t="shared" si="105"/>
        <v>4.1074249605055257</v>
      </c>
      <c r="W205" s="10">
        <f t="shared" si="105"/>
        <v>4.1074249605055257</v>
      </c>
      <c r="X205" s="10">
        <f t="shared" si="105"/>
        <v>4.0304896783714526</v>
      </c>
      <c r="Y205" s="10"/>
      <c r="Z205" s="10">
        <f t="shared" si="93"/>
        <v>106.59523466739509</v>
      </c>
      <c r="AA205" s="10"/>
      <c r="AB205" s="10">
        <f t="shared" si="106"/>
        <v>0.45966112141815074</v>
      </c>
      <c r="AC205" s="10"/>
      <c r="AD205" s="183">
        <f t="shared" si="151"/>
        <v>121745.67622205905</v>
      </c>
      <c r="AE205" s="183">
        <f t="shared" si="152"/>
        <v>119371.08014807713</v>
      </c>
      <c r="AF205" s="183">
        <f t="shared" si="153"/>
        <v>137687.70476373981</v>
      </c>
      <c r="AG205" s="183">
        <f t="shared" si="152"/>
        <v>142965.98479301785</v>
      </c>
      <c r="AH205" s="150">
        <f t="shared" si="107"/>
        <v>4.1074249605055257</v>
      </c>
      <c r="AI205" s="150">
        <f t="shared" si="107"/>
        <v>4.10742496050554</v>
      </c>
      <c r="AJ205" s="150">
        <f t="shared" si="107"/>
        <v>4.0304896783714526</v>
      </c>
      <c r="AK205" s="184">
        <v>59.6</v>
      </c>
      <c r="AL205" s="161">
        <f>'[2]A14. Real GDP(O) components'!BZ205</f>
        <v>53.6</v>
      </c>
      <c r="AN205" s="154">
        <f>'[2]A18. Population 1680+'!J807</f>
        <v>31742.018</v>
      </c>
      <c r="AO205" s="154"/>
      <c r="AP205" s="154">
        <v>89.310436405883806</v>
      </c>
      <c r="AQ205" s="177"/>
      <c r="AR205" s="161"/>
      <c r="AS205" s="161"/>
      <c r="AT205" s="156">
        <f t="shared" si="130"/>
        <v>89.310436405883806</v>
      </c>
      <c r="AU205" s="154">
        <f>'[2]A18. Population 1680+'!S807</f>
        <v>4857</v>
      </c>
      <c r="AV205" s="154">
        <f t="shared" si="97"/>
        <v>298.69470902549898</v>
      </c>
      <c r="AW205" s="154"/>
      <c r="AX205" s="156">
        <f t="shared" si="127"/>
        <v>172.70954782581529</v>
      </c>
      <c r="AY205" s="156">
        <f>'[2]A9. Nominal GDP (A)'!AT205/('[2]A9. Nominal GDP (A)'!BK205+'[2]A9. Nominal GDP (A)'!AT205)</f>
        <v>8.0218165454818247E-2</v>
      </c>
      <c r="AZ205" s="156"/>
      <c r="BA205" s="156"/>
      <c r="BB205" s="156">
        <f t="shared" si="154"/>
        <v>59.6</v>
      </c>
      <c r="BC205" s="182">
        <f>'[2]A9. Nominal GDP (A)'!AZ205</f>
        <v>1262</v>
      </c>
      <c r="BD205" s="79">
        <v>1374</v>
      </c>
      <c r="BE205" s="168"/>
      <c r="BF205" s="168">
        <f t="shared" si="126"/>
        <v>1262</v>
      </c>
      <c r="BG205" s="171">
        <v>1.05</v>
      </c>
      <c r="BH205" s="168">
        <f t="shared" ref="BH205:BH231" si="157">BF205</f>
        <v>1262</v>
      </c>
      <c r="BI205" s="167">
        <f>'[2]A9. Nominal GDP (A)'!AZ205/'BoE A8. UK Real GDP(A)'!BD205</f>
        <v>0.91848617176128089</v>
      </c>
      <c r="BJ205" s="168"/>
      <c r="BK205" s="167">
        <f t="shared" si="119"/>
        <v>61.641991924629878</v>
      </c>
      <c r="BL205" s="167">
        <f t="shared" si="129"/>
        <v>279.05222437137309</v>
      </c>
      <c r="BM205" s="181">
        <v>1105</v>
      </c>
      <c r="BN205" s="173">
        <f t="shared" si="136"/>
        <v>59.565554691683523</v>
      </c>
      <c r="BO205" s="166">
        <v>60.3</v>
      </c>
      <c r="BP205" s="166">
        <f t="shared" si="137"/>
        <v>-3.0817794562196354E-2</v>
      </c>
      <c r="BQ205" s="166">
        <f t="shared" si="138"/>
        <v>60.269182205437801</v>
      </c>
      <c r="BR205" s="166"/>
      <c r="BS205" s="180">
        <v>1318</v>
      </c>
      <c r="BT205" s="143">
        <f t="shared" si="155"/>
        <v>61.075069508804475</v>
      </c>
      <c r="BU205" s="143">
        <f t="shared" si="155"/>
        <v>61.075069508804482</v>
      </c>
      <c r="BV205" s="143">
        <f t="shared" si="112"/>
        <v>1315.2489702355488</v>
      </c>
      <c r="BW205" s="143">
        <f t="shared" si="113"/>
        <v>4.10742496050554</v>
      </c>
      <c r="BX205" s="143"/>
      <c r="BY205" s="144">
        <f t="shared" si="114"/>
        <v>1322.0188629881661</v>
      </c>
      <c r="BZ205" s="144">
        <f t="shared" si="115"/>
        <v>1315.248970235549</v>
      </c>
      <c r="CA205" s="144"/>
      <c r="CB205" s="158">
        <f>'[2]A9. Nominal GDP (A)'!DX205/'[2]A9. Nominal GDP (A)'!BF205</f>
        <v>2.2335340973801257E-2</v>
      </c>
      <c r="CC205" s="158">
        <f t="shared" si="102"/>
        <v>62.231338091937502</v>
      </c>
      <c r="CD205" s="158"/>
      <c r="CE205" s="162">
        <f>'[2]A9. Nominal GDP (A)'!DX205/'[2]A9. Nominal GDP (A)'!EF205</f>
        <v>2.3707604058377782E-2</v>
      </c>
      <c r="CF205" s="162">
        <f>'[2]A18. Population 1680+'!U807</f>
        <v>1262.5377697553999</v>
      </c>
      <c r="CG205" s="162">
        <f>'[2]A9. Nominal GDP (A)'!DO205/BI205</f>
        <v>31.19696072990822</v>
      </c>
      <c r="CH205" s="162"/>
      <c r="CI205" s="162"/>
      <c r="CJ205" s="145">
        <f t="shared" si="146"/>
        <v>3079.6896808142769</v>
      </c>
      <c r="CK205" s="145">
        <f t="shared" si="147"/>
        <v>2995.0045034708278</v>
      </c>
      <c r="CL205" s="145">
        <f t="shared" si="123"/>
        <v>3454.5661757305074</v>
      </c>
      <c r="CM205" s="146">
        <f t="shared" si="149"/>
        <v>546.14145211521895</v>
      </c>
      <c r="CN205" s="146">
        <f t="shared" si="150"/>
        <v>546.14145211521895</v>
      </c>
      <c r="CO205" s="146">
        <f t="shared" si="148"/>
        <v>545.73785413246662</v>
      </c>
      <c r="DM205">
        <v>1474</v>
      </c>
      <c r="DN205">
        <v>1374</v>
      </c>
      <c r="DO205" s="174">
        <f t="shared" si="124"/>
        <v>1.0727802037845706</v>
      </c>
      <c r="DX205" s="150">
        <f t="shared" si="125"/>
        <v>1.1387666462868158</v>
      </c>
    </row>
    <row r="206" spans="1:128" x14ac:dyDescent="0.25">
      <c r="A206">
        <v>1888</v>
      </c>
      <c r="B206" s="147">
        <f t="shared" si="140"/>
        <v>122278.25876905564</v>
      </c>
      <c r="C206" s="147">
        <f t="shared" si="88"/>
        <v>119893.27490583641</v>
      </c>
      <c r="D206" s="147">
        <f t="shared" si="141"/>
        <v>138188.7094957451</v>
      </c>
      <c r="E206" s="148">
        <f t="shared" si="132"/>
        <v>3.5702482721955278</v>
      </c>
      <c r="F206" s="148">
        <f t="shared" si="132"/>
        <v>3.5702482721955278</v>
      </c>
      <c r="G206" s="148">
        <f t="shared" si="132"/>
        <v>3.4943684076227015</v>
      </c>
      <c r="H206" s="10"/>
      <c r="I206" s="13">
        <f t="shared" si="89"/>
        <v>119136.57615156822</v>
      </c>
      <c r="J206" s="13">
        <f t="shared" si="90"/>
        <v>116810.33849513013</v>
      </c>
      <c r="K206" s="13">
        <f t="shared" si="142"/>
        <v>134635.32416710613</v>
      </c>
      <c r="L206" s="10">
        <f t="shared" si="103"/>
        <v>3.3902327862529091</v>
      </c>
      <c r="M206" s="10"/>
      <c r="N206" s="13">
        <f>('[2]A9. Nominal GDP (A)'!DH206/('[2]A9. Nominal GDP (A)'!F206/'BoE A8. UK Real GDP(A)'!I206))</f>
        <v>100155.6263761959</v>
      </c>
      <c r="O206" s="13">
        <f t="shared" si="91"/>
        <v>98248.978162038358</v>
      </c>
      <c r="P206" s="13">
        <f t="shared" si="143"/>
        <v>113241.5434656447</v>
      </c>
      <c r="Q206" s="10">
        <f t="shared" si="104"/>
        <v>3.3997330983391691</v>
      </c>
      <c r="R206" s="10"/>
      <c r="S206" s="10">
        <f t="shared" si="144"/>
        <v>66.480217526499516</v>
      </c>
      <c r="T206" s="10">
        <f t="shared" si="92"/>
        <v>66.48021752649953</v>
      </c>
      <c r="U206" s="10">
        <f t="shared" si="145"/>
        <v>66.527875529036947</v>
      </c>
      <c r="V206" s="10">
        <f t="shared" si="105"/>
        <v>3.1866464339909157</v>
      </c>
      <c r="W206" s="10">
        <f t="shared" si="105"/>
        <v>3.1866464339909157</v>
      </c>
      <c r="X206" s="10">
        <f t="shared" si="105"/>
        <v>3.1110476120535964</v>
      </c>
      <c r="Y206" s="10"/>
      <c r="Z206" s="10">
        <f t="shared" si="93"/>
        <v>106.57728510010158</v>
      </c>
      <c r="AA206" s="10"/>
      <c r="AB206" s="10">
        <f t="shared" si="106"/>
        <v>-1.6838995992188188E-2</v>
      </c>
      <c r="AC206" s="10"/>
      <c r="AD206" s="183">
        <f t="shared" si="151"/>
        <v>125625.2804719274</v>
      </c>
      <c r="AE206" s="183">
        <f t="shared" si="152"/>
        <v>123175.01441683226</v>
      </c>
      <c r="AF206" s="183">
        <f t="shared" si="153"/>
        <v>141971.2348148835</v>
      </c>
      <c r="AG206" s="183">
        <f t="shared" si="152"/>
        <v>147413.72464896989</v>
      </c>
      <c r="AH206" s="150">
        <f t="shared" si="107"/>
        <v>3.1866464339909015</v>
      </c>
      <c r="AI206" s="150">
        <f t="shared" si="107"/>
        <v>3.1866464339909015</v>
      </c>
      <c r="AJ206" s="150">
        <f t="shared" si="107"/>
        <v>3.1110476120535679</v>
      </c>
      <c r="AK206" s="184">
        <v>62.3</v>
      </c>
      <c r="AL206" s="161">
        <f>'[2]A14. Real GDP(O) components'!BZ206</f>
        <v>54.6</v>
      </c>
      <c r="AN206" s="154">
        <f>'[2]A18. Population 1680+'!J808</f>
        <v>32080.001</v>
      </c>
      <c r="AO206" s="154"/>
      <c r="AP206" s="154">
        <v>89.2953974250768</v>
      </c>
      <c r="AQ206" s="177"/>
      <c r="AR206" s="161"/>
      <c r="AS206" s="161"/>
      <c r="AT206" s="156">
        <f t="shared" si="130"/>
        <v>89.2953974250768</v>
      </c>
      <c r="AU206" s="154">
        <f>'[2]A18. Population 1680+'!S808</f>
        <v>4801</v>
      </c>
      <c r="AV206" s="154">
        <f t="shared" si="97"/>
        <v>302.12787091952123</v>
      </c>
      <c r="AW206" s="154"/>
      <c r="AX206" s="156">
        <f t="shared" si="127"/>
        <v>172.68046527197876</v>
      </c>
      <c r="AY206" s="156">
        <f>'[2]A9. Nominal GDP (A)'!AT206/('[2]A9. Nominal GDP (A)'!BK206+'[2]A9. Nominal GDP (A)'!AT206)</f>
        <v>8.2590782331823973E-2</v>
      </c>
      <c r="AZ206" s="156"/>
      <c r="BA206" s="156"/>
      <c r="BB206" s="156">
        <f t="shared" si="154"/>
        <v>62.3</v>
      </c>
      <c r="BC206" s="182">
        <f>'[2]A9. Nominal GDP (A)'!AZ206</f>
        <v>1272</v>
      </c>
      <c r="BD206" s="79">
        <v>1389</v>
      </c>
      <c r="BE206" s="168"/>
      <c r="BF206" s="168">
        <f t="shared" si="126"/>
        <v>1272</v>
      </c>
      <c r="BG206" s="171"/>
      <c r="BH206" s="168">
        <f t="shared" si="157"/>
        <v>1272</v>
      </c>
      <c r="BI206" s="167">
        <f>'[2]A9. Nominal GDP (A)'!AZ206/'BoE A8. UK Real GDP(A)'!BD206</f>
        <v>0.91576673866090708</v>
      </c>
      <c r="BJ206" s="168"/>
      <c r="BK206" s="167">
        <f t="shared" si="119"/>
        <v>62.314939434724089</v>
      </c>
      <c r="BL206" s="167">
        <f t="shared" si="129"/>
        <v>282.09864603481606</v>
      </c>
      <c r="BM206" s="181">
        <v>1177</v>
      </c>
      <c r="BN206" s="173">
        <f t="shared" si="136"/>
        <v>63.635158745445842</v>
      </c>
      <c r="BO206" s="166">
        <v>62.8</v>
      </c>
      <c r="BP206" s="166">
        <f t="shared" si="137"/>
        <v>-4.9967273276692481E-2</v>
      </c>
      <c r="BQ206" s="166">
        <f t="shared" si="138"/>
        <v>62.750032726723305</v>
      </c>
      <c r="BR206" s="166"/>
      <c r="BS206" s="180">
        <v>1360</v>
      </c>
      <c r="BT206" s="143">
        <f t="shared" si="155"/>
        <v>63.021316033364258</v>
      </c>
      <c r="BU206" s="143">
        <f t="shared" si="155"/>
        <v>63.021316033364265</v>
      </c>
      <c r="BV206" s="143">
        <f t="shared" si="112"/>
        <v>1357.1613046436621</v>
      </c>
      <c r="BW206" s="143">
        <f t="shared" si="113"/>
        <v>3.1866464339909015</v>
      </c>
      <c r="BX206" s="143"/>
      <c r="BY206" s="144">
        <f t="shared" si="114"/>
        <v>1367.8405166828668</v>
      </c>
      <c r="BZ206" s="144">
        <f t="shared" si="115"/>
        <v>1357.1613046436621</v>
      </c>
      <c r="CA206" s="144"/>
      <c r="CB206" s="158">
        <f>'[2]A9. Nominal GDP (A)'!DX206/'[2]A9. Nominal GDP (A)'!BF206</f>
        <v>2.3136277423122138E-2</v>
      </c>
      <c r="CC206" s="158">
        <f t="shared" si="102"/>
        <v>64.388298860682696</v>
      </c>
      <c r="CD206" s="158"/>
      <c r="CE206" s="162">
        <f>'[2]A9. Nominal GDP (A)'!DX206/'[2]A9. Nominal GDP (A)'!EF206</f>
        <v>2.4598786070286063E-2</v>
      </c>
      <c r="CF206" s="162">
        <f>'[2]A18. Population 1680+'!U808</f>
        <v>1255.59629008754</v>
      </c>
      <c r="CG206" s="162">
        <f>'[2]A9. Nominal GDP (A)'!DO206/BI206</f>
        <v>33.64958951988833</v>
      </c>
      <c r="CH206" s="162"/>
      <c r="CI206" s="162"/>
      <c r="CJ206" s="145">
        <f t="shared" si="146"/>
        <v>3321.8073550570903</v>
      </c>
      <c r="CK206" s="145">
        <f t="shared" si="147"/>
        <v>3230.4644360882526</v>
      </c>
      <c r="CL206" s="145">
        <f t="shared" si="123"/>
        <v>3723.4257871890468</v>
      </c>
      <c r="CM206" s="146">
        <f t="shared" si="149"/>
        <v>565.64005787310612</v>
      </c>
      <c r="CN206" s="146">
        <f t="shared" si="150"/>
        <v>565.64005787310612</v>
      </c>
      <c r="CO206" s="146">
        <f t="shared" si="148"/>
        <v>565.22564647886509</v>
      </c>
      <c r="DM206">
        <v>1489</v>
      </c>
      <c r="DN206">
        <v>1389</v>
      </c>
      <c r="DO206" s="174">
        <f t="shared" si="124"/>
        <v>1.0719942404607632</v>
      </c>
      <c r="DX206" s="150">
        <f t="shared" si="125"/>
        <v>1.1379323385551863</v>
      </c>
    </row>
    <row r="207" spans="1:128" x14ac:dyDescent="0.25">
      <c r="A207">
        <v>1889</v>
      </c>
      <c r="B207" s="147">
        <f t="shared" si="140"/>
        <v>126238.1973285061</v>
      </c>
      <c r="C207" s="147">
        <f t="shared" si="88"/>
        <v>123775.97659866231</v>
      </c>
      <c r="D207" s="147">
        <f t="shared" si="141"/>
        <v>142655.00369647835</v>
      </c>
      <c r="E207" s="148">
        <f t="shared" si="132"/>
        <v>3.2384649563333312</v>
      </c>
      <c r="F207" s="148">
        <f t="shared" si="132"/>
        <v>3.2384649563333312</v>
      </c>
      <c r="G207" s="148">
        <f t="shared" si="132"/>
        <v>3.2320254071630643</v>
      </c>
      <c r="H207" s="10"/>
      <c r="I207" s="13">
        <f t="shared" si="89"/>
        <v>123066.19209718276</v>
      </c>
      <c r="J207" s="13">
        <f t="shared" si="90"/>
        <v>120663.22552269687</v>
      </c>
      <c r="K207" s="13">
        <f t="shared" si="142"/>
        <v>139067.47784170118</v>
      </c>
      <c r="L207" s="10">
        <f t="shared" si="103"/>
        <v>3.2919694010570169</v>
      </c>
      <c r="M207" s="10"/>
      <c r="N207" s="13">
        <f>('[2]A9. Nominal GDP (A)'!DH207/('[2]A9. Nominal GDP (A)'!F207/'BoE A8. UK Real GDP(A)'!I207))</f>
        <v>103468.64293202198</v>
      </c>
      <c r="O207" s="13">
        <f t="shared" si="91"/>
        <v>101498.92529951831</v>
      </c>
      <c r="P207" s="13">
        <f t="shared" si="143"/>
        <v>116980.12782189503</v>
      </c>
      <c r="Q207" s="10">
        <f t="shared" si="104"/>
        <v>3.3014247614741663</v>
      </c>
      <c r="R207" s="10"/>
      <c r="S207" s="10">
        <f t="shared" si="144"/>
        <v>68.631048093533309</v>
      </c>
      <c r="T207" s="10">
        <f t="shared" si="92"/>
        <v>68.631048093533323</v>
      </c>
      <c r="U207" s="10">
        <f t="shared" si="145"/>
        <v>68.675964008947361</v>
      </c>
      <c r="V207" s="10">
        <f t="shared" si="105"/>
        <v>3.2352941176470438</v>
      </c>
      <c r="W207" s="10">
        <f t="shared" si="105"/>
        <v>3.2352941176470438</v>
      </c>
      <c r="X207" s="10">
        <f t="shared" si="105"/>
        <v>3.2288547662593743</v>
      </c>
      <c r="Y207" s="10"/>
      <c r="Z207" s="10">
        <f t="shared" si="93"/>
        <v>109.27814539346079</v>
      </c>
      <c r="AA207" s="10"/>
      <c r="AB207" s="10">
        <f t="shared" si="106"/>
        <v>2.5341800467355284</v>
      </c>
      <c r="AC207" s="10"/>
      <c r="AD207" s="183">
        <f t="shared" si="151"/>
        <v>129689.62778131329</v>
      </c>
      <c r="AE207" s="183">
        <f t="shared" si="152"/>
        <v>127160.08841267096</v>
      </c>
      <c r="AF207" s="183">
        <f t="shared" si="153"/>
        <v>146555.27979692118</v>
      </c>
      <c r="AG207" s="183">
        <f t="shared" si="152"/>
        <v>152173.49972341864</v>
      </c>
      <c r="AH207" s="150">
        <f t="shared" si="107"/>
        <v>3.235294117647058</v>
      </c>
      <c r="AI207" s="150">
        <f t="shared" si="107"/>
        <v>3.2352941176470722</v>
      </c>
      <c r="AJ207" s="150">
        <f t="shared" si="107"/>
        <v>3.2288547662593885</v>
      </c>
      <c r="AK207" s="184">
        <v>65.3</v>
      </c>
      <c r="AL207" s="161">
        <f>'[2]A14. Real GDP(O) components'!BZ207</f>
        <v>55.7</v>
      </c>
      <c r="AN207" s="154">
        <f>'[2]A18. Population 1680+'!J809</f>
        <v>32421.504000000001</v>
      </c>
      <c r="AO207" s="154"/>
      <c r="AP207" s="154">
        <v>91.558303569276305</v>
      </c>
      <c r="AQ207" s="177"/>
      <c r="AR207" s="161"/>
      <c r="AS207" s="161"/>
      <c r="AT207" s="156">
        <f t="shared" si="130"/>
        <v>91.558303569276305</v>
      </c>
      <c r="AU207" s="154">
        <f>'[2]A18. Population 1680+'!S809</f>
        <v>4757</v>
      </c>
      <c r="AV207" s="154">
        <f t="shared" si="97"/>
        <v>312.64969371601745</v>
      </c>
      <c r="AW207" s="154"/>
      <c r="AX207" s="156">
        <f t="shared" si="127"/>
        <v>177.05649916751133</v>
      </c>
      <c r="AY207" s="156">
        <f>'[2]A9. Nominal GDP (A)'!AT207/('[2]A9. Nominal GDP (A)'!BK207+'[2]A9. Nominal GDP (A)'!AT207)</f>
        <v>7.9970656045457986E-2</v>
      </c>
      <c r="AZ207" s="156"/>
      <c r="BA207" s="156"/>
      <c r="BB207" s="156">
        <f t="shared" si="154"/>
        <v>65.3</v>
      </c>
      <c r="BC207" s="182">
        <f>'[2]A9. Nominal GDP (A)'!AZ207</f>
        <v>1330</v>
      </c>
      <c r="BD207" s="79">
        <v>1432</v>
      </c>
      <c r="BE207" s="168">
        <v>50</v>
      </c>
      <c r="BF207" s="168">
        <f t="shared" si="126"/>
        <v>1380</v>
      </c>
      <c r="BG207" s="171"/>
      <c r="BH207" s="168">
        <f t="shared" si="157"/>
        <v>1380</v>
      </c>
      <c r="BI207" s="167">
        <f>'[2]A9. Nominal GDP (A)'!AZ207/'BoE A8. UK Real GDP(A)'!BD207</f>
        <v>0.92877094972067042</v>
      </c>
      <c r="BJ207" s="168"/>
      <c r="BK207" s="167">
        <f t="shared" si="119"/>
        <v>66.659245691617997</v>
      </c>
      <c r="BL207" s="167">
        <f t="shared" si="129"/>
        <v>301.76524483355365</v>
      </c>
      <c r="BM207" s="181">
        <v>1268</v>
      </c>
      <c r="BN207" s="173">
        <f t="shared" si="136"/>
        <v>67.595247900837506</v>
      </c>
      <c r="BO207" s="166">
        <v>66.5</v>
      </c>
      <c r="BP207" s="166">
        <f t="shared" si="137"/>
        <v>1.8164530818509661E-2</v>
      </c>
      <c r="BQ207" s="166">
        <f t="shared" si="138"/>
        <v>66.518164530818495</v>
      </c>
      <c r="BR207" s="166"/>
      <c r="BS207" s="180">
        <v>1404</v>
      </c>
      <c r="BT207" s="143">
        <f t="shared" si="155"/>
        <v>65.060240963855449</v>
      </c>
      <c r="BU207" s="143">
        <f t="shared" si="155"/>
        <v>65.060240963855449</v>
      </c>
      <c r="BV207" s="143">
        <f t="shared" si="112"/>
        <v>1401.0694644997802</v>
      </c>
      <c r="BW207" s="143">
        <f t="shared" si="113"/>
        <v>3.2352941176470296</v>
      </c>
      <c r="BX207" s="143"/>
      <c r="BY207" s="144">
        <f t="shared" si="114"/>
        <v>1412.957541857204</v>
      </c>
      <c r="BZ207" s="144">
        <f t="shared" si="115"/>
        <v>1401.0694644997802</v>
      </c>
      <c r="CA207" s="144"/>
      <c r="CB207" s="158">
        <f>'[2]A9. Nominal GDP (A)'!DX207/'[2]A9. Nominal GDP (A)'!BF207</f>
        <v>2.2485200328376233E-2</v>
      </c>
      <c r="CC207" s="158">
        <f t="shared" si="102"/>
        <v>66.512090680854143</v>
      </c>
      <c r="CD207" s="158"/>
      <c r="CE207" s="162">
        <f>'[2]A9. Nominal GDP (A)'!DX207/'[2]A9. Nominal GDP (A)'!EF207</f>
        <v>2.3856608330095713E-2</v>
      </c>
      <c r="CF207" s="162">
        <f>'[2]A18. Population 1680+'!U809</f>
        <v>1248.6929749333499</v>
      </c>
      <c r="CG207" s="162">
        <f>'[2]A9. Nominal GDP (A)'!DO207/BI207</f>
        <v>33.939444630435553</v>
      </c>
      <c r="CH207" s="162"/>
      <c r="CI207" s="162"/>
      <c r="CJ207" s="145">
        <f t="shared" si="146"/>
        <v>3350.4211614022634</v>
      </c>
      <c r="CK207" s="145">
        <f t="shared" si="147"/>
        <v>3258.2914211897441</v>
      </c>
      <c r="CL207" s="145">
        <f t="shared" si="123"/>
        <v>3755.264854351803</v>
      </c>
      <c r="CM207" s="146">
        <f t="shared" si="149"/>
        <v>583.95811292631026</v>
      </c>
      <c r="CN207" s="146">
        <f t="shared" si="150"/>
        <v>583.95811292631026</v>
      </c>
      <c r="CO207" s="146">
        <f t="shared" si="148"/>
        <v>583.92168825665681</v>
      </c>
      <c r="DM207">
        <v>1535</v>
      </c>
      <c r="DN207">
        <v>1432</v>
      </c>
      <c r="DO207" s="174">
        <f t="shared" si="124"/>
        <v>1.071927374301676</v>
      </c>
      <c r="DX207" s="150">
        <f t="shared" si="125"/>
        <v>1.1378613594753475</v>
      </c>
    </row>
    <row r="208" spans="1:128" x14ac:dyDescent="0.25">
      <c r="A208">
        <v>1890</v>
      </c>
      <c r="B208" s="147">
        <f t="shared" si="140"/>
        <v>127430.16856896515</v>
      </c>
      <c r="C208" s="147">
        <f t="shared" si="88"/>
        <v>124944.69896231746</v>
      </c>
      <c r="D208" s="147">
        <f t="shared" si="141"/>
        <v>144047.2461347146</v>
      </c>
      <c r="E208" s="148">
        <f t="shared" si="132"/>
        <v>0.94422390820206203</v>
      </c>
      <c r="F208" s="148">
        <f t="shared" si="132"/>
        <v>0.94422390820206203</v>
      </c>
      <c r="G208" s="148">
        <f t="shared" si="132"/>
        <v>0.97595065168444251</v>
      </c>
      <c r="H208" s="10"/>
      <c r="I208" s="13">
        <f t="shared" si="89"/>
        <v>124260.09360878442</v>
      </c>
      <c r="J208" s="13">
        <f t="shared" si="90"/>
        <v>121833.81514517026</v>
      </c>
      <c r="K208" s="13">
        <f t="shared" si="142"/>
        <v>140460.74546180348</v>
      </c>
      <c r="L208" s="10">
        <f t="shared" si="103"/>
        <v>1.0018644486299308</v>
      </c>
      <c r="M208" s="10"/>
      <c r="N208" s="13">
        <f>('[2]A9. Nominal GDP (A)'!DH208/('[2]A9. Nominal GDP (A)'!F208/'BoE A8. UK Real GDP(A)'!I208))</f>
        <v>104481.95011776243</v>
      </c>
      <c r="O208" s="13">
        <f t="shared" si="91"/>
        <v>102492.94230251029</v>
      </c>
      <c r="P208" s="13">
        <f t="shared" si="143"/>
        <v>118162.88493658719</v>
      </c>
      <c r="Q208" s="10">
        <f t="shared" si="104"/>
        <v>1.0110752456117353</v>
      </c>
      <c r="R208" s="10"/>
      <c r="S208" s="10">
        <f t="shared" si="144"/>
        <v>69.217638248178901</v>
      </c>
      <c r="T208" s="10">
        <f t="shared" si="92"/>
        <v>69.217638248178915</v>
      </c>
      <c r="U208" s="10">
        <f t="shared" si="145"/>
        <v>69.284707383835226</v>
      </c>
      <c r="V208" s="10">
        <f t="shared" si="105"/>
        <v>0.85470085470086588</v>
      </c>
      <c r="W208" s="10">
        <f t="shared" si="105"/>
        <v>0.85470085470086588</v>
      </c>
      <c r="X208" s="10">
        <f t="shared" si="105"/>
        <v>0.88639946111067047</v>
      </c>
      <c r="Y208" s="10"/>
      <c r="Z208" s="10">
        <f t="shared" si="93"/>
        <v>108.7609770360621</v>
      </c>
      <c r="AA208" s="10"/>
      <c r="AB208" s="10">
        <f t="shared" si="106"/>
        <v>-0.47325872482242914</v>
      </c>
      <c r="AC208" s="10"/>
      <c r="AD208" s="183">
        <f t="shared" si="151"/>
        <v>130798.08613841853</v>
      </c>
      <c r="AE208" s="183">
        <f t="shared" si="152"/>
        <v>128246.92677517243</v>
      </c>
      <c r="AF208" s="183">
        <f t="shared" si="153"/>
        <v>147854.34500727031</v>
      </c>
      <c r="AG208" s="183">
        <f t="shared" si="152"/>
        <v>153522.36480492027</v>
      </c>
      <c r="AH208" s="150">
        <f t="shared" si="107"/>
        <v>0.85470085470085166</v>
      </c>
      <c r="AI208" s="150">
        <f t="shared" si="107"/>
        <v>0.85470085470086588</v>
      </c>
      <c r="AJ208" s="150">
        <f t="shared" si="107"/>
        <v>0.88639946111065626</v>
      </c>
      <c r="AK208" s="184">
        <v>66.2</v>
      </c>
      <c r="AL208" s="161">
        <f>'[2]A14. Real GDP(O) components'!BZ208</f>
        <v>56.7</v>
      </c>
      <c r="AN208" s="154">
        <f>'[2]A18. Population 1680+'!J810</f>
        <v>32766.831000000002</v>
      </c>
      <c r="AO208" s="154"/>
      <c r="AP208" s="154">
        <v>91.124995909335297</v>
      </c>
      <c r="AQ208" s="177"/>
      <c r="AR208" s="161"/>
      <c r="AS208" s="161"/>
      <c r="AT208" s="156">
        <f t="shared" si="130"/>
        <v>91.124995909335297</v>
      </c>
      <c r="AU208" s="154">
        <f>'[2]A18. Population 1680+'!S810</f>
        <v>4718</v>
      </c>
      <c r="AV208" s="154">
        <f t="shared" si="97"/>
        <v>313.74225015549422</v>
      </c>
      <c r="AW208" s="154"/>
      <c r="AX208" s="156">
        <f t="shared" si="127"/>
        <v>176.21856383733592</v>
      </c>
      <c r="AY208" s="156">
        <f>'[2]A9. Nominal GDP (A)'!AT208/('[2]A9. Nominal GDP (A)'!BK208+'[2]A9. Nominal GDP (A)'!AT208)</f>
        <v>7.9184185966003601E-2</v>
      </c>
      <c r="AZ208" s="156"/>
      <c r="BA208" s="156"/>
      <c r="BB208" s="156">
        <f t="shared" si="154"/>
        <v>66.2</v>
      </c>
      <c r="BC208" s="182">
        <f>'[2]A9. Nominal GDP (A)'!AZ208</f>
        <v>1373</v>
      </c>
      <c r="BD208" s="79">
        <v>1453</v>
      </c>
      <c r="BE208" s="168">
        <v>30</v>
      </c>
      <c r="BF208" s="168">
        <f t="shared" si="126"/>
        <v>1403</v>
      </c>
      <c r="BG208" s="171"/>
      <c r="BH208" s="168">
        <f t="shared" si="157"/>
        <v>1403</v>
      </c>
      <c r="BI208" s="167">
        <f>'[2]A9. Nominal GDP (A)'!AZ208/'BoE A8. UK Real GDP(A)'!BD208</f>
        <v>0.94494150034411561</v>
      </c>
      <c r="BJ208" s="168"/>
      <c r="BK208" s="167">
        <f t="shared" si="119"/>
        <v>66.610497850456326</v>
      </c>
      <c r="BL208" s="167">
        <f t="shared" si="129"/>
        <v>301.5445642052232</v>
      </c>
      <c r="BM208" s="181">
        <v>1295</v>
      </c>
      <c r="BN208" s="173">
        <f t="shared" si="136"/>
        <v>67.853207182875678</v>
      </c>
      <c r="BO208" s="166">
        <v>66.900000000000006</v>
      </c>
      <c r="BP208" s="166">
        <f t="shared" si="137"/>
        <v>-1.2098322222669822E-2</v>
      </c>
      <c r="BQ208" s="166">
        <f t="shared" si="138"/>
        <v>66.887901677777336</v>
      </c>
      <c r="BR208" s="166"/>
      <c r="BS208" s="180">
        <v>1416</v>
      </c>
      <c r="BT208" s="143">
        <f t="shared" si="155"/>
        <v>65.616311399443958</v>
      </c>
      <c r="BU208" s="143">
        <f t="shared" si="155"/>
        <v>65.616311399443958</v>
      </c>
      <c r="BV208" s="143">
        <f t="shared" si="112"/>
        <v>1413.0444171878128</v>
      </c>
      <c r="BW208" s="143">
        <f t="shared" si="113"/>
        <v>0.85470085470088009</v>
      </c>
      <c r="BX208" s="143"/>
      <c r="BY208" s="144">
        <f t="shared" si="114"/>
        <v>1426.6650606834964</v>
      </c>
      <c r="BZ208" s="144">
        <f t="shared" si="115"/>
        <v>1413.0444171878128</v>
      </c>
      <c r="CA208" s="144"/>
      <c r="CB208" s="158">
        <f>'[2]A9. Nominal GDP (A)'!DX208/'[2]A9. Nominal GDP (A)'!BF208</f>
        <v>2.232468903770285E-2</v>
      </c>
      <c r="CC208" s="158">
        <f t="shared" si="102"/>
        <v>67.157344135523076</v>
      </c>
      <c r="CD208" s="158"/>
      <c r="CE208" s="162">
        <f>'[2]A9. Nominal GDP (A)'!DX208/'[2]A9. Nominal GDP (A)'!EF208</f>
        <v>2.3670586688827298E-2</v>
      </c>
      <c r="CF208" s="162">
        <f>'[2]A18. Population 1680+'!U810</f>
        <v>1241.8276144629299</v>
      </c>
      <c r="CG208" s="162">
        <f>'[2]A9. Nominal GDP (A)'!DO208/BI208</f>
        <v>33.900156147084552</v>
      </c>
      <c r="CH208" s="162"/>
      <c r="CI208" s="162"/>
      <c r="CJ208" s="145">
        <f t="shared" si="146"/>
        <v>3346.5426958748531</v>
      </c>
      <c r="CK208" s="145">
        <f t="shared" si="147"/>
        <v>3254.5196055443184</v>
      </c>
      <c r="CL208" s="145">
        <f t="shared" si="123"/>
        <v>3752.0966520675388</v>
      </c>
      <c r="CM208" s="146">
        <f t="shared" si="149"/>
        <v>589.47198504244614</v>
      </c>
      <c r="CN208" s="146">
        <f t="shared" si="150"/>
        <v>589.47198504244614</v>
      </c>
      <c r="CO208" s="146">
        <f t="shared" si="148"/>
        <v>589.65725593497882</v>
      </c>
      <c r="DM208">
        <v>1558</v>
      </c>
      <c r="DN208">
        <v>1453</v>
      </c>
      <c r="DO208" s="174">
        <f t="shared" si="124"/>
        <v>1.0722642807983482</v>
      </c>
      <c r="DX208" s="150">
        <f t="shared" si="125"/>
        <v>1.1382189890065173</v>
      </c>
    </row>
    <row r="209" spans="1:128" x14ac:dyDescent="0.25">
      <c r="A209">
        <v>1891</v>
      </c>
      <c r="B209" s="147">
        <f t="shared" si="140"/>
        <v>131311.54267214768</v>
      </c>
      <c r="C209" s="147">
        <f t="shared" si="88"/>
        <v>128750.3685641733</v>
      </c>
      <c r="D209" s="147">
        <f t="shared" si="141"/>
        <v>148546.53153222546</v>
      </c>
      <c r="E209" s="148">
        <f t="shared" si="132"/>
        <v>3.0458832055000613</v>
      </c>
      <c r="F209" s="148">
        <f t="shared" si="132"/>
        <v>3.0458832055000613</v>
      </c>
      <c r="G209" s="148">
        <f t="shared" si="132"/>
        <v>3.1234789405852865</v>
      </c>
      <c r="H209" s="10"/>
      <c r="I209" s="13">
        <f t="shared" si="89"/>
        <v>127972.03766398708</v>
      </c>
      <c r="J209" s="13">
        <f t="shared" si="90"/>
        <v>125473.28050139791</v>
      </c>
      <c r="K209" s="13">
        <f t="shared" si="142"/>
        <v>144765.57097514381</v>
      </c>
      <c r="L209" s="10">
        <f t="shared" si="103"/>
        <v>3.0647890264194615</v>
      </c>
      <c r="M209" s="10"/>
      <c r="N209" s="13">
        <f>('[2]A9. Nominal GDP (A)'!DH209/('[2]A9. Nominal GDP (A)'!F209/'BoE A8. UK Real GDP(A)'!I209))</f>
        <v>107612.8498538073</v>
      </c>
      <c r="O209" s="13">
        <f t="shared" si="91"/>
        <v>105564.23955184099</v>
      </c>
      <c r="P209" s="13">
        <f t="shared" si="143"/>
        <v>121795.39223180538</v>
      </c>
      <c r="Q209" s="10">
        <f t="shared" si="104"/>
        <v>3.0741525117363153</v>
      </c>
      <c r="R209" s="10"/>
      <c r="S209" s="10">
        <f t="shared" si="144"/>
        <v>70.781878660567116</v>
      </c>
      <c r="T209" s="10">
        <f t="shared" si="92"/>
        <v>70.781878660567131</v>
      </c>
      <c r="U209" s="10">
        <f t="shared" si="145"/>
        <v>70.903815384252823</v>
      </c>
      <c r="V209" s="10">
        <f t="shared" si="105"/>
        <v>2.259887005649702</v>
      </c>
      <c r="W209" s="10">
        <f t="shared" si="105"/>
        <v>2.259887005649702</v>
      </c>
      <c r="X209" s="10">
        <f t="shared" si="105"/>
        <v>2.336890868929828</v>
      </c>
      <c r="Y209" s="10"/>
      <c r="Z209" s="10">
        <f t="shared" si="93"/>
        <v>102.01962972022677</v>
      </c>
      <c r="AA209" s="10"/>
      <c r="AB209" s="10">
        <f t="shared" si="106"/>
        <v>-6.1983144134500492</v>
      </c>
      <c r="AC209" s="10"/>
      <c r="AD209" s="183">
        <f t="shared" si="151"/>
        <v>133753.97509069918</v>
      </c>
      <c r="AE209" s="183">
        <f t="shared" si="152"/>
        <v>131145.16240850967</v>
      </c>
      <c r="AF209" s="183">
        <f t="shared" si="153"/>
        <v>151309.53969506122</v>
      </c>
      <c r="AG209" s="183">
        <f t="shared" si="152"/>
        <v>157110.01492981162</v>
      </c>
      <c r="AH209" s="150">
        <f t="shared" si="107"/>
        <v>2.2598870056497162</v>
      </c>
      <c r="AI209" s="150">
        <f t="shared" si="107"/>
        <v>2.2598870056497304</v>
      </c>
      <c r="AJ209" s="150">
        <f t="shared" si="107"/>
        <v>2.336890868929828</v>
      </c>
      <c r="AK209" s="184">
        <v>67.3</v>
      </c>
      <c r="AL209" s="161">
        <f>'[2]A14. Real GDP(O) components'!BZ209</f>
        <v>58.8</v>
      </c>
      <c r="AN209" s="154">
        <f>'[2]A18. Population 1680+'!J811</f>
        <v>33122.044999999998</v>
      </c>
      <c r="AO209" s="154"/>
      <c r="AP209" s="154">
        <v>85.476782153631206</v>
      </c>
      <c r="AQ209" s="177"/>
      <c r="AR209" s="161"/>
      <c r="AS209" s="161"/>
      <c r="AT209" s="156">
        <f t="shared" si="130"/>
        <v>85.476782153631206</v>
      </c>
      <c r="AU209" s="154">
        <f>'[2]A18. Population 1680+'!S811</f>
        <v>4680</v>
      </c>
      <c r="AV209" s="154">
        <f t="shared" si="97"/>
        <v>296.68509804380039</v>
      </c>
      <c r="AW209" s="154"/>
      <c r="AX209" s="156">
        <f t="shared" si="127"/>
        <v>165.29598319583167</v>
      </c>
      <c r="AY209" s="156">
        <f>'[2]A9. Nominal GDP (A)'!AT209/('[2]A9. Nominal GDP (A)'!BK209+'[2]A9. Nominal GDP (A)'!AT209)</f>
        <v>8.3254988428478366E-2</v>
      </c>
      <c r="AZ209" s="156"/>
      <c r="BA209" s="156"/>
      <c r="BB209" s="156">
        <f t="shared" si="154"/>
        <v>67.3</v>
      </c>
      <c r="BC209" s="182">
        <f>'[2]A9. Nominal GDP (A)'!AZ209</f>
        <v>1399</v>
      </c>
      <c r="BD209" s="79">
        <v>1478</v>
      </c>
      <c r="BE209" s="168">
        <v>-20</v>
      </c>
      <c r="BF209" s="168">
        <f t="shared" si="126"/>
        <v>1379</v>
      </c>
      <c r="BG209" s="171"/>
      <c r="BH209" s="168">
        <f t="shared" si="157"/>
        <v>1379</v>
      </c>
      <c r="BI209" s="167">
        <f>'[2]A9. Nominal GDP (A)'!AZ209/'BoE A8. UK Real GDP(A)'!BD209</f>
        <v>0.94654939106901215</v>
      </c>
      <c r="BJ209" s="168"/>
      <c r="BK209" s="167">
        <f t="shared" si="119"/>
        <v>65.359830501245682</v>
      </c>
      <c r="BL209" s="167">
        <f t="shared" si="129"/>
        <v>295.88281488711863</v>
      </c>
      <c r="BM209" s="181">
        <v>1276</v>
      </c>
      <c r="BN209" s="173">
        <f t="shared" si="136"/>
        <v>66.744107264283272</v>
      </c>
      <c r="BO209" s="166">
        <v>66.5</v>
      </c>
      <c r="BP209" s="166">
        <f t="shared" si="137"/>
        <v>-3.202074482368289E-2</v>
      </c>
      <c r="BQ209" s="166">
        <f t="shared" si="138"/>
        <v>66.467979255176317</v>
      </c>
      <c r="BR209" s="166"/>
      <c r="BS209" s="180">
        <v>1448</v>
      </c>
      <c r="BT209" s="143">
        <f t="shared" si="155"/>
        <v>67.09916589434664</v>
      </c>
      <c r="BU209" s="143">
        <f t="shared" si="155"/>
        <v>67.09916589434664</v>
      </c>
      <c r="BV209" s="143">
        <f t="shared" si="112"/>
        <v>1444.9776243558986</v>
      </c>
      <c r="BW209" s="143">
        <f t="shared" si="113"/>
        <v>2.2598870056496878</v>
      </c>
      <c r="BX209" s="143"/>
      <c r="BY209" s="144">
        <f t="shared" si="114"/>
        <v>1469.2829337026672</v>
      </c>
      <c r="BZ209" s="144">
        <f t="shared" si="115"/>
        <v>1444.9776243558986</v>
      </c>
      <c r="CA209" s="144"/>
      <c r="CB209" s="158">
        <f>'[2]A9. Nominal GDP (A)'!DX209/'[2]A9. Nominal GDP (A)'!BF209</f>
        <v>2.3551928156385807E-2</v>
      </c>
      <c r="CC209" s="158">
        <f t="shared" si="102"/>
        <v>69.163493471865053</v>
      </c>
      <c r="CD209" s="158"/>
      <c r="CE209" s="162">
        <f>'[2]A9. Nominal GDP (A)'!DX209/'[2]A9. Nominal GDP (A)'!EF209</f>
        <v>2.5047330435001732E-2</v>
      </c>
      <c r="CF209" s="162">
        <f>'[2]A18. Population 1680+'!U811</f>
        <v>1236</v>
      </c>
      <c r="CG209" s="162">
        <f>'[2]A9. Nominal GDP (A)'!DO209/BI209</f>
        <v>35.752737517503981</v>
      </c>
      <c r="CH209" s="162"/>
      <c r="CI209" s="162"/>
      <c r="CJ209" s="145">
        <f t="shared" si="146"/>
        <v>3529.4251176192188</v>
      </c>
      <c r="CK209" s="145">
        <f t="shared" si="147"/>
        <v>3432.3731341456823</v>
      </c>
      <c r="CL209" s="145">
        <f t="shared" si="123"/>
        <v>3960.1216655749004</v>
      </c>
      <c r="CM209" s="146">
        <f t="shared" si="149"/>
        <v>607.4266132359819</v>
      </c>
      <c r="CN209" s="146">
        <f t="shared" si="150"/>
        <v>607.4266132359819</v>
      </c>
      <c r="CO209" s="146">
        <f t="shared" si="148"/>
        <v>607.88401835589696</v>
      </c>
      <c r="DM209">
        <v>1586</v>
      </c>
      <c r="DN209">
        <v>1478</v>
      </c>
      <c r="DO209" s="174">
        <f t="shared" si="124"/>
        <v>1.0730717185385656</v>
      </c>
      <c r="DX209" s="150">
        <f t="shared" si="125"/>
        <v>1.1390760920405489</v>
      </c>
    </row>
    <row r="210" spans="1:128" x14ac:dyDescent="0.25">
      <c r="A210">
        <v>1892</v>
      </c>
      <c r="B210" s="147">
        <f t="shared" si="140"/>
        <v>127756.44045522921</v>
      </c>
      <c r="C210" s="147">
        <f t="shared" ref="C210:C265" si="158">C211*B210/B211</f>
        <v>125264.60705839023</v>
      </c>
      <c r="D210" s="147">
        <f t="shared" si="141"/>
        <v>144669.99337100974</v>
      </c>
      <c r="E210" s="148">
        <f t="shared" si="132"/>
        <v>-2.7073798270687348</v>
      </c>
      <c r="F210" s="148">
        <f t="shared" si="132"/>
        <v>-2.7073798270687348</v>
      </c>
      <c r="G210" s="148">
        <f t="shared" si="132"/>
        <v>-2.6096456923161213</v>
      </c>
      <c r="H210" s="10"/>
      <c r="I210" s="13">
        <f t="shared" ref="I210:I273" si="159">I211*CC210/CC211</f>
        <v>124532.58733889813</v>
      </c>
      <c r="J210" s="13">
        <f t="shared" ref="J210:J264" si="160">J211*I210/I211</f>
        <v>122100.98821561244</v>
      </c>
      <c r="K210" s="13">
        <f t="shared" si="142"/>
        <v>141016.2820174137</v>
      </c>
      <c r="L210" s="10">
        <f t="shared" si="103"/>
        <v>-2.5899037543767065</v>
      </c>
      <c r="M210" s="10"/>
      <c r="N210" s="13">
        <f>('[2]A9. Nominal GDP (A)'!DH210/('[2]A9. Nominal GDP (A)'!F210/'BoE A8. UK Real GDP(A)'!I210))</f>
        <v>104805.05268800214</v>
      </c>
      <c r="O210" s="13">
        <f t="shared" ref="O210:O264" si="161">O211*N210/N211</f>
        <v>102809.89401572051</v>
      </c>
      <c r="P210" s="13">
        <f t="shared" si="143"/>
        <v>118736.70492412498</v>
      </c>
      <c r="Q210" s="10">
        <f t="shared" si="104"/>
        <v>-2.5113325320706679</v>
      </c>
      <c r="R210" s="10"/>
      <c r="S210" s="10">
        <f t="shared" si="144"/>
        <v>69.315403273953152</v>
      </c>
      <c r="T210" s="10">
        <f t="shared" ref="T210:T236" si="162">T211*S210/S211</f>
        <v>69.315403273953166</v>
      </c>
      <c r="U210" s="10">
        <f t="shared" si="145"/>
        <v>69.504563593649337</v>
      </c>
      <c r="V210" s="10">
        <f t="shared" si="105"/>
        <v>-2.0718232044198999</v>
      </c>
      <c r="W210" s="10">
        <f t="shared" si="105"/>
        <v>-2.0718232044198999</v>
      </c>
      <c r="X210" s="10">
        <f t="shared" si="105"/>
        <v>-1.9734506288842795</v>
      </c>
      <c r="Y210" s="10"/>
      <c r="Z210" s="10">
        <f t="shared" ref="Z210:Z236" si="163">100*AT210/$AT$238</f>
        <v>106.82405078577716</v>
      </c>
      <c r="AA210" s="10"/>
      <c r="AB210" s="10">
        <f t="shared" si="106"/>
        <v>4.7093104324391106</v>
      </c>
      <c r="AC210" s="10"/>
      <c r="AD210" s="183">
        <f t="shared" si="151"/>
        <v>130982.82919793609</v>
      </c>
      <c r="AE210" s="183">
        <f t="shared" si="152"/>
        <v>128428.06650225604</v>
      </c>
      <c r="AF210" s="183">
        <f t="shared" si="153"/>
        <v>148323.52063238711</v>
      </c>
      <c r="AG210" s="183">
        <f t="shared" si="152"/>
        <v>154009.52635213904</v>
      </c>
      <c r="AH210" s="150">
        <f t="shared" si="107"/>
        <v>-2.0718232044198714</v>
      </c>
      <c r="AI210" s="150">
        <f t="shared" si="107"/>
        <v>-2.0718232044198714</v>
      </c>
      <c r="AJ210" s="150">
        <f t="shared" si="107"/>
        <v>-1.9734506288842937</v>
      </c>
      <c r="AK210" s="184">
        <v>66.099999999999994</v>
      </c>
      <c r="AL210" s="161">
        <f>'[2]A14. Real GDP(O) components'!BZ210</f>
        <v>59.8</v>
      </c>
      <c r="AN210" s="154">
        <f>'[2]A18. Population 1680+'!J812</f>
        <v>33500.31</v>
      </c>
      <c r="AO210" s="154"/>
      <c r="AP210" s="154">
        <v>89.502149172905405</v>
      </c>
      <c r="AQ210" s="177"/>
      <c r="AR210" s="161"/>
      <c r="AS210" s="161"/>
      <c r="AT210" s="156">
        <f t="shared" si="130"/>
        <v>89.502149172905405</v>
      </c>
      <c r="AU210" s="154">
        <f>'[2]A18. Population 1680+'!S812</f>
        <v>4634</v>
      </c>
      <c r="AV210" s="154">
        <f t="shared" ref="AV210:AV238" si="164">100*(AT210/AU210)/($AT$159/$AU$159)</f>
        <v>313.74069639312819</v>
      </c>
      <c r="AW210" s="154"/>
      <c r="AX210" s="156">
        <f t="shared" si="127"/>
        <v>173.08028417687575</v>
      </c>
      <c r="AY210" s="156">
        <f>'[2]A9. Nominal GDP (A)'!AT210/('[2]A9. Nominal GDP (A)'!BK210+'[2]A9. Nominal GDP (A)'!AT210)</f>
        <v>8.1702069477180131E-2</v>
      </c>
      <c r="AZ210" s="156"/>
      <c r="BA210" s="156"/>
      <c r="BB210" s="156">
        <f t="shared" si="154"/>
        <v>66.099999999999994</v>
      </c>
      <c r="BC210" s="182">
        <f>'[2]A9. Nominal GDP (A)'!AZ210</f>
        <v>1392</v>
      </c>
      <c r="BD210" s="79">
        <v>1470</v>
      </c>
      <c r="BE210" s="168">
        <v>-40</v>
      </c>
      <c r="BF210" s="168">
        <f t="shared" si="126"/>
        <v>1352</v>
      </c>
      <c r="BG210" s="171"/>
      <c r="BH210" s="168">
        <f t="shared" si="157"/>
        <v>1352</v>
      </c>
      <c r="BI210" s="167">
        <f>'[2]A9. Nominal GDP (A)'!AZ210/'BoE A8. UK Real GDP(A)'!BD210</f>
        <v>0.94693877551020411</v>
      </c>
      <c r="BJ210" s="168"/>
      <c r="BK210" s="167">
        <f t="shared" si="119"/>
        <v>64.053773920576717</v>
      </c>
      <c r="BL210" s="167">
        <f t="shared" si="129"/>
        <v>289.97031948242488</v>
      </c>
      <c r="BM210" s="181">
        <v>1237</v>
      </c>
      <c r="BN210" s="173">
        <f t="shared" si="136"/>
        <v>64.677516239517189</v>
      </c>
      <c r="BO210" s="166">
        <v>64.900000000000006</v>
      </c>
      <c r="BP210" s="166">
        <f t="shared" si="137"/>
        <v>4.3763386697960982E-2</v>
      </c>
      <c r="BQ210" s="166">
        <f t="shared" si="138"/>
        <v>64.943763386697967</v>
      </c>
      <c r="BR210" s="166"/>
      <c r="BS210" s="180">
        <v>1418</v>
      </c>
      <c r="BT210" s="143">
        <f t="shared" si="155"/>
        <v>65.708989805375367</v>
      </c>
      <c r="BU210" s="143">
        <f t="shared" si="155"/>
        <v>65.708989805375367</v>
      </c>
      <c r="BV210" s="143">
        <f t="shared" si="112"/>
        <v>1415.0402426358178</v>
      </c>
      <c r="BW210" s="143">
        <f t="shared" si="113"/>
        <v>-2.0718232044198857</v>
      </c>
      <c r="BX210" s="143"/>
      <c r="BY210" s="144">
        <f t="shared" si="114"/>
        <v>1429.7936377891317</v>
      </c>
      <c r="BZ210" s="144">
        <f t="shared" si="115"/>
        <v>1415.0402426358178</v>
      </c>
      <c r="CA210" s="144"/>
      <c r="CB210" s="158">
        <f>'[2]A9. Nominal GDP (A)'!DX210/'[2]A9. Nominal GDP (A)'!BF210</f>
        <v>2.3343942604366365E-2</v>
      </c>
      <c r="CC210" s="158">
        <f t="shared" ref="CC210:CC237" si="165">CC211*BY210/BY211</f>
        <v>67.304615513457449</v>
      </c>
      <c r="CD210" s="158"/>
      <c r="CE210" s="162">
        <f>'[2]A9. Nominal GDP (A)'!DX210/'[2]A9. Nominal GDP (A)'!EF210</f>
        <v>2.4790680268753654E-2</v>
      </c>
      <c r="CF210" s="162">
        <f>'[2]A18. Population 1680+'!U812</f>
        <v>1236.0999636108775</v>
      </c>
      <c r="CG210" s="162">
        <f>'[2]A9. Nominal GDP (A)'!DO210/BI210</f>
        <v>34.510311281387132</v>
      </c>
      <c r="CH210" s="162"/>
      <c r="CI210" s="162"/>
      <c r="CJ210" s="145">
        <f t="shared" si="146"/>
        <v>3406.7757579053491</v>
      </c>
      <c r="CK210" s="145">
        <f t="shared" si="147"/>
        <v>3313.0963813678736</v>
      </c>
      <c r="CL210" s="145">
        <f t="shared" si="123"/>
        <v>3826.3452285974649</v>
      </c>
      <c r="CM210" s="146">
        <f t="shared" si="149"/>
        <v>590.9812676449842</v>
      </c>
      <c r="CN210" s="146">
        <f t="shared" si="150"/>
        <v>590.9812676449842</v>
      </c>
      <c r="CO210" s="146">
        <f t="shared" si="148"/>
        <v>591.57493078968753</v>
      </c>
      <c r="DM210">
        <v>1579</v>
      </c>
      <c r="DN210">
        <v>1470</v>
      </c>
      <c r="DO210" s="174">
        <f t="shared" si="124"/>
        <v>1.0741496598639455</v>
      </c>
      <c r="DX210" s="150">
        <f t="shared" si="125"/>
        <v>1.1402203372677318</v>
      </c>
    </row>
    <row r="211" spans="1:128" x14ac:dyDescent="0.25">
      <c r="A211">
        <v>1893</v>
      </c>
      <c r="B211" s="147">
        <f t="shared" si="140"/>
        <v>126415.16049494328</v>
      </c>
      <c r="C211" s="147">
        <f t="shared" si="158"/>
        <v>123949.48817607142</v>
      </c>
      <c r="D211" s="147">
        <f t="shared" si="141"/>
        <v>143257.53055953328</v>
      </c>
      <c r="E211" s="148">
        <f t="shared" si="132"/>
        <v>-1.0498726760910131</v>
      </c>
      <c r="F211" s="148">
        <f t="shared" si="132"/>
        <v>-1.0498726760910131</v>
      </c>
      <c r="G211" s="148">
        <f t="shared" si="132"/>
        <v>-0.97633433068195075</v>
      </c>
      <c r="H211" s="10"/>
      <c r="I211" s="13">
        <f t="shared" si="159"/>
        <v>123221.22155586076</v>
      </c>
      <c r="J211" s="13">
        <f t="shared" si="160"/>
        <v>120815.22790626256</v>
      </c>
      <c r="K211" s="13">
        <f t="shared" si="142"/>
        <v>139635.03567883009</v>
      </c>
      <c r="L211" s="10">
        <f t="shared" ref="L211:L274" si="166">100*K211/K210-100</f>
        <v>-0.97949422493853433</v>
      </c>
      <c r="M211" s="10"/>
      <c r="N211" s="13">
        <f>('[2]A9. Nominal GDP (A)'!DH211/('[2]A9. Nominal GDP (A)'!F211/'BoE A8. UK Real GDP(A)'!I211))</f>
        <v>103784.85774086973</v>
      </c>
      <c r="O211" s="13">
        <f t="shared" si="161"/>
        <v>101809.12037265681</v>
      </c>
      <c r="P211" s="13">
        <f t="shared" si="143"/>
        <v>117668.2807460012</v>
      </c>
      <c r="Q211" s="10">
        <f t="shared" ref="Q211:Q274" si="167">100*P211/P210-100</f>
        <v>-0.89982636692380424</v>
      </c>
      <c r="R211" s="10"/>
      <c r="S211" s="10">
        <f t="shared" si="144"/>
        <v>68.826578145081811</v>
      </c>
      <c r="T211" s="10">
        <f t="shared" si="162"/>
        <v>68.826578145081825</v>
      </c>
      <c r="U211" s="10">
        <f t="shared" si="145"/>
        <v>69.065695007455773</v>
      </c>
      <c r="V211" s="10">
        <f t="shared" ref="V211:X274" si="168">100*S211/S210-100</f>
        <v>-0.70521861777153561</v>
      </c>
      <c r="W211" s="10">
        <f t="shared" si="168"/>
        <v>-0.70521861777154982</v>
      </c>
      <c r="X211" s="10">
        <f t="shared" si="168"/>
        <v>-0.63142413030512046</v>
      </c>
      <c r="Y211" s="10"/>
      <c r="Z211" s="10">
        <f t="shared" si="163"/>
        <v>110.24673817813533</v>
      </c>
      <c r="AA211" s="10"/>
      <c r="AB211" s="10">
        <f t="shared" ref="AB211:AB237" si="169">100*Z211/Z210-100</f>
        <v>3.2040419429721538</v>
      </c>
      <c r="AC211" s="10"/>
      <c r="AD211" s="183">
        <f t="shared" si="151"/>
        <v>130059.1139003484</v>
      </c>
      <c r="AE211" s="183">
        <f t="shared" si="152"/>
        <v>127522.36786683816</v>
      </c>
      <c r="AF211" s="183">
        <f t="shared" si="153"/>
        <v>147386.97013219621</v>
      </c>
      <c r="AG211" s="183">
        <f t="shared" si="152"/>
        <v>153037.07303978311</v>
      </c>
      <c r="AH211" s="150">
        <f t="shared" ref="AH211:AJ274" si="170">100*AD211/AD210-100</f>
        <v>-0.70521861777150718</v>
      </c>
      <c r="AI211" s="150">
        <f t="shared" si="170"/>
        <v>-0.70521861777150718</v>
      </c>
      <c r="AJ211" s="150">
        <f t="shared" si="170"/>
        <v>-0.63142413030506361</v>
      </c>
      <c r="AK211" s="184">
        <v>65.400000000000006</v>
      </c>
      <c r="AL211" s="161">
        <f>'[2]A14. Real GDP(O) components'!BZ211</f>
        <v>60.8</v>
      </c>
      <c r="AN211" s="154">
        <f>'[2]A18. Population 1680+'!J813</f>
        <v>33882.828999999998</v>
      </c>
      <c r="AO211" s="154"/>
      <c r="AP211" s="154">
        <v>92.369835572266794</v>
      </c>
      <c r="AQ211" s="177"/>
      <c r="AR211" s="161"/>
      <c r="AS211" s="161"/>
      <c r="AT211" s="156">
        <f t="shared" si="130"/>
        <v>92.369835572266794</v>
      </c>
      <c r="AU211" s="154">
        <f>'[2]A18. Population 1680+'!S813</f>
        <v>4607</v>
      </c>
      <c r="AV211" s="154">
        <f t="shared" si="164"/>
        <v>325.6907167888242</v>
      </c>
      <c r="AW211" s="154"/>
      <c r="AX211" s="156">
        <f t="shared" si="127"/>
        <v>178.62584907691826</v>
      </c>
      <c r="AY211" s="156">
        <f>'[2]A9. Nominal GDP (A)'!AT211/('[2]A9. Nominal GDP (A)'!BK211+'[2]A9. Nominal GDP (A)'!AT211)</f>
        <v>8.0137570558892687E-2</v>
      </c>
      <c r="AZ211" s="156"/>
      <c r="BA211" s="156"/>
      <c r="BB211" s="156">
        <f t="shared" si="154"/>
        <v>65.400000000000006</v>
      </c>
      <c r="BC211" s="182">
        <f>'[2]A9. Nominal GDP (A)'!AZ211</f>
        <v>1357</v>
      </c>
      <c r="BD211" s="79">
        <v>1441</v>
      </c>
      <c r="BE211" s="168">
        <v>-20</v>
      </c>
      <c r="BF211" s="168">
        <f t="shared" si="126"/>
        <v>1337</v>
      </c>
      <c r="BG211" s="171"/>
      <c r="BH211" s="168">
        <f t="shared" si="157"/>
        <v>1337</v>
      </c>
      <c r="BI211" s="167">
        <f>'[2]A9. Nominal GDP (A)'!AZ211/'BoE A8. UK Real GDP(A)'!BD211</f>
        <v>0.9417071478140181</v>
      </c>
      <c r="BJ211" s="168"/>
      <c r="BK211" s="167">
        <f t="shared" si="119"/>
        <v>63.695019064366576</v>
      </c>
      <c r="BL211" s="167">
        <f t="shared" si="129"/>
        <v>288.34624249361053</v>
      </c>
      <c r="BM211" s="181">
        <v>1243</v>
      </c>
      <c r="BN211" s="173">
        <f t="shared" si="136"/>
        <v>65.35228791454864</v>
      </c>
      <c r="BO211" s="166">
        <v>64.8</v>
      </c>
      <c r="BP211" s="166">
        <f t="shared" si="137"/>
        <v>1.5768992971743501E-2</v>
      </c>
      <c r="BQ211" s="166">
        <f t="shared" si="138"/>
        <v>64.815768992971741</v>
      </c>
      <c r="BR211" s="166"/>
      <c r="BS211" s="180">
        <v>1408</v>
      </c>
      <c r="BT211" s="143">
        <f t="shared" si="155"/>
        <v>65.245597775718267</v>
      </c>
      <c r="BU211" s="143">
        <f t="shared" si="155"/>
        <v>65.245597775718267</v>
      </c>
      <c r="BV211" s="143">
        <f t="shared" ref="BV211:BV238" si="171">BU211/$BU$18*100</f>
        <v>1405.0611153957907</v>
      </c>
      <c r="BW211" s="143">
        <f t="shared" ref="BW211:BW237" si="172">100*BV211/BV210-100</f>
        <v>-0.70521861777153561</v>
      </c>
      <c r="BX211" s="143"/>
      <c r="BY211" s="144">
        <f t="shared" ref="BY211:BY238" si="173">((BV211/BV210)/(1-AY210)-(AY210/(1-AY210))*AT211/AT210)*BY210</f>
        <v>1414.737478646636</v>
      </c>
      <c r="BZ211" s="144">
        <f t="shared" ref="BZ211:BZ238" si="174">(AY210*AT211/AT210+(1-AY210)*BY211/BY210)*BZ210</f>
        <v>1405.0611153957907</v>
      </c>
      <c r="CA211" s="144"/>
      <c r="CB211" s="158">
        <f>'[2]A9. Nominal GDP (A)'!DX211/'[2]A9. Nominal GDP (A)'!BF211</f>
        <v>2.3032986972637191E-2</v>
      </c>
      <c r="CC211" s="158">
        <f t="shared" si="165"/>
        <v>66.595877570153945</v>
      </c>
      <c r="CD211" s="158"/>
      <c r="CE211" s="162">
        <f>'[2]A9. Nominal GDP (A)'!DX211/'[2]A9. Nominal GDP (A)'!EF211</f>
        <v>2.4427933969858505E-2</v>
      </c>
      <c r="CF211" s="162">
        <f>'[2]A18. Population 1680+'!U813</f>
        <v>1236.1999353064828</v>
      </c>
      <c r="CG211" s="162">
        <f>'[2]A9. Nominal GDP (A)'!DO211/BI211</f>
        <v>34.190862481378232</v>
      </c>
      <c r="CH211" s="162"/>
      <c r="CI211" s="162"/>
      <c r="CJ211" s="145">
        <f t="shared" si="146"/>
        <v>3375.2405330014453</v>
      </c>
      <c r="CK211" s="145">
        <f t="shared" si="147"/>
        <v>3282.4283107523352</v>
      </c>
      <c r="CL211" s="145">
        <f t="shared" si="123"/>
        <v>3793.7435721324741</v>
      </c>
      <c r="CM211" s="146">
        <f t="shared" si="149"/>
        <v>584.77671679516322</v>
      </c>
      <c r="CN211" s="146">
        <f t="shared" si="150"/>
        <v>584.77671679516322</v>
      </c>
      <c r="CO211" s="146">
        <f t="shared" si="148"/>
        <v>585.21131464106702</v>
      </c>
      <c r="DM211">
        <v>1549</v>
      </c>
      <c r="DN211">
        <v>1441</v>
      </c>
      <c r="DO211" s="174">
        <f t="shared" si="124"/>
        <v>1.0749479528105483</v>
      </c>
      <c r="DX211" s="150">
        <f t="shared" si="125"/>
        <v>1.1410677330141765</v>
      </c>
    </row>
    <row r="212" spans="1:128" x14ac:dyDescent="0.25">
      <c r="A212">
        <v>1894</v>
      </c>
      <c r="B212" s="147">
        <f t="shared" si="140"/>
        <v>133013.0355851101</v>
      </c>
      <c r="C212" s="147">
        <f t="shared" si="158"/>
        <v>130418.67460334761</v>
      </c>
      <c r="D212" s="147">
        <f t="shared" si="141"/>
        <v>150221.64103712619</v>
      </c>
      <c r="E212" s="148">
        <f t="shared" si="132"/>
        <v>5.2192118922561974</v>
      </c>
      <c r="F212" s="148">
        <f t="shared" si="132"/>
        <v>5.2192118922561832</v>
      </c>
      <c r="G212" s="148">
        <f t="shared" si="132"/>
        <v>4.861252633905238</v>
      </c>
      <c r="H212" s="10"/>
      <c r="I212" s="13">
        <f t="shared" si="159"/>
        <v>129748.61505442727</v>
      </c>
      <c r="J212" s="13">
        <f t="shared" si="160"/>
        <v>127215.1687866219</v>
      </c>
      <c r="K212" s="13">
        <f t="shared" si="142"/>
        <v>146531.71011025511</v>
      </c>
      <c r="L212" s="10">
        <f t="shared" si="166"/>
        <v>4.9390716290486267</v>
      </c>
      <c r="M212" s="10"/>
      <c r="N212" s="13">
        <f>('[2]A9. Nominal GDP (A)'!DH212/('[2]A9. Nominal GDP (A)'!F212/'BoE A8. UK Real GDP(A)'!I212))</f>
        <v>109370.35135578825</v>
      </c>
      <c r="O212" s="13">
        <f t="shared" si="161"/>
        <v>107288.28375120826</v>
      </c>
      <c r="P212" s="13">
        <f t="shared" si="143"/>
        <v>123579.09707471984</v>
      </c>
      <c r="Q212" s="10">
        <f t="shared" si="167"/>
        <v>5.0232877469143489</v>
      </c>
      <c r="R212" s="10"/>
      <c r="S212" s="10">
        <f t="shared" si="144"/>
        <v>72.248354047181053</v>
      </c>
      <c r="T212" s="10">
        <f t="shared" si="162"/>
        <v>72.248354047181067</v>
      </c>
      <c r="U212" s="10">
        <f t="shared" si="145"/>
        <v>72.252713591773826</v>
      </c>
      <c r="V212" s="10">
        <f t="shared" si="168"/>
        <v>4.9715909090909207</v>
      </c>
      <c r="W212" s="10">
        <f t="shared" si="168"/>
        <v>4.9715909090909065</v>
      </c>
      <c r="X212" s="10">
        <f t="shared" si="168"/>
        <v>4.6144740655603442</v>
      </c>
      <c r="Y212" s="10"/>
      <c r="Z212" s="10">
        <f t="shared" si="163"/>
        <v>111.60604228925234</v>
      </c>
      <c r="AA212" s="10"/>
      <c r="AB212" s="10">
        <f t="shared" si="169"/>
        <v>1.2329653770986511</v>
      </c>
      <c r="AC212" s="10"/>
      <c r="AD212" s="183">
        <f t="shared" si="151"/>
        <v>136525.12098346232</v>
      </c>
      <c r="AE212" s="183">
        <f t="shared" si="152"/>
        <v>133862.25831476337</v>
      </c>
      <c r="AF212" s="183">
        <f t="shared" si="153"/>
        <v>154188.10364496158</v>
      </c>
      <c r="AG212" s="183">
        <f t="shared" si="152"/>
        <v>160098.92908589653</v>
      </c>
      <c r="AH212" s="150">
        <f t="shared" si="170"/>
        <v>4.9715909090909065</v>
      </c>
      <c r="AI212" s="150">
        <f t="shared" si="170"/>
        <v>4.9715909090909207</v>
      </c>
      <c r="AJ212" s="150">
        <f t="shared" si="170"/>
        <v>4.6144740655603584</v>
      </c>
      <c r="AK212" s="184">
        <v>68.099999999999994</v>
      </c>
      <c r="AL212" s="161">
        <f>'[2]A14. Real GDP(O) components'!BZ212</f>
        <v>62.9</v>
      </c>
      <c r="AN212" s="154">
        <f>'[2]A18. Population 1680+'!J814</f>
        <v>34269.806000000004</v>
      </c>
      <c r="AO212" s="154"/>
      <c r="AP212" s="154">
        <v>93.508723663755802</v>
      </c>
      <c r="AQ212" s="177"/>
      <c r="AR212" s="161"/>
      <c r="AS212" s="161"/>
      <c r="AT212" s="156">
        <f t="shared" si="130"/>
        <v>93.508723663755802</v>
      </c>
      <c r="AU212" s="154">
        <f>'[2]A18. Population 1680+'!S814</f>
        <v>4589</v>
      </c>
      <c r="AV212" s="154">
        <f t="shared" si="164"/>
        <v>330.99961847568426</v>
      </c>
      <c r="AW212" s="154"/>
      <c r="AX212" s="156">
        <f t="shared" si="127"/>
        <v>180.82824395058515</v>
      </c>
      <c r="AY212" s="156">
        <f>'[2]A9. Nominal GDP (A)'!AT212/('[2]A9. Nominal GDP (A)'!BK212+'[2]A9. Nominal GDP (A)'!AT212)</f>
        <v>7.5747360006659478E-2</v>
      </c>
      <c r="AZ212" s="156"/>
      <c r="BA212" s="156"/>
      <c r="BB212" s="156">
        <f t="shared" si="154"/>
        <v>68.099999999999994</v>
      </c>
      <c r="BC212" s="182">
        <f>'[2]A9. Nominal GDP (A)'!AZ212</f>
        <v>1434</v>
      </c>
      <c r="BD212" s="79">
        <v>1557</v>
      </c>
      <c r="BE212" s="168"/>
      <c r="BF212" s="168">
        <f t="shared" si="126"/>
        <v>1434</v>
      </c>
      <c r="BG212" s="171"/>
      <c r="BH212" s="168">
        <f t="shared" si="157"/>
        <v>1434</v>
      </c>
      <c r="BI212" s="167">
        <f>'[2]A9. Nominal GDP (A)'!AZ212/'BoE A8. UK Real GDP(A)'!BD212</f>
        <v>0.92100192678227355</v>
      </c>
      <c r="BJ212" s="168"/>
      <c r="BK212" s="167">
        <f t="shared" ref="BK212:BK231" si="175">100*(BH212/BI212)/($BH$231/$BI$231)</f>
        <v>69.851951547779279</v>
      </c>
      <c r="BL212" s="167">
        <f t="shared" si="129"/>
        <v>316.21856866537695</v>
      </c>
      <c r="BM212" s="181">
        <v>1332</v>
      </c>
      <c r="BN212" s="173">
        <f t="shared" si="136"/>
        <v>71.605968091479141</v>
      </c>
      <c r="BO212" s="166">
        <v>69.900000000000006</v>
      </c>
      <c r="BP212" s="166">
        <f t="shared" si="137"/>
        <v>-4.7360120247205373E-2</v>
      </c>
      <c r="BQ212" s="166">
        <f t="shared" si="138"/>
        <v>69.852639879752815</v>
      </c>
      <c r="BR212" s="166"/>
      <c r="BS212" s="180">
        <v>1478</v>
      </c>
      <c r="BT212" s="143">
        <f t="shared" si="155"/>
        <v>68.4893419833179</v>
      </c>
      <c r="BU212" s="143">
        <f t="shared" si="155"/>
        <v>68.4893419833179</v>
      </c>
      <c r="BV212" s="143">
        <f t="shared" si="171"/>
        <v>1474.9150060759791</v>
      </c>
      <c r="BW212" s="143">
        <f t="shared" si="172"/>
        <v>4.9715909090909065</v>
      </c>
      <c r="BX212" s="143"/>
      <c r="BY212" s="144">
        <f t="shared" si="173"/>
        <v>1489.6803180674422</v>
      </c>
      <c r="BZ212" s="144">
        <f t="shared" si="174"/>
        <v>1474.9150060759796</v>
      </c>
      <c r="CA212" s="144"/>
      <c r="CB212" s="158">
        <f>'[2]A9. Nominal GDP (A)'!DX212/'[2]A9. Nominal GDP (A)'!BF212</f>
        <v>2.1858324461428099E-2</v>
      </c>
      <c r="CC212" s="158">
        <f t="shared" si="165"/>
        <v>70.123658684429699</v>
      </c>
      <c r="CD212" s="158"/>
      <c r="CE212" s="162">
        <f>'[2]A9. Nominal GDP (A)'!DX212/'[2]A9. Nominal GDP (A)'!EF212</f>
        <v>2.310334123865139E-2</v>
      </c>
      <c r="CF212" s="162">
        <f>'[2]A18. Population 1680+'!U814</f>
        <v>1236.2999150874698</v>
      </c>
      <c r="CG212" s="162">
        <f>'[2]A9. Nominal GDP (A)'!DO212/BI212</f>
        <v>34.909132427253091</v>
      </c>
      <c r="CH212" s="162"/>
      <c r="CI212" s="162"/>
      <c r="CJ212" s="145">
        <f t="shared" si="146"/>
        <v>3446.1464318003996</v>
      </c>
      <c r="CK212" s="145">
        <f t="shared" si="147"/>
        <v>3351.3844421276772</v>
      </c>
      <c r="CL212" s="145">
        <f t="shared" ref="CL212:CL265" si="176">CL213*(CJ212/CJ213)*(DX212/DX213)</f>
        <v>3860.2636637268201</v>
      </c>
      <c r="CM212" s="146">
        <f t="shared" si="149"/>
        <v>615.29745274128163</v>
      </c>
      <c r="CN212" s="146">
        <f t="shared" si="150"/>
        <v>615.29745274128163</v>
      </c>
      <c r="CO212" s="146">
        <f t="shared" si="148"/>
        <v>613.2041903428327</v>
      </c>
      <c r="DM212">
        <v>1668</v>
      </c>
      <c r="DN212">
        <v>1557</v>
      </c>
      <c r="DO212" s="174">
        <f t="shared" ref="DO212:DO230" si="177">DM212/DN212</f>
        <v>1.071290944123314</v>
      </c>
      <c r="DX212" s="150">
        <f t="shared" ref="DX212:DX229" si="178">DX213*DO212/DO213</f>
        <v>1.1371857826356069</v>
      </c>
    </row>
    <row r="213" spans="1:128" x14ac:dyDescent="0.25">
      <c r="A213">
        <v>1895</v>
      </c>
      <c r="B213" s="147">
        <f t="shared" si="140"/>
        <v>137312.76381289982</v>
      </c>
      <c r="C213" s="147">
        <f t="shared" si="158"/>
        <v>134634.53851590469</v>
      </c>
      <c r="D213" s="147">
        <f t="shared" si="141"/>
        <v>155162.76508160951</v>
      </c>
      <c r="E213" s="148">
        <f t="shared" si="132"/>
        <v>3.2325615372024714</v>
      </c>
      <c r="F213" s="148">
        <f t="shared" si="132"/>
        <v>3.2325615372024856</v>
      </c>
      <c r="G213" s="148">
        <f t="shared" si="132"/>
        <v>3.2892225183867794</v>
      </c>
      <c r="H213" s="10"/>
      <c r="I213" s="13">
        <f t="shared" si="159"/>
        <v>133838.50354728237</v>
      </c>
      <c r="J213" s="13">
        <f t="shared" si="160"/>
        <v>131225.19891078753</v>
      </c>
      <c r="K213" s="13">
        <f t="shared" si="142"/>
        <v>151233.59084397778</v>
      </c>
      <c r="L213" s="10">
        <f t="shared" si="166"/>
        <v>3.2087803589986237</v>
      </c>
      <c r="M213" s="10"/>
      <c r="N213" s="13">
        <f>('[2]A9. Nominal GDP (A)'!DH213/('[2]A9. Nominal GDP (A)'!F213/'BoE A8. UK Real GDP(A)'!I213))</f>
        <v>112908.19399771812</v>
      </c>
      <c r="O213" s="13">
        <f t="shared" si="161"/>
        <v>110758.77699301687</v>
      </c>
      <c r="P213" s="13">
        <f t="shared" si="143"/>
        <v>127646.57780041877</v>
      </c>
      <c r="Q213" s="10">
        <f t="shared" si="167"/>
        <v>3.2913986442542154</v>
      </c>
      <c r="R213" s="10"/>
      <c r="S213" s="10">
        <f t="shared" si="144"/>
        <v>74.594714665763391</v>
      </c>
      <c r="T213" s="10">
        <f t="shared" si="162"/>
        <v>74.594714665763405</v>
      </c>
      <c r="U213" s="10">
        <f t="shared" si="145"/>
        <v>74.640160865262928</v>
      </c>
      <c r="V213" s="10">
        <f t="shared" si="168"/>
        <v>3.2476319350473659</v>
      </c>
      <c r="W213" s="10">
        <f t="shared" si="168"/>
        <v>3.2476319350473659</v>
      </c>
      <c r="X213" s="10">
        <f t="shared" si="168"/>
        <v>3.3043011878808102</v>
      </c>
      <c r="Y213" s="10"/>
      <c r="Z213" s="10">
        <f t="shared" si="163"/>
        <v>116.53067757637427</v>
      </c>
      <c r="AA213" s="10"/>
      <c r="AB213" s="10">
        <f t="shared" si="169"/>
        <v>4.4125167294783409</v>
      </c>
      <c r="AC213" s="10"/>
      <c r="AD213" s="183">
        <f t="shared" si="151"/>
        <v>140958.95441188329</v>
      </c>
      <c r="AE213" s="183">
        <f t="shared" si="152"/>
        <v>138209.61176476922</v>
      </c>
      <c r="AF213" s="183">
        <f t="shared" si="153"/>
        <v>159282.94298527291</v>
      </c>
      <c r="AG213" s="183">
        <f t="shared" si="152"/>
        <v>165389.07990146623</v>
      </c>
      <c r="AH213" s="150">
        <f t="shared" si="170"/>
        <v>3.2476319350473517</v>
      </c>
      <c r="AI213" s="150">
        <f t="shared" si="170"/>
        <v>3.2476319350473659</v>
      </c>
      <c r="AJ213" s="150">
        <f t="shared" si="170"/>
        <v>3.304301187880796</v>
      </c>
      <c r="AK213" s="184">
        <v>70.2</v>
      </c>
      <c r="AL213" s="161">
        <f>'[2]A14. Real GDP(O) components'!BZ213</f>
        <v>63.9</v>
      </c>
      <c r="AN213" s="154">
        <f>'[2]A18. Population 1680+'!J815</f>
        <v>34661.144999999997</v>
      </c>
      <c r="AO213" s="154"/>
      <c r="AP213" s="154">
        <v>97.634811738940698</v>
      </c>
      <c r="AQ213" s="177"/>
      <c r="AR213" s="161"/>
      <c r="AS213" s="161"/>
      <c r="AT213" s="156">
        <f t="shared" si="130"/>
        <v>97.634811738940698</v>
      </c>
      <c r="AU213" s="154">
        <f>'[2]A18. Population 1680+'!S815</f>
        <v>4560</v>
      </c>
      <c r="AV213" s="154">
        <f t="shared" si="164"/>
        <v>347.80295875412799</v>
      </c>
      <c r="AW213" s="154"/>
      <c r="AX213" s="156">
        <f t="shared" si="127"/>
        <v>188.80732046652662</v>
      </c>
      <c r="AY213" s="156">
        <f>'[2]A9. Nominal GDP (A)'!AT213/('[2]A9. Nominal GDP (A)'!BK213+'[2]A9. Nominal GDP (A)'!AT213)</f>
        <v>7.748106059104469E-2</v>
      </c>
      <c r="AZ213" s="156"/>
      <c r="BA213" s="156"/>
      <c r="BB213" s="156">
        <f t="shared" si="154"/>
        <v>70.2</v>
      </c>
      <c r="BC213" s="182">
        <f>'[2]A9. Nominal GDP (A)'!AZ213</f>
        <v>1439</v>
      </c>
      <c r="BD213" s="79">
        <v>1586</v>
      </c>
      <c r="BE213" s="168"/>
      <c r="BF213" s="168">
        <f t="shared" ref="BF213:BF231" si="179">BC213+BE213</f>
        <v>1439</v>
      </c>
      <c r="BG213" s="171"/>
      <c r="BH213" s="168">
        <f t="shared" si="157"/>
        <v>1439</v>
      </c>
      <c r="BI213" s="167">
        <f>'[2]A9. Nominal GDP (A)'!AZ213/'BoE A8. UK Real GDP(A)'!BD213</f>
        <v>0.90731399747793195</v>
      </c>
      <c r="BJ213" s="168"/>
      <c r="BK213" s="167">
        <f t="shared" si="175"/>
        <v>71.152983400628088</v>
      </c>
      <c r="BL213" s="167">
        <f t="shared" si="129"/>
        <v>322.10831721469998</v>
      </c>
      <c r="BM213" s="181">
        <v>1364</v>
      </c>
      <c r="BN213" s="173">
        <f t="shared" si="136"/>
        <v>74.432446501469869</v>
      </c>
      <c r="BO213" s="166">
        <v>72</v>
      </c>
      <c r="BP213" s="166">
        <f t="shared" si="137"/>
        <v>-7.1523365967337327E-2</v>
      </c>
      <c r="BQ213" s="166">
        <f t="shared" si="138"/>
        <v>71.928476634032663</v>
      </c>
      <c r="BR213" s="166"/>
      <c r="BS213" s="180">
        <v>1526</v>
      </c>
      <c r="BT213" s="143">
        <f t="shared" si="155"/>
        <v>70.713623725671937</v>
      </c>
      <c r="BU213" s="143">
        <f t="shared" si="155"/>
        <v>70.713623725671937</v>
      </c>
      <c r="BV213" s="143">
        <f t="shared" si="171"/>
        <v>1522.8148168281084</v>
      </c>
      <c r="BW213" s="143">
        <f t="shared" si="172"/>
        <v>3.2476319350473659</v>
      </c>
      <c r="BX213" s="143"/>
      <c r="BY213" s="144">
        <f t="shared" si="173"/>
        <v>1536.6374774046806</v>
      </c>
      <c r="BZ213" s="144">
        <f t="shared" si="174"/>
        <v>1522.8148168281091</v>
      </c>
      <c r="CA213" s="144"/>
      <c r="CB213" s="158">
        <f>'[2]A9. Nominal GDP (A)'!DX213/'[2]A9. Nominal GDP (A)'!BF213</f>
        <v>2.250262909757143E-2</v>
      </c>
      <c r="CC213" s="158">
        <f t="shared" si="165"/>
        <v>72.334071062319367</v>
      </c>
      <c r="CD213" s="158"/>
      <c r="CE213" s="162">
        <f>'[2]A9. Nominal GDP (A)'!DX213/'[2]A9. Nominal GDP (A)'!EF213</f>
        <v>2.3811762448061012E-2</v>
      </c>
      <c r="CF213" s="162">
        <f>'[2]A18. Population 1680+'!U815</f>
        <v>1236.3999029544923</v>
      </c>
      <c r="CG213" s="162">
        <f>'[2]A9. Nominal GDP (A)'!DO213/BI213</f>
        <v>37.22433905305445</v>
      </c>
      <c r="CH213" s="162"/>
      <c r="CI213" s="162"/>
      <c r="CJ213" s="145">
        <f t="shared" si="146"/>
        <v>3674.698117208578</v>
      </c>
      <c r="CK213" s="145">
        <f t="shared" si="147"/>
        <v>3573.6514229009986</v>
      </c>
      <c r="CL213" s="145">
        <f t="shared" si="176"/>
        <v>4118.5392866307075</v>
      </c>
      <c r="CM213" s="146">
        <f t="shared" si="149"/>
        <v>635.18732153798294</v>
      </c>
      <c r="CN213" s="146">
        <f t="shared" si="150"/>
        <v>635.18732153798294</v>
      </c>
      <c r="CO213" s="146">
        <f t="shared" si="148"/>
        <v>635.53595511190815</v>
      </c>
      <c r="DM213">
        <v>1700</v>
      </c>
      <c r="DN213">
        <v>1586</v>
      </c>
      <c r="DO213" s="174">
        <f t="shared" si="177"/>
        <v>1.0718789407313998</v>
      </c>
      <c r="DX213" s="150">
        <f t="shared" si="178"/>
        <v>1.1378099467682556</v>
      </c>
    </row>
    <row r="214" spans="1:128" x14ac:dyDescent="0.25">
      <c r="A214">
        <v>1896</v>
      </c>
      <c r="B214" s="147">
        <f t="shared" si="140"/>
        <v>143012.45011351447</v>
      </c>
      <c r="C214" s="147">
        <f t="shared" si="158"/>
        <v>140223.05493244325</v>
      </c>
      <c r="D214" s="147">
        <f t="shared" si="141"/>
        <v>161399.16584314627</v>
      </c>
      <c r="E214" s="148">
        <f t="shared" si="132"/>
        <v>4.1508787255793322</v>
      </c>
      <c r="F214" s="148">
        <f t="shared" si="132"/>
        <v>4.150878725579318</v>
      </c>
      <c r="G214" s="148">
        <f t="shared" si="132"/>
        <v>4.0192637442730899</v>
      </c>
      <c r="H214" s="10"/>
      <c r="I214" s="13">
        <f t="shared" si="159"/>
        <v>139577.88391505211</v>
      </c>
      <c r="J214" s="13">
        <f t="shared" si="160"/>
        <v>136852.51325175504</v>
      </c>
      <c r="K214" s="13">
        <f t="shared" si="142"/>
        <v>157519.61396799545</v>
      </c>
      <c r="L214" s="10">
        <f t="shared" si="166"/>
        <v>4.156499286261564</v>
      </c>
      <c r="M214" s="10"/>
      <c r="N214" s="13">
        <f>('[2]A9. Nominal GDP (A)'!DH214/('[2]A9. Nominal GDP (A)'!F214/'BoE A8. UK Real GDP(A)'!I214))</f>
        <v>117844.04315457253</v>
      </c>
      <c r="O214" s="13">
        <f t="shared" si="161"/>
        <v>115600.66310135598</v>
      </c>
      <c r="P214" s="13">
        <f t="shared" si="143"/>
        <v>133058.3662184687</v>
      </c>
      <c r="Q214" s="10">
        <f t="shared" si="167"/>
        <v>4.2396658894463286</v>
      </c>
      <c r="R214" s="10"/>
      <c r="S214" s="10">
        <f t="shared" si="144"/>
        <v>77.86984302920122</v>
      </c>
      <c r="T214" s="10">
        <f t="shared" si="162"/>
        <v>77.869843029201235</v>
      </c>
      <c r="U214" s="10">
        <f t="shared" si="145"/>
        <v>77.818820862656679</v>
      </c>
      <c r="V214" s="10">
        <f t="shared" si="168"/>
        <v>4.3905635648754782</v>
      </c>
      <c r="W214" s="10">
        <f t="shared" si="168"/>
        <v>4.3905635648754782</v>
      </c>
      <c r="X214" s="10">
        <f t="shared" si="168"/>
        <v>4.25864569495198</v>
      </c>
      <c r="Y214" s="10"/>
      <c r="Z214" s="10">
        <f t="shared" si="163"/>
        <v>123.06606331516851</v>
      </c>
      <c r="AA214" s="10"/>
      <c r="AB214" s="10">
        <f t="shared" si="169"/>
        <v>5.6082963514143529</v>
      </c>
      <c r="AC214" s="10"/>
      <c r="AD214" s="183">
        <f t="shared" si="151"/>
        <v>147147.84690572089</v>
      </c>
      <c r="AE214" s="183">
        <f t="shared" si="152"/>
        <v>144277.79262206904</v>
      </c>
      <c r="AF214" s="183">
        <f t="shared" si="153"/>
        <v>166066.23917950809</v>
      </c>
      <c r="AG214" s="183">
        <f t="shared" si="152"/>
        <v>172432.41483261075</v>
      </c>
      <c r="AH214" s="150">
        <f t="shared" si="170"/>
        <v>4.3905635648754924</v>
      </c>
      <c r="AI214" s="150">
        <f t="shared" si="170"/>
        <v>4.3905635648754924</v>
      </c>
      <c r="AJ214" s="150">
        <f t="shared" si="170"/>
        <v>4.2586456949520084</v>
      </c>
      <c r="AK214" s="184">
        <v>73.3</v>
      </c>
      <c r="AL214" s="161">
        <f>'[2]A14. Real GDP(O) components'!BZ214</f>
        <v>64.900000000000006</v>
      </c>
      <c r="AN214" s="154">
        <f>'[2]A18. Population 1680+'!J816</f>
        <v>35057.053</v>
      </c>
      <c r="AO214" s="154"/>
      <c r="AP214" s="154">
        <v>103.110461323406</v>
      </c>
      <c r="AQ214" s="177"/>
      <c r="AR214" s="161"/>
      <c r="AS214" s="161"/>
      <c r="AT214" s="156">
        <f t="shared" si="130"/>
        <v>103.110461323406</v>
      </c>
      <c r="AU214" s="154">
        <f>'[2]A18. Population 1680+'!S816</f>
        <v>4542</v>
      </c>
      <c r="AV214" s="154">
        <f t="shared" si="164"/>
        <v>368.76442845975652</v>
      </c>
      <c r="AW214" s="154"/>
      <c r="AX214" s="156">
        <f t="shared" si="127"/>
        <v>199.39619453145406</v>
      </c>
      <c r="AY214" s="156">
        <f>'[2]A9. Nominal GDP (A)'!AT214/('[2]A9. Nominal GDP (A)'!BK214+'[2]A9. Nominal GDP (A)'!AT214)</f>
        <v>7.4439796537728323E-2</v>
      </c>
      <c r="AZ214" s="156"/>
      <c r="BA214" s="156"/>
      <c r="BB214" s="156">
        <f t="shared" si="154"/>
        <v>73.3</v>
      </c>
      <c r="BC214" s="182">
        <f>'[2]A9. Nominal GDP (A)'!AZ214</f>
        <v>1520</v>
      </c>
      <c r="BD214" s="79">
        <v>1659</v>
      </c>
      <c r="BE214" s="168"/>
      <c r="BF214" s="168">
        <f t="shared" si="179"/>
        <v>1520</v>
      </c>
      <c r="BG214" s="171"/>
      <c r="BH214" s="168">
        <f t="shared" si="157"/>
        <v>1520</v>
      </c>
      <c r="BI214" s="167">
        <f>'[2]A9. Nominal GDP (A)'!AZ214/'BoE A8. UK Real GDP(A)'!BD214</f>
        <v>0.91621458710066306</v>
      </c>
      <c r="BJ214" s="168"/>
      <c r="BK214" s="167">
        <f t="shared" si="175"/>
        <v>74.427994616419923</v>
      </c>
      <c r="BL214" s="167">
        <f t="shared" si="129"/>
        <v>336.9342359767889</v>
      </c>
      <c r="BM214" s="181">
        <v>1400</v>
      </c>
      <c r="BN214" s="173">
        <f t="shared" si="136"/>
        <v>75.654779239110198</v>
      </c>
      <c r="BO214" s="166">
        <v>74.5</v>
      </c>
      <c r="BP214" s="166">
        <f t="shared" si="137"/>
        <v>-3.9075381489965366E-2</v>
      </c>
      <c r="BQ214" s="166">
        <f t="shared" si="138"/>
        <v>74.460924618510035</v>
      </c>
      <c r="BR214" s="166"/>
      <c r="BS214" s="180">
        <v>1593</v>
      </c>
      <c r="BT214" s="143">
        <f t="shared" si="155"/>
        <v>73.818350324374435</v>
      </c>
      <c r="BU214" s="143">
        <f t="shared" si="155"/>
        <v>73.818350324374435</v>
      </c>
      <c r="BV214" s="143">
        <f t="shared" si="171"/>
        <v>1589.6749693362888</v>
      </c>
      <c r="BW214" s="143">
        <f t="shared" si="172"/>
        <v>4.3905635648754782</v>
      </c>
      <c r="BX214" s="143"/>
      <c r="BY214" s="144">
        <f t="shared" si="173"/>
        <v>1602.5329165828389</v>
      </c>
      <c r="BZ214" s="144">
        <f t="shared" si="174"/>
        <v>1589.6749693362895</v>
      </c>
      <c r="CA214" s="144"/>
      <c r="CB214" s="158">
        <f>'[2]A9. Nominal GDP (A)'!DX214/'[2]A9. Nominal GDP (A)'!BF214</f>
        <v>2.1706795668201485E-2</v>
      </c>
      <c r="CC214" s="158">
        <f t="shared" si="165"/>
        <v>75.435964287158612</v>
      </c>
      <c r="CD214" s="158"/>
      <c r="CE214" s="162">
        <f>'[2]A9. Nominal GDP (A)'!DX214/'[2]A9. Nominal GDP (A)'!EF214</f>
        <v>2.2915181979449143E-2</v>
      </c>
      <c r="CF214" s="162">
        <f>'[2]A18. Population 1680+'!U816</f>
        <v>1236.4998989082042</v>
      </c>
      <c r="CG214" s="162">
        <f>'[2]A9. Nominal GDP (A)'!DO214/BI214</f>
        <v>36.67254208979854</v>
      </c>
      <c r="CH214" s="162"/>
      <c r="CI214" s="162"/>
      <c r="CJ214" s="145">
        <f t="shared" si="146"/>
        <v>3620.2260348683672</v>
      </c>
      <c r="CK214" s="145">
        <f t="shared" si="147"/>
        <v>3520.6772115904519</v>
      </c>
      <c r="CL214" s="145">
        <f t="shared" si="176"/>
        <v>4052.3604725873274</v>
      </c>
      <c r="CM214" s="146">
        <f t="shared" si="149"/>
        <v>661.55317693528013</v>
      </c>
      <c r="CN214" s="146">
        <f t="shared" si="150"/>
        <v>661.55317693528013</v>
      </c>
      <c r="CO214" s="146">
        <f t="shared" si="148"/>
        <v>660.71717526077839</v>
      </c>
      <c r="DM214">
        <v>1776</v>
      </c>
      <c r="DN214">
        <v>1659</v>
      </c>
      <c r="DO214" s="174">
        <f t="shared" si="177"/>
        <v>1.0705244122965643</v>
      </c>
      <c r="DX214" s="150">
        <f t="shared" si="178"/>
        <v>1.1363721016275679</v>
      </c>
    </row>
    <row r="215" spans="1:128" x14ac:dyDescent="0.25">
      <c r="A215">
        <v>1897</v>
      </c>
      <c r="B215" s="147">
        <f t="shared" si="140"/>
        <v>144642.29352610389</v>
      </c>
      <c r="C215" s="147">
        <f t="shared" si="158"/>
        <v>141821.10896335737</v>
      </c>
      <c r="D215" s="147">
        <f t="shared" si="141"/>
        <v>163651.23164563475</v>
      </c>
      <c r="E215" s="148">
        <f t="shared" si="132"/>
        <v>1.1396514158702615</v>
      </c>
      <c r="F215" s="148">
        <f t="shared" si="132"/>
        <v>1.1396514158702615</v>
      </c>
      <c r="G215" s="148">
        <f t="shared" si="132"/>
        <v>1.3953391832750413</v>
      </c>
      <c r="H215" s="10"/>
      <c r="I215" s="13">
        <f t="shared" si="159"/>
        <v>141164.56384859607</v>
      </c>
      <c r="J215" s="13">
        <f t="shared" si="160"/>
        <v>138408.21198095896</v>
      </c>
      <c r="K215" s="13">
        <f t="shared" si="142"/>
        <v>159712.99707158853</v>
      </c>
      <c r="L215" s="10">
        <f t="shared" si="166"/>
        <v>1.3924507865025078</v>
      </c>
      <c r="M215" s="10"/>
      <c r="N215" s="13">
        <f>('[2]A9. Nominal GDP (A)'!DH215/('[2]A9. Nominal GDP (A)'!F215/'BoE A8. UK Real GDP(A)'!I215))</f>
        <v>119278.58495734082</v>
      </c>
      <c r="O215" s="13">
        <f t="shared" si="161"/>
        <v>117007.89573872492</v>
      </c>
      <c r="P215" s="13">
        <f t="shared" si="143"/>
        <v>135018.59060243171</v>
      </c>
      <c r="Q215" s="10">
        <f t="shared" si="167"/>
        <v>1.4732064128493221</v>
      </c>
      <c r="R215" s="10"/>
      <c r="S215" s="10">
        <f t="shared" si="144"/>
        <v>78.554198209621063</v>
      </c>
      <c r="T215" s="10">
        <f t="shared" si="162"/>
        <v>78.554198209621077</v>
      </c>
      <c r="U215" s="10">
        <f t="shared" si="145"/>
        <v>78.701187755446071</v>
      </c>
      <c r="V215" s="10">
        <f t="shared" si="168"/>
        <v>0.87884494664155</v>
      </c>
      <c r="W215" s="10">
        <f t="shared" si="168"/>
        <v>0.87884494664155</v>
      </c>
      <c r="X215" s="10">
        <f t="shared" si="168"/>
        <v>1.1338733779411712</v>
      </c>
      <c r="Y215" s="10"/>
      <c r="Z215" s="10">
        <f t="shared" si="163"/>
        <v>120.20094384945199</v>
      </c>
      <c r="AA215" s="10"/>
      <c r="AB215" s="10">
        <f t="shared" si="169"/>
        <v>-2.3281149884343222</v>
      </c>
      <c r="AC215" s="10"/>
      <c r="AD215" s="183">
        <f t="shared" si="151"/>
        <v>148441.04832234367</v>
      </c>
      <c r="AE215" s="183">
        <f t="shared" si="152"/>
        <v>145545.7707116541</v>
      </c>
      <c r="AF215" s="183">
        <f t="shared" si="153"/>
        <v>167949.22005531265</v>
      </c>
      <c r="AG215" s="183">
        <f t="shared" si="152"/>
        <v>174387.5800793388</v>
      </c>
      <c r="AH215" s="150">
        <f t="shared" si="170"/>
        <v>0.87884494664156421</v>
      </c>
      <c r="AI215" s="150">
        <f t="shared" si="170"/>
        <v>0.87884494664156421</v>
      </c>
      <c r="AJ215" s="150">
        <f t="shared" si="170"/>
        <v>1.1338733779411854</v>
      </c>
      <c r="AK215" s="184">
        <v>74.5</v>
      </c>
      <c r="AL215" s="161">
        <f>'[2]A14. Real GDP(O) components'!BZ215</f>
        <v>67</v>
      </c>
      <c r="AN215" s="154">
        <f>'[2]A18. Population 1680+'!J817</f>
        <v>35457.332000000002</v>
      </c>
      <c r="AO215" s="154"/>
      <c r="AP215" s="154">
        <v>100.70993121869201</v>
      </c>
      <c r="AQ215" s="177"/>
      <c r="AR215" s="161"/>
      <c r="AS215" s="161"/>
      <c r="AT215" s="156">
        <f t="shared" si="130"/>
        <v>100.70993121869201</v>
      </c>
      <c r="AU215" s="154">
        <f>'[2]A18. Population 1680+'!S817</f>
        <v>4530</v>
      </c>
      <c r="AV215" s="154">
        <f t="shared" si="164"/>
        <v>361.13328553149591</v>
      </c>
      <c r="AW215" s="154"/>
      <c r="AX215" s="156">
        <f t="shared" si="127"/>
        <v>194.75402184019961</v>
      </c>
      <c r="AY215" s="156">
        <f>'[2]A9. Nominal GDP (A)'!AT215/('[2]A9. Nominal GDP (A)'!BK215+'[2]A9. Nominal GDP (A)'!AT215)</f>
        <v>7.4171575767237125E-2</v>
      </c>
      <c r="AZ215" s="156"/>
      <c r="BA215" s="156"/>
      <c r="BB215" s="156">
        <f t="shared" si="154"/>
        <v>74.5</v>
      </c>
      <c r="BC215" s="182">
        <f>'[2]A9. Nominal GDP (A)'!AZ215</f>
        <v>1506</v>
      </c>
      <c r="BD215" s="79">
        <v>1625</v>
      </c>
      <c r="BE215" s="168"/>
      <c r="BF215" s="168">
        <f t="shared" si="179"/>
        <v>1506</v>
      </c>
      <c r="BG215" s="171"/>
      <c r="BH215" s="168">
        <f t="shared" si="157"/>
        <v>1506</v>
      </c>
      <c r="BI215" s="167">
        <f>'[2]A9. Nominal GDP (A)'!AZ215/'BoE A8. UK Real GDP(A)'!BD215</f>
        <v>0.92676923076923079</v>
      </c>
      <c r="BJ215" s="168"/>
      <c r="BK215" s="167">
        <f t="shared" si="175"/>
        <v>72.902646926873032</v>
      </c>
      <c r="BL215" s="167">
        <f t="shared" si="129"/>
        <v>330.02901353965154</v>
      </c>
      <c r="BM215" s="181">
        <v>1451</v>
      </c>
      <c r="BN215" s="173">
        <f t="shared" si="136"/>
        <v>77.517782467990699</v>
      </c>
      <c r="BO215" s="166">
        <v>75</v>
      </c>
      <c r="BP215" s="166">
        <f t="shared" si="137"/>
        <v>-2.6523535045427593E-2</v>
      </c>
      <c r="BQ215" s="166">
        <f t="shared" si="138"/>
        <v>74.973476464954572</v>
      </c>
      <c r="BR215" s="166"/>
      <c r="BS215" s="180">
        <v>1607</v>
      </c>
      <c r="BT215" s="143">
        <f t="shared" si="155"/>
        <v>74.467099165894368</v>
      </c>
      <c r="BU215" s="143">
        <f t="shared" si="155"/>
        <v>74.467099165894368</v>
      </c>
      <c r="BV215" s="143">
        <f t="shared" si="171"/>
        <v>1603.6457474723268</v>
      </c>
      <c r="BW215" s="143">
        <f t="shared" si="172"/>
        <v>0.87884494664157842</v>
      </c>
      <c r="BX215" s="143"/>
      <c r="BY215" s="144">
        <f t="shared" si="173"/>
        <v>1620.7500348702401</v>
      </c>
      <c r="BZ215" s="144">
        <f t="shared" si="174"/>
        <v>1603.645747472327</v>
      </c>
      <c r="CA215" s="144"/>
      <c r="CB215" s="158">
        <f>'[2]A9. Nominal GDP (A)'!DX215/'[2]A9. Nominal GDP (A)'!BF215</f>
        <v>2.1687630086540656E-2</v>
      </c>
      <c r="CC215" s="158">
        <f t="shared" si="165"/>
        <v>76.293497926763152</v>
      </c>
      <c r="CD215" s="158"/>
      <c r="CE215" s="162">
        <f>'[2]A9. Nominal GDP (A)'!DX215/'[2]A9. Nominal GDP (A)'!EF215</f>
        <v>2.2888931525409422E-2</v>
      </c>
      <c r="CF215" s="162">
        <f>'[2]A18. Population 1680+'!U817</f>
        <v>1236.5999029492596</v>
      </c>
      <c r="CG215" s="162">
        <f>'[2]A9. Nominal GDP (A)'!DO215/BI215</f>
        <v>37.135532841405563</v>
      </c>
      <c r="CH215" s="162"/>
      <c r="CI215" s="162"/>
      <c r="CJ215" s="145">
        <f t="shared" si="146"/>
        <v>3665.9313794492455</v>
      </c>
      <c r="CK215" s="145">
        <f t="shared" si="147"/>
        <v>3565.1257525279348</v>
      </c>
      <c r="CL215" s="145">
        <f t="shared" si="176"/>
        <v>4113.8954887421751</v>
      </c>
      <c r="CM215" s="146">
        <f t="shared" si="149"/>
        <v>669.09257708295775</v>
      </c>
      <c r="CN215" s="146">
        <f t="shared" si="150"/>
        <v>669.09257708295775</v>
      </c>
      <c r="CO215" s="146">
        <f t="shared" si="148"/>
        <v>670.7840876312589</v>
      </c>
      <c r="DM215">
        <v>1744</v>
      </c>
      <c r="DN215">
        <v>1625</v>
      </c>
      <c r="DO215" s="174">
        <f t="shared" si="177"/>
        <v>1.0732307692307692</v>
      </c>
      <c r="DX215" s="150">
        <f t="shared" si="178"/>
        <v>1.139244925901121</v>
      </c>
    </row>
    <row r="216" spans="1:128" x14ac:dyDescent="0.25">
      <c r="A216">
        <v>1898</v>
      </c>
      <c r="B216" s="147">
        <f t="shared" si="140"/>
        <v>152003.03545669597</v>
      </c>
      <c r="C216" s="147">
        <f t="shared" si="158"/>
        <v>149038.28284757302</v>
      </c>
      <c r="D216" s="147">
        <f t="shared" si="141"/>
        <v>171492.95990390657</v>
      </c>
      <c r="E216" s="148">
        <f t="shared" si="132"/>
        <v>5.088927830962291</v>
      </c>
      <c r="F216" s="148">
        <f t="shared" si="132"/>
        <v>5.088927830962291</v>
      </c>
      <c r="G216" s="148">
        <f t="shared" si="132"/>
        <v>4.7917318919127183</v>
      </c>
      <c r="H216" s="10"/>
      <c r="I216" s="13">
        <f t="shared" si="159"/>
        <v>148479.12585630204</v>
      </c>
      <c r="J216" s="13">
        <f t="shared" si="160"/>
        <v>145579.95127097133</v>
      </c>
      <c r="K216" s="13">
        <f t="shared" si="142"/>
        <v>167513.58288030632</v>
      </c>
      <c r="L216" s="10">
        <f t="shared" si="166"/>
        <v>4.8841271228673548</v>
      </c>
      <c r="M216" s="10"/>
      <c r="N216" s="13">
        <f>('[2]A9. Nominal GDP (A)'!DH216/('[2]A9. Nominal GDP (A)'!F216/'BoE A8. UK Real GDP(A)'!I216))</f>
        <v>125558.77886794214</v>
      </c>
      <c r="O216" s="13">
        <f t="shared" si="161"/>
        <v>123168.53450362493</v>
      </c>
      <c r="P216" s="13">
        <f t="shared" si="143"/>
        <v>141725.57644572397</v>
      </c>
      <c r="Q216" s="10">
        <f t="shared" si="167"/>
        <v>4.9674536027718545</v>
      </c>
      <c r="R216" s="10"/>
      <c r="S216" s="10">
        <f t="shared" si="144"/>
        <v>82.318151701930219</v>
      </c>
      <c r="T216" s="10">
        <f t="shared" si="162"/>
        <v>82.318151701930233</v>
      </c>
      <c r="U216" s="10">
        <f t="shared" si="145"/>
        <v>82.238949475859442</v>
      </c>
      <c r="V216" s="10">
        <f t="shared" si="168"/>
        <v>4.791537025513378</v>
      </c>
      <c r="W216" s="10">
        <f t="shared" si="168"/>
        <v>4.791537025513378</v>
      </c>
      <c r="X216" s="10">
        <f t="shared" si="168"/>
        <v>4.4951821202578515</v>
      </c>
      <c r="Y216" s="10"/>
      <c r="Z216" s="10">
        <f t="shared" si="163"/>
        <v>120.1082184453643</v>
      </c>
      <c r="AA216" s="10"/>
      <c r="AB216" s="10">
        <f t="shared" si="169"/>
        <v>-7.7141993330613445E-2</v>
      </c>
      <c r="AC216" s="10"/>
      <c r="AD216" s="183">
        <f t="shared" si="151"/>
        <v>155553.65611376899</v>
      </c>
      <c r="AE216" s="183">
        <f t="shared" si="152"/>
        <v>152519.65020437184</v>
      </c>
      <c r="AF216" s="183">
        <f t="shared" si="153"/>
        <v>175498.84336635159</v>
      </c>
      <c r="AG216" s="183">
        <f t="shared" si="152"/>
        <v>182226.61939901559</v>
      </c>
      <c r="AH216" s="150">
        <f t="shared" si="170"/>
        <v>4.791537025513378</v>
      </c>
      <c r="AI216" s="150">
        <f t="shared" si="170"/>
        <v>4.7915370255133922</v>
      </c>
      <c r="AJ216" s="150">
        <f t="shared" si="170"/>
        <v>4.4951821202578515</v>
      </c>
      <c r="AK216" s="184">
        <v>77.2</v>
      </c>
      <c r="AL216" s="161">
        <f>'[2]A14. Real GDP(O) components'!BZ216</f>
        <v>69.099999999999994</v>
      </c>
      <c r="AN216" s="154">
        <f>'[2]A18. Population 1680+'!J818</f>
        <v>35862.289000000004</v>
      </c>
      <c r="AO216" s="154"/>
      <c r="AP216" s="154">
        <v>100.63224157026799</v>
      </c>
      <c r="AQ216" s="177"/>
      <c r="AR216" s="161"/>
      <c r="AS216" s="161"/>
      <c r="AT216" s="156">
        <f t="shared" si="130"/>
        <v>100.63224157026799</v>
      </c>
      <c r="AU216" s="154">
        <f>'[2]A18. Population 1680+'!S818</f>
        <v>4518</v>
      </c>
      <c r="AV216" s="154">
        <f t="shared" si="164"/>
        <v>361.81314553509253</v>
      </c>
      <c r="AW216" s="154"/>
      <c r="AX216" s="156">
        <f t="shared" si="127"/>
        <v>194.6037847056605</v>
      </c>
      <c r="AY216" s="156">
        <f>'[2]A9. Nominal GDP (A)'!AT216/('[2]A9. Nominal GDP (A)'!BK216+'[2]A9. Nominal GDP (A)'!AT216)</f>
        <v>7.1109218494012E-2</v>
      </c>
      <c r="AZ216" s="156"/>
      <c r="BA216" s="156"/>
      <c r="BB216" s="156">
        <f t="shared" si="154"/>
        <v>77.2</v>
      </c>
      <c r="BC216" s="182">
        <f>'[2]A9. Nominal GDP (A)'!AZ216</f>
        <v>1616</v>
      </c>
      <c r="BD216" s="79">
        <v>1738</v>
      </c>
      <c r="BE216" s="168"/>
      <c r="BF216" s="168">
        <f t="shared" si="179"/>
        <v>1616</v>
      </c>
      <c r="BG216" s="171"/>
      <c r="BH216" s="168">
        <f t="shared" si="157"/>
        <v>1616</v>
      </c>
      <c r="BI216" s="167">
        <f>'[2]A9. Nominal GDP (A)'!AZ216/'BoE A8. UK Real GDP(A)'!BD216</f>
        <v>0.92980437284234752</v>
      </c>
      <c r="BJ216" s="168"/>
      <c r="BK216" s="167">
        <f t="shared" si="175"/>
        <v>77.97218483624944</v>
      </c>
      <c r="BL216" s="167">
        <f t="shared" si="129"/>
        <v>352.97872340425505</v>
      </c>
      <c r="BM216" s="181">
        <v>1534</v>
      </c>
      <c r="BN216" s="173">
        <f t="shared" si="136"/>
        <v>81.684435080265914</v>
      </c>
      <c r="BO216" s="166">
        <v>79</v>
      </c>
      <c r="BP216" s="166">
        <f t="shared" si="137"/>
        <v>-4.7793361161552639E-2</v>
      </c>
      <c r="BQ216" s="166">
        <f t="shared" si="138"/>
        <v>78.952206638838447</v>
      </c>
      <c r="BR216" s="166"/>
      <c r="BS216" s="180">
        <v>1684</v>
      </c>
      <c r="BT216" s="143">
        <f t="shared" si="155"/>
        <v>78.035217794253953</v>
      </c>
      <c r="BU216" s="143">
        <f t="shared" si="155"/>
        <v>78.035217794253953</v>
      </c>
      <c r="BV216" s="143">
        <f t="shared" si="171"/>
        <v>1680.485027220534</v>
      </c>
      <c r="BW216" s="143">
        <f t="shared" si="172"/>
        <v>4.791537025513378</v>
      </c>
      <c r="BX216" s="143"/>
      <c r="BY216" s="144">
        <f t="shared" si="173"/>
        <v>1704.7305771950473</v>
      </c>
      <c r="BZ216" s="144">
        <f t="shared" si="174"/>
        <v>1680.4850272205344</v>
      </c>
      <c r="CA216" s="144"/>
      <c r="CB216" s="158">
        <f>'[2]A9. Nominal GDP (A)'!DX216/'[2]A9. Nominal GDP (A)'!BF216</f>
        <v>2.0849113589957072E-2</v>
      </c>
      <c r="CC216" s="158">
        <f t="shared" si="165"/>
        <v>80.246710448062956</v>
      </c>
      <c r="CD216" s="158"/>
      <c r="CE216" s="162">
        <f>'[2]A9. Nominal GDP (A)'!DX216/'[2]A9. Nominal GDP (A)'!EF216</f>
        <v>2.1952445819758727E-2</v>
      </c>
      <c r="CF216" s="162">
        <f>'[2]A18. Population 1680+'!U818</f>
        <v>1236.6999150783126</v>
      </c>
      <c r="CG216" s="162">
        <f>'[2]A9. Nominal GDP (A)'!DO216/BI216</f>
        <v>37.556449066930568</v>
      </c>
      <c r="CH216" s="162"/>
      <c r="CI216" s="162"/>
      <c r="CJ216" s="145">
        <f t="shared" si="146"/>
        <v>3707.4832269980971</v>
      </c>
      <c r="CK216" s="145">
        <f t="shared" si="147"/>
        <v>3605.5350091201249</v>
      </c>
      <c r="CL216" s="145">
        <f t="shared" si="176"/>
        <v>4148.7586876155374</v>
      </c>
      <c r="CM216" s="146">
        <f t="shared" si="149"/>
        <v>703.14221545303519</v>
      </c>
      <c r="CN216" s="146">
        <f t="shared" si="150"/>
        <v>703.14221545303519</v>
      </c>
      <c r="CO216" s="146">
        <f t="shared" si="148"/>
        <v>701.15369948546231</v>
      </c>
      <c r="DM216">
        <v>1860</v>
      </c>
      <c r="DN216">
        <v>1738</v>
      </c>
      <c r="DO216" s="174">
        <f t="shared" si="177"/>
        <v>1.0701956271576525</v>
      </c>
      <c r="DX216" s="150">
        <f t="shared" si="178"/>
        <v>1.1360230929968469</v>
      </c>
    </row>
    <row r="217" spans="1:128" x14ac:dyDescent="0.25">
      <c r="A217">
        <v>1899</v>
      </c>
      <c r="B217" s="147">
        <f t="shared" si="140"/>
        <v>157929.24243417839</v>
      </c>
      <c r="C217" s="147">
        <f t="shared" si="158"/>
        <v>154848.90175442313</v>
      </c>
      <c r="D217" s="147">
        <f t="shared" si="141"/>
        <v>177872.25743129471</v>
      </c>
      <c r="E217" s="148">
        <f t="shared" si="132"/>
        <v>3.8987425216062377</v>
      </c>
      <c r="F217" s="148">
        <f t="shared" si="132"/>
        <v>3.8987425216062519</v>
      </c>
      <c r="G217" s="148">
        <f t="shared" si="132"/>
        <v>3.7198597137530669</v>
      </c>
      <c r="H217" s="10"/>
      <c r="I217" s="13">
        <f t="shared" si="159"/>
        <v>154417.81566160437</v>
      </c>
      <c r="J217" s="13">
        <f t="shared" si="160"/>
        <v>151402.68337208865</v>
      </c>
      <c r="K217" s="13">
        <f t="shared" si="142"/>
        <v>173913.64593116866</v>
      </c>
      <c r="L217" s="10">
        <f t="shared" si="166"/>
        <v>3.8206233433830619</v>
      </c>
      <c r="M217" s="10"/>
      <c r="N217" s="13">
        <f>('[2]A9. Nominal GDP (A)'!DH217/('[2]A9. Nominal GDP (A)'!F217/'BoE A8. UK Real GDP(A)'!I217))</f>
        <v>130684.20899822361</v>
      </c>
      <c r="O217" s="13">
        <f t="shared" si="161"/>
        <v>128196.39255974272</v>
      </c>
      <c r="P217" s="13">
        <f t="shared" si="143"/>
        <v>147256.98071344956</v>
      </c>
      <c r="Q217" s="10">
        <f t="shared" si="167"/>
        <v>3.902897703043692</v>
      </c>
      <c r="R217" s="10"/>
      <c r="S217" s="10">
        <f t="shared" si="144"/>
        <v>85.397750013819518</v>
      </c>
      <c r="T217" s="10">
        <f t="shared" si="162"/>
        <v>85.397750013819532</v>
      </c>
      <c r="U217" s="10">
        <f t="shared" si="145"/>
        <v>85.168696635290004</v>
      </c>
      <c r="V217" s="10">
        <f t="shared" si="168"/>
        <v>3.7410926365795518</v>
      </c>
      <c r="W217" s="10">
        <f t="shared" si="168"/>
        <v>3.7410926365795518</v>
      </c>
      <c r="X217" s="10">
        <f t="shared" si="168"/>
        <v>3.5624812550536689</v>
      </c>
      <c r="Y217" s="10"/>
      <c r="Z217" s="10">
        <f t="shared" si="163"/>
        <v>120.54445060543591</v>
      </c>
      <c r="AA217" s="10"/>
      <c r="AB217" s="10">
        <f t="shared" si="169"/>
        <v>0.36319925956610177</v>
      </c>
      <c r="AC217" s="10"/>
      <c r="AD217" s="183">
        <f t="shared" si="151"/>
        <v>161373.06248857151</v>
      </c>
      <c r="AE217" s="183">
        <f t="shared" si="152"/>
        <v>158225.55160750452</v>
      </c>
      <c r="AF217" s="183">
        <f t="shared" si="153"/>
        <v>181750.95676411391</v>
      </c>
      <c r="AG217" s="183">
        <f t="shared" si="152"/>
        <v>188718.40855682356</v>
      </c>
      <c r="AH217" s="150">
        <f t="shared" si="170"/>
        <v>3.7410926365795802</v>
      </c>
      <c r="AI217" s="150">
        <f t="shared" si="170"/>
        <v>3.7410926365795802</v>
      </c>
      <c r="AJ217" s="150">
        <f t="shared" si="170"/>
        <v>3.5624812550536973</v>
      </c>
      <c r="AK217" s="184">
        <v>79</v>
      </c>
      <c r="AL217" s="161">
        <f>'[2]A14. Real GDP(O) components'!BZ217</f>
        <v>70.099999999999994</v>
      </c>
      <c r="AN217" s="154">
        <f>'[2]A18. Population 1680+'!J819</f>
        <v>36271.93</v>
      </c>
      <c r="AO217" s="154"/>
      <c r="AP217" s="154">
        <v>100.99773712653599</v>
      </c>
      <c r="AQ217" s="177"/>
      <c r="AR217" s="161"/>
      <c r="AS217" s="161"/>
      <c r="AT217" s="156">
        <f t="shared" si="130"/>
        <v>100.99773712653599</v>
      </c>
      <c r="AU217" s="154">
        <f>'[2]A18. Population 1680+'!S819</f>
        <v>4502</v>
      </c>
      <c r="AV217" s="154">
        <f t="shared" si="164"/>
        <v>364.41779372961184</v>
      </c>
      <c r="AW217" s="154"/>
      <c r="AX217" s="156">
        <f t="shared" si="127"/>
        <v>195.31058421079911</v>
      </c>
      <c r="AY217" s="156">
        <f>'[2]A9. Nominal GDP (A)'!AT217/('[2]A9. Nominal GDP (A)'!BK217+'[2]A9. Nominal GDP (A)'!AT217)</f>
        <v>6.7360335325631779E-2</v>
      </c>
      <c r="AZ217" s="156"/>
      <c r="BA217" s="156"/>
      <c r="BB217" s="156">
        <f t="shared" si="154"/>
        <v>79</v>
      </c>
      <c r="BC217" s="182">
        <f>'[2]A9. Nominal GDP (A)'!AZ217</f>
        <v>1750</v>
      </c>
      <c r="BD217" s="79">
        <v>1858</v>
      </c>
      <c r="BE217" s="168"/>
      <c r="BF217" s="168">
        <f t="shared" si="179"/>
        <v>1750</v>
      </c>
      <c r="BG217" s="171"/>
      <c r="BH217" s="168">
        <f t="shared" si="157"/>
        <v>1750</v>
      </c>
      <c r="BI217" s="167">
        <f>'[2]A9. Nominal GDP (A)'!AZ217/'BoE A8. UK Real GDP(A)'!BD217</f>
        <v>0.94187298170075351</v>
      </c>
      <c r="BJ217" s="168"/>
      <c r="BK217" s="167">
        <f t="shared" si="175"/>
        <v>83.355764917003143</v>
      </c>
      <c r="BL217" s="167">
        <f t="shared" si="129"/>
        <v>377.35009671179859</v>
      </c>
      <c r="BM217" s="181">
        <v>1625</v>
      </c>
      <c r="BN217" s="173">
        <f t="shared" si="136"/>
        <v>85.421375594070383</v>
      </c>
      <c r="BO217" s="166">
        <v>82.6</v>
      </c>
      <c r="BP217" s="166">
        <f t="shared" si="137"/>
        <v>-7.6198296421523537E-3</v>
      </c>
      <c r="BQ217" s="166">
        <f t="shared" si="138"/>
        <v>82.592380170357842</v>
      </c>
      <c r="BR217" s="166"/>
      <c r="BS217" s="180">
        <v>1747</v>
      </c>
      <c r="BT217" s="143">
        <f t="shared" si="155"/>
        <v>80.954587581093605</v>
      </c>
      <c r="BU217" s="143">
        <f t="shared" si="155"/>
        <v>80.954587581093605</v>
      </c>
      <c r="BV217" s="143">
        <f t="shared" si="171"/>
        <v>1743.353528832703</v>
      </c>
      <c r="BW217" s="143">
        <f t="shared" si="172"/>
        <v>3.7410926365795376</v>
      </c>
      <c r="BX217" s="143"/>
      <c r="BY217" s="144">
        <f t="shared" si="173"/>
        <v>1772.9143440457037</v>
      </c>
      <c r="BZ217" s="144">
        <f t="shared" si="174"/>
        <v>1743.3535288327034</v>
      </c>
      <c r="CA217" s="144"/>
      <c r="CB217" s="158">
        <f>'[2]A9. Nominal GDP (A)'!DX217/'[2]A9. Nominal GDP (A)'!BF217</f>
        <v>1.982174063048257E-2</v>
      </c>
      <c r="CC217" s="158">
        <f t="shared" si="165"/>
        <v>83.456322024764816</v>
      </c>
      <c r="CD217" s="158"/>
      <c r="CE217" s="162">
        <f>'[2]A9. Nominal GDP (A)'!DX217/'[2]A9. Nominal GDP (A)'!EF217</f>
        <v>2.0811069635035026E-2</v>
      </c>
      <c r="CF217" s="162">
        <f>'[2]A18. Population 1680+'!U819</f>
        <v>1236.7999352960176</v>
      </c>
      <c r="CG217" s="162">
        <f>'[2]A9. Nominal GDP (A)'!DO217/BI217</f>
        <v>37.331740132802601</v>
      </c>
      <c r="CH217" s="162"/>
      <c r="CI217" s="162"/>
      <c r="CJ217" s="145">
        <f t="shared" si="146"/>
        <v>3685.3004960708108</v>
      </c>
      <c r="CK217" s="145">
        <f t="shared" si="147"/>
        <v>3583.9622579951028</v>
      </c>
      <c r="CL217" s="145">
        <f t="shared" si="176"/>
        <v>4116.8355096838222</v>
      </c>
      <c r="CM217" s="146">
        <f t="shared" si="149"/>
        <v>730.5559199942669</v>
      </c>
      <c r="CN217" s="146">
        <f t="shared" si="150"/>
        <v>730.5559199942669</v>
      </c>
      <c r="CO217" s="146">
        <f t="shared" si="148"/>
        <v>729.29811945606366</v>
      </c>
      <c r="DM217">
        <v>1985</v>
      </c>
      <c r="DN217">
        <v>1858</v>
      </c>
      <c r="DO217" s="174">
        <f t="shared" si="177"/>
        <v>1.0683530678148547</v>
      </c>
      <c r="DX217" s="150">
        <f t="shared" si="178"/>
        <v>1.1340671982888908</v>
      </c>
    </row>
    <row r="218" spans="1:128" x14ac:dyDescent="0.25">
      <c r="A218">
        <v>1900</v>
      </c>
      <c r="B218" s="147">
        <f t="shared" si="140"/>
        <v>157395.11958386598</v>
      </c>
      <c r="C218" s="147">
        <f t="shared" si="158"/>
        <v>154325.19673628951</v>
      </c>
      <c r="D218" s="147">
        <f t="shared" si="141"/>
        <v>177814.16347631355</v>
      </c>
      <c r="E218" s="148">
        <f t="shared" si="132"/>
        <v>-0.33820389566866993</v>
      </c>
      <c r="F218" s="148">
        <f t="shared" si="132"/>
        <v>-0.33820389566868414</v>
      </c>
      <c r="G218" s="148">
        <f t="shared" si="132"/>
        <v>-3.2660492321923584E-2</v>
      </c>
      <c r="H218" s="10"/>
      <c r="I218" s="13">
        <f t="shared" si="159"/>
        <v>153927.80889849283</v>
      </c>
      <c r="J218" s="13">
        <f t="shared" si="160"/>
        <v>150922.24438590239</v>
      </c>
      <c r="K218" s="13">
        <f t="shared" si="142"/>
        <v>173893.26696472368</v>
      </c>
      <c r="L218" s="10">
        <f t="shared" si="166"/>
        <v>-1.171786511395112E-2</v>
      </c>
      <c r="M218" s="10"/>
      <c r="N218" s="13">
        <f>('[2]A9. Nominal GDP (A)'!DH218/('[2]A9. Nominal GDP (A)'!F218/'BoE A8. UK Real GDP(A)'!I218))</f>
        <v>130372.49020429686</v>
      </c>
      <c r="O218" s="13">
        <f t="shared" si="161"/>
        <v>127890.60791153762</v>
      </c>
      <c r="P218" s="13">
        <f t="shared" si="143"/>
        <v>147356.11515938435</v>
      </c>
      <c r="Q218" s="10">
        <f t="shared" si="167"/>
        <v>6.7320710674962925E-2</v>
      </c>
      <c r="R218" s="10"/>
      <c r="S218" s="10">
        <f t="shared" si="144"/>
        <v>84.860042372061073</v>
      </c>
      <c r="T218" s="10">
        <f t="shared" si="162"/>
        <v>84.860042372061088</v>
      </c>
      <c r="U218" s="10">
        <f t="shared" si="145"/>
        <v>84.891897566002129</v>
      </c>
      <c r="V218" s="10">
        <f t="shared" si="168"/>
        <v>-0.6296508299942758</v>
      </c>
      <c r="W218" s="10">
        <f t="shared" si="168"/>
        <v>-0.62965082999426158</v>
      </c>
      <c r="X218" s="10">
        <f t="shared" si="168"/>
        <v>-0.32500094544499802</v>
      </c>
      <c r="Y218" s="10"/>
      <c r="Z218" s="10">
        <f t="shared" si="163"/>
        <v>114.57272169070207</v>
      </c>
      <c r="AA218" s="10"/>
      <c r="AB218" s="10">
        <f t="shared" si="169"/>
        <v>-4.9539641889284525</v>
      </c>
      <c r="AC218" s="10"/>
      <c r="AD218" s="183">
        <f t="shared" si="151"/>
        <v>160356.97566122503</v>
      </c>
      <c r="AE218" s="183">
        <f t="shared" si="152"/>
        <v>157229.28310854483</v>
      </c>
      <c r="AF218" s="183">
        <f t="shared" si="153"/>
        <v>181160.2644362752</v>
      </c>
      <c r="AG218" s="183">
        <f t="shared" si="152"/>
        <v>188105.07194478513</v>
      </c>
      <c r="AH218" s="150">
        <f t="shared" si="170"/>
        <v>-0.6296508299942758</v>
      </c>
      <c r="AI218" s="150">
        <f t="shared" si="170"/>
        <v>-0.6296508299942758</v>
      </c>
      <c r="AJ218" s="150">
        <f t="shared" si="170"/>
        <v>-0.32500094544499802</v>
      </c>
      <c r="AK218" s="184">
        <v>79.599999999999994</v>
      </c>
      <c r="AL218" s="161">
        <f>'[2]A14. Real GDP(O) components'!BZ218</f>
        <v>78.400000000000006</v>
      </c>
      <c r="AN218" s="154">
        <f>'[2]A18. Population 1680+'!J820</f>
        <v>36686.158000000003</v>
      </c>
      <c r="AO218" s="154"/>
      <c r="AP218" s="154">
        <v>95.994345397659302</v>
      </c>
      <c r="AQ218" s="177"/>
      <c r="AR218" s="161"/>
      <c r="AS218" s="161"/>
      <c r="AT218" s="156">
        <f t="shared" si="130"/>
        <v>95.994345397659302</v>
      </c>
      <c r="AU218" s="154">
        <f>'[2]A18. Population 1680+'!S820</f>
        <v>4469</v>
      </c>
      <c r="AV218" s="154">
        <f t="shared" si="164"/>
        <v>348.92229349277176</v>
      </c>
      <c r="AW218" s="154"/>
      <c r="AX218" s="156">
        <f t="shared" si="127"/>
        <v>185.63496781180919</v>
      </c>
      <c r="AY218" s="156">
        <f>'[2]A9. Nominal GDP (A)'!AT218/('[2]A9. Nominal GDP (A)'!BK218+'[2]A9. Nominal GDP (A)'!AT218)</f>
        <v>6.776494335391145E-2</v>
      </c>
      <c r="AZ218" s="156"/>
      <c r="BA218" s="156"/>
      <c r="BB218" s="156">
        <f t="shared" si="154"/>
        <v>79.599999999999994</v>
      </c>
      <c r="BC218" s="182">
        <f>'[2]A9. Nominal GDP (A)'!AZ218</f>
        <v>1794</v>
      </c>
      <c r="BD218" s="79">
        <v>1787</v>
      </c>
      <c r="BE218" s="168">
        <v>40</v>
      </c>
      <c r="BF218" s="168">
        <f t="shared" si="179"/>
        <v>1834</v>
      </c>
      <c r="BG218" s="171"/>
      <c r="BH218" s="168">
        <f t="shared" si="157"/>
        <v>1834</v>
      </c>
      <c r="BI218" s="167">
        <f>'[2]A9. Nominal GDP (A)'!AZ218/'BoE A8. UK Real GDP(A)'!BD218</f>
        <v>1.0039171796306658</v>
      </c>
      <c r="BJ218" s="168"/>
      <c r="BK218" s="167">
        <f t="shared" si="175"/>
        <v>81.958004674371935</v>
      </c>
      <c r="BL218" s="167">
        <f t="shared" si="129"/>
        <v>371.02246042579043</v>
      </c>
      <c r="BM218" s="181">
        <v>1677</v>
      </c>
      <c r="BN218" s="173">
        <f t="shared" si="136"/>
        <v>82.706703461066397</v>
      </c>
      <c r="BO218" s="166">
        <v>81.400000000000006</v>
      </c>
      <c r="BP218" s="166">
        <f t="shared" si="137"/>
        <v>2.156937847944107E-2</v>
      </c>
      <c r="BQ218" s="166">
        <f t="shared" si="138"/>
        <v>81.421569378479447</v>
      </c>
      <c r="BR218" s="166"/>
      <c r="BS218" s="180">
        <v>1736</v>
      </c>
      <c r="BT218" s="143">
        <f t="shared" si="155"/>
        <v>80.444856348470807</v>
      </c>
      <c r="BU218" s="143">
        <f t="shared" si="155"/>
        <v>80.444856348470807</v>
      </c>
      <c r="BV218" s="143">
        <f t="shared" si="171"/>
        <v>1732.3764888686735</v>
      </c>
      <c r="BW218" s="143">
        <f t="shared" si="172"/>
        <v>-0.62965082999426158</v>
      </c>
      <c r="BX218" s="143"/>
      <c r="BY218" s="144">
        <f t="shared" si="173"/>
        <v>1767.2884386715227</v>
      </c>
      <c r="BZ218" s="144">
        <f t="shared" si="174"/>
        <v>1732.3764888686742</v>
      </c>
      <c r="CA218" s="144"/>
      <c r="CB218" s="158">
        <f>'[2]A9. Nominal GDP (A)'!DX218/'[2]A9. Nominal GDP (A)'!BF218</f>
        <v>2.008967389423896E-2</v>
      </c>
      <c r="CC218" s="158">
        <f t="shared" si="165"/>
        <v>83.191494018738837</v>
      </c>
      <c r="CD218" s="158"/>
      <c r="CE218" s="162">
        <f>'[2]A9. Nominal GDP (A)'!DX218/'[2]A9. Nominal GDP (A)'!EF218</f>
        <v>2.1095402912450396E-2</v>
      </c>
      <c r="CF218" s="162">
        <f>'[2]A18. Population 1680+'!U820</f>
        <v>1236.8999636030283</v>
      </c>
      <c r="CG218" s="162">
        <f>'[2]A9. Nominal GDP (A)'!DO218/BI218</f>
        <v>36.838747982518655</v>
      </c>
      <c r="CH218" s="162"/>
      <c r="CI218" s="162"/>
      <c r="CJ218" s="145">
        <f t="shared" si="146"/>
        <v>3636.6334848482607</v>
      </c>
      <c r="CK218" s="145">
        <f t="shared" si="147"/>
        <v>3536.6334902007238</v>
      </c>
      <c r="CL218" s="145">
        <f t="shared" si="176"/>
        <v>4074.9245028143955</v>
      </c>
      <c r="CM218" s="146">
        <f t="shared" si="149"/>
        <v>728.08515141280827</v>
      </c>
      <c r="CN218" s="146">
        <f t="shared" si="150"/>
        <v>728.08515141280827</v>
      </c>
      <c r="CO218" s="146">
        <f t="shared" si="148"/>
        <v>730.31731683410987</v>
      </c>
      <c r="DM218">
        <v>1915</v>
      </c>
      <c r="DN218">
        <v>1787</v>
      </c>
      <c r="DO218" s="174">
        <f t="shared" si="177"/>
        <v>1.0716284275321768</v>
      </c>
      <c r="DX218" s="150">
        <f t="shared" si="178"/>
        <v>1.1375440245646922</v>
      </c>
    </row>
    <row r="219" spans="1:128" x14ac:dyDescent="0.25">
      <c r="A219">
        <v>1901</v>
      </c>
      <c r="B219" s="147">
        <f t="shared" si="140"/>
        <v>161506.88906208324</v>
      </c>
      <c r="C219" s="147">
        <f t="shared" si="158"/>
        <v>158356.7679523337</v>
      </c>
      <c r="D219" s="147">
        <f t="shared" si="141"/>
        <v>181797.91530657481</v>
      </c>
      <c r="E219" s="148">
        <f t="shared" si="132"/>
        <v>2.6123868955329073</v>
      </c>
      <c r="F219" s="148">
        <f t="shared" si="132"/>
        <v>2.6123868955329073</v>
      </c>
      <c r="G219" s="148">
        <f t="shared" si="132"/>
        <v>2.2404018624714013</v>
      </c>
      <c r="H219" s="10"/>
      <c r="I219" s="13">
        <f t="shared" si="159"/>
        <v>158012.83198489583</v>
      </c>
      <c r="J219" s="13">
        <f t="shared" si="160"/>
        <v>154927.50410459773</v>
      </c>
      <c r="K219" s="13">
        <f t="shared" si="142"/>
        <v>177861.02630198136</v>
      </c>
      <c r="L219" s="10">
        <f t="shared" si="166"/>
        <v>2.2817210847287157</v>
      </c>
      <c r="M219" s="10"/>
      <c r="N219" s="13">
        <f>('[2]A9. Nominal GDP (A)'!DH219/('[2]A9. Nominal GDP (A)'!F219/'BoE A8. UK Real GDP(A)'!I219))</f>
        <v>133937.9155236778</v>
      </c>
      <c r="O219" s="13">
        <f t="shared" si="161"/>
        <v>131388.15874334483</v>
      </c>
      <c r="P219" s="13">
        <f t="shared" si="143"/>
        <v>150837.21185001271</v>
      </c>
      <c r="Q219" s="10">
        <f t="shared" si="167"/>
        <v>2.3623700223523798</v>
      </c>
      <c r="R219" s="10"/>
      <c r="S219" s="10">
        <f t="shared" si="144"/>
        <v>86.961990426207763</v>
      </c>
      <c r="T219" s="10">
        <f t="shared" si="162"/>
        <v>86.961990426207777</v>
      </c>
      <c r="U219" s="10">
        <f t="shared" si="145"/>
        <v>86.679266281776577</v>
      </c>
      <c r="V219" s="10">
        <f t="shared" si="168"/>
        <v>2.476958525345637</v>
      </c>
      <c r="W219" s="10">
        <f t="shared" si="168"/>
        <v>2.476958525345637</v>
      </c>
      <c r="X219" s="10">
        <f t="shared" si="168"/>
        <v>2.1054644400954743</v>
      </c>
      <c r="Y219" s="10"/>
      <c r="Z219" s="10">
        <f t="shared" si="163"/>
        <v>114.62243793069291</v>
      </c>
      <c r="AA219" s="10"/>
      <c r="AB219" s="10">
        <f t="shared" si="169"/>
        <v>4.3392737169199336E-2</v>
      </c>
      <c r="AC219" s="10"/>
      <c r="AD219" s="183">
        <f t="shared" si="151"/>
        <v>164328.95144085214</v>
      </c>
      <c r="AE219" s="183">
        <f t="shared" si="152"/>
        <v>161123.78724084172</v>
      </c>
      <c r="AF219" s="183">
        <f t="shared" si="153"/>
        <v>184974.52938356384</v>
      </c>
      <c r="AG219" s="183">
        <f t="shared" si="152"/>
        <v>192065.55734459852</v>
      </c>
      <c r="AH219" s="150">
        <f t="shared" si="170"/>
        <v>2.4769585253456086</v>
      </c>
      <c r="AI219" s="150">
        <f t="shared" si="170"/>
        <v>2.4769585253456228</v>
      </c>
      <c r="AJ219" s="150">
        <f t="shared" si="170"/>
        <v>2.1054644400954459</v>
      </c>
      <c r="AK219" s="184">
        <v>80.8</v>
      </c>
      <c r="AL219" s="161">
        <f>'[2]A14. Real GDP(O) components'!BZ219</f>
        <v>86.6</v>
      </c>
      <c r="AN219" s="154">
        <f>'[2]A18. Population 1680+'!J821</f>
        <v>37091.104000000007</v>
      </c>
      <c r="AO219" s="154"/>
      <c r="AP219" s="154">
        <v>96.035999971655002</v>
      </c>
      <c r="AQ219" s="177"/>
      <c r="AR219" s="161"/>
      <c r="AS219" s="161"/>
      <c r="AT219" s="156">
        <f t="shared" si="130"/>
        <v>96.035999971655002</v>
      </c>
      <c r="AU219" s="154">
        <f>'[2]A18. Population 1680+'!S821</f>
        <v>4447</v>
      </c>
      <c r="AV219" s="154">
        <f t="shared" si="164"/>
        <v>350.80062226356677</v>
      </c>
      <c r="AW219" s="154"/>
      <c r="AX219" s="156">
        <f t="shared" si="127"/>
        <v>185.71551990548588</v>
      </c>
      <c r="AY219" s="156">
        <f>'[2]A9. Nominal GDP (A)'!AT219/('[2]A9. Nominal GDP (A)'!BK219+'[2]A9. Nominal GDP (A)'!AT219)</f>
        <v>6.7158113179923373E-2</v>
      </c>
      <c r="AZ219" s="156"/>
      <c r="BA219" s="156"/>
      <c r="BB219" s="156">
        <f t="shared" si="154"/>
        <v>80.8</v>
      </c>
      <c r="BC219" s="182">
        <f>'[2]A9. Nominal GDP (A)'!AZ219</f>
        <v>1913</v>
      </c>
      <c r="BD219" s="79">
        <v>1919</v>
      </c>
      <c r="BE219" s="168">
        <v>-40</v>
      </c>
      <c r="BF219" s="168">
        <f t="shared" si="179"/>
        <v>1873</v>
      </c>
      <c r="BG219" s="171"/>
      <c r="BH219" s="168">
        <f t="shared" si="157"/>
        <v>1873</v>
      </c>
      <c r="BI219" s="167">
        <f>'[2]A9. Nominal GDP (A)'!AZ219/'BoE A8. UK Real GDP(A)'!BD219</f>
        <v>0.99687337154768108</v>
      </c>
      <c r="BJ219" s="168"/>
      <c r="BK219" s="167">
        <f t="shared" si="175"/>
        <v>84.292263014950251</v>
      </c>
      <c r="BL219" s="167">
        <f t="shared" si="129"/>
        <v>381.58960729853032</v>
      </c>
      <c r="BM219" s="181">
        <v>1649</v>
      </c>
      <c r="BN219" s="173">
        <f t="shared" si="136"/>
        <v>81.90043245108734</v>
      </c>
      <c r="BO219" s="166">
        <v>82.3</v>
      </c>
      <c r="BP219" s="166">
        <f t="shared" si="137"/>
        <v>3.0898488679213187E-2</v>
      </c>
      <c r="BQ219" s="166">
        <f t="shared" si="138"/>
        <v>82.330898488679196</v>
      </c>
      <c r="BR219" s="166"/>
      <c r="BS219" s="180">
        <v>1779</v>
      </c>
      <c r="BT219" s="143">
        <f t="shared" si="155"/>
        <v>82.437442075996302</v>
      </c>
      <c r="BU219" s="143">
        <f t="shared" si="155"/>
        <v>82.437442075996302</v>
      </c>
      <c r="BV219" s="143">
        <f t="shared" si="171"/>
        <v>1775.2867360007895</v>
      </c>
      <c r="BW219" s="143">
        <f t="shared" si="172"/>
        <v>2.4769585253456228</v>
      </c>
      <c r="BX219" s="143"/>
      <c r="BY219" s="144">
        <f t="shared" si="173"/>
        <v>1814.189736909758</v>
      </c>
      <c r="BZ219" s="144">
        <f t="shared" si="174"/>
        <v>1775.2867360007904</v>
      </c>
      <c r="CA219" s="144"/>
      <c r="CB219" s="158">
        <f>'[2]A9. Nominal GDP (A)'!DX219/'[2]A9. Nominal GDP (A)'!BF219</f>
        <v>2.0009887255588981E-2</v>
      </c>
      <c r="CC219" s="158">
        <f t="shared" si="165"/>
        <v>85.399276849474845</v>
      </c>
      <c r="CD219" s="158"/>
      <c r="CE219" s="162">
        <f>'[2]A9. Nominal GDP (A)'!DX219/'[2]A9. Nominal GDP (A)'!EF219</f>
        <v>2.1000000000000001E-2</v>
      </c>
      <c r="CF219" s="162">
        <f>'[2]A18. Population 1680+'!U821</f>
        <v>1237</v>
      </c>
      <c r="CG219" s="162">
        <f>'[2]A9. Nominal GDP (A)'!DO219/BI219</f>
        <v>37.092215654224979</v>
      </c>
      <c r="CH219" s="162"/>
      <c r="CI219" s="162"/>
      <c r="CJ219" s="145">
        <f t="shared" si="146"/>
        <v>3661.6552098724433</v>
      </c>
      <c r="CK219" s="145">
        <f t="shared" si="147"/>
        <v>3560.9671688823441</v>
      </c>
      <c r="CL219" s="145">
        <f t="shared" si="176"/>
        <v>4088.0880315316322</v>
      </c>
      <c r="CM219" s="146">
        <f t="shared" si="149"/>
        <v>747.10555249663742</v>
      </c>
      <c r="CN219" s="146">
        <f t="shared" si="150"/>
        <v>747.10555249663742</v>
      </c>
      <c r="CO219" s="146">
        <f t="shared" si="148"/>
        <v>744.39718470543858</v>
      </c>
      <c r="DM219">
        <v>2049</v>
      </c>
      <c r="DN219">
        <v>1919</v>
      </c>
      <c r="DO219" s="174">
        <f t="shared" si="177"/>
        <v>1.0677436164669099</v>
      </c>
      <c r="DX219" s="150">
        <f t="shared" si="178"/>
        <v>1.1334202597406908</v>
      </c>
    </row>
    <row r="220" spans="1:128" x14ac:dyDescent="0.25">
      <c r="A220">
        <v>1902</v>
      </c>
      <c r="B220" s="147">
        <f t="shared" si="140"/>
        <v>163781.59600082014</v>
      </c>
      <c r="C220" s="147">
        <f t="shared" si="158"/>
        <v>160587.10772885341</v>
      </c>
      <c r="D220" s="147">
        <f t="shared" si="141"/>
        <v>184537.88015913861</v>
      </c>
      <c r="E220" s="148">
        <f t="shared" si="132"/>
        <v>1.4084271896677478</v>
      </c>
      <c r="F220" s="148">
        <f t="shared" si="132"/>
        <v>1.4084271896677336</v>
      </c>
      <c r="G220" s="148">
        <f t="shared" si="132"/>
        <v>1.5071486644625622</v>
      </c>
      <c r="H220" s="10"/>
      <c r="I220" s="13">
        <f t="shared" si="159"/>
        <v>160283.65464756085</v>
      </c>
      <c r="J220" s="13">
        <f t="shared" si="160"/>
        <v>157153.9871248152</v>
      </c>
      <c r="K220" s="13">
        <f t="shared" si="142"/>
        <v>180592.72660628005</v>
      </c>
      <c r="L220" s="10">
        <f t="shared" si="166"/>
        <v>1.5358622184382824</v>
      </c>
      <c r="M220" s="10"/>
      <c r="N220" s="13">
        <f>('[2]A9. Nominal GDP (A)'!DH220/('[2]A9. Nominal GDP (A)'!F220/'BoE A8. UK Real GDP(A)'!I220))</f>
        <v>135940.46722681122</v>
      </c>
      <c r="O220" s="13">
        <f t="shared" si="161"/>
        <v>133352.58815852815</v>
      </c>
      <c r="P220" s="13">
        <f t="shared" si="143"/>
        <v>153241.4667686797</v>
      </c>
      <c r="Q220" s="10">
        <f t="shared" si="167"/>
        <v>1.5939401750926692</v>
      </c>
      <c r="R220" s="10"/>
      <c r="S220" s="10">
        <f t="shared" si="144"/>
        <v>88.18405324838605</v>
      </c>
      <c r="T220" s="10">
        <f t="shared" si="162"/>
        <v>88.184053248386064</v>
      </c>
      <c r="U220" s="10">
        <f t="shared" si="145"/>
        <v>87.982924424762217</v>
      </c>
      <c r="V220" s="10">
        <f t="shared" si="168"/>
        <v>1.4052838673411827</v>
      </c>
      <c r="W220" s="10">
        <f t="shared" si="168"/>
        <v>1.4052838673411827</v>
      </c>
      <c r="X220" s="10">
        <f t="shared" si="168"/>
        <v>1.5040022821002168</v>
      </c>
      <c r="Y220" s="10"/>
      <c r="Z220" s="10">
        <f t="shared" si="163"/>
        <v>115.72644950610643</v>
      </c>
      <c r="AA220" s="10"/>
      <c r="AB220" s="10">
        <f t="shared" si="169"/>
        <v>0.96317230321088232</v>
      </c>
      <c r="AC220" s="10"/>
      <c r="AD220" s="183">
        <f t="shared" si="151"/>
        <v>166638.2396848214</v>
      </c>
      <c r="AE220" s="183">
        <f t="shared" si="152"/>
        <v>163388.03382938643</v>
      </c>
      <c r="AF220" s="183">
        <f t="shared" si="153"/>
        <v>187756.55052679678</v>
      </c>
      <c r="AG220" s="183">
        <f t="shared" si="152"/>
        <v>194954.22771018979</v>
      </c>
      <c r="AH220" s="150">
        <f t="shared" si="170"/>
        <v>1.4052838673412111</v>
      </c>
      <c r="AI220" s="150">
        <f t="shared" si="170"/>
        <v>1.4052838673412111</v>
      </c>
      <c r="AJ220" s="150">
        <f t="shared" si="170"/>
        <v>1.5040022821002026</v>
      </c>
      <c r="AK220" s="184">
        <v>82.4</v>
      </c>
      <c r="AL220" s="161">
        <f>'[2]A14. Real GDP(O) components'!BZ220</f>
        <v>88.7</v>
      </c>
      <c r="AN220" s="154">
        <f>'[2]A18. Population 1680+'!J822</f>
        <v>37458.120000000003</v>
      </c>
      <c r="AO220" s="154"/>
      <c r="AP220" s="154">
        <v>96.9609921244936</v>
      </c>
      <c r="AQ220" s="177"/>
      <c r="AR220" s="161"/>
      <c r="AS220" s="161"/>
      <c r="AT220" s="156">
        <f t="shared" si="130"/>
        <v>96.9609921244936</v>
      </c>
      <c r="AU220" s="154">
        <f>'[2]A18. Population 1680+'!S822</f>
        <v>4435</v>
      </c>
      <c r="AV220" s="154">
        <f t="shared" si="164"/>
        <v>355.13775760771784</v>
      </c>
      <c r="AW220" s="154"/>
      <c r="AX220" s="156">
        <f t="shared" si="127"/>
        <v>187.50428035597963</v>
      </c>
      <c r="AY220" s="156">
        <f>'[2]A9. Nominal GDP (A)'!AT220/('[2]A9. Nominal GDP (A)'!BK220+'[2]A9. Nominal GDP (A)'!AT220)</f>
        <v>6.7804961525431418E-2</v>
      </c>
      <c r="AZ220" s="156"/>
      <c r="BA220" s="156"/>
      <c r="BB220" s="156">
        <f t="shared" si="154"/>
        <v>82.4</v>
      </c>
      <c r="BC220" s="182">
        <f>'[2]A9. Nominal GDP (A)'!AZ220</f>
        <v>1854</v>
      </c>
      <c r="BD220" s="79">
        <v>1890</v>
      </c>
      <c r="BE220" s="168"/>
      <c r="BF220" s="168">
        <f t="shared" si="179"/>
        <v>1854</v>
      </c>
      <c r="BG220" s="171"/>
      <c r="BH220" s="168">
        <f t="shared" si="157"/>
        <v>1854</v>
      </c>
      <c r="BI220" s="167">
        <f>'[2]A9. Nominal GDP (A)'!AZ220/'BoE A8. UK Real GDP(A)'!BD220</f>
        <v>0.98095238095238091</v>
      </c>
      <c r="BJ220" s="168"/>
      <c r="BK220" s="167">
        <f t="shared" si="175"/>
        <v>84.791386271870792</v>
      </c>
      <c r="BL220" s="167">
        <f t="shared" si="129"/>
        <v>383.84912959381018</v>
      </c>
      <c r="BM220" s="181">
        <v>1665</v>
      </c>
      <c r="BN220" s="173">
        <f t="shared" si="136"/>
        <v>84.03725280392041</v>
      </c>
      <c r="BO220" s="166">
        <v>83.8</v>
      </c>
      <c r="BP220" s="166">
        <f t="shared" si="137"/>
        <v>-5.7120308069585235E-2</v>
      </c>
      <c r="BQ220" s="166">
        <f t="shared" si="138"/>
        <v>83.742879691930398</v>
      </c>
      <c r="BR220" s="166"/>
      <c r="BS220" s="180">
        <v>1804</v>
      </c>
      <c r="BT220" s="143">
        <f t="shared" si="155"/>
        <v>83.595922150139018</v>
      </c>
      <c r="BU220" s="143">
        <f t="shared" si="155"/>
        <v>83.595922150139018</v>
      </c>
      <c r="BV220" s="143">
        <f t="shared" si="171"/>
        <v>1800.2345541008567</v>
      </c>
      <c r="BW220" s="143">
        <f t="shared" si="172"/>
        <v>1.4052838673411969</v>
      </c>
      <c r="BX220" s="143"/>
      <c r="BY220" s="144">
        <f t="shared" si="173"/>
        <v>1840.2616901631668</v>
      </c>
      <c r="BZ220" s="144">
        <f t="shared" si="174"/>
        <v>1800.2345541008576</v>
      </c>
      <c r="CA220" s="144"/>
      <c r="CB220" s="158">
        <f>'[2]A9. Nominal GDP (A)'!DX220/'[2]A9. Nominal GDP (A)'!BF220</f>
        <v>1.970431665110137E-2</v>
      </c>
      <c r="CC220" s="158">
        <f t="shared" si="165"/>
        <v>86.626560803625665</v>
      </c>
      <c r="CD220" s="158"/>
      <c r="CE220" s="162">
        <f>'[2]A9. Nominal GDP (A)'!DX220/'[2]A9. Nominal GDP (A)'!EF220</f>
        <v>2.0700000000000003E-2</v>
      </c>
      <c r="CF220" s="162">
        <f>'[2]A18. Population 1680+'!U822</f>
        <v>1238</v>
      </c>
      <c r="CG220" s="162">
        <f>'[2]A9. Nominal GDP (A)'!DO220/BI220</f>
        <v>37.118599537416372</v>
      </c>
      <c r="CH220" s="162"/>
      <c r="CI220" s="162"/>
      <c r="CJ220" s="145">
        <f t="shared" si="146"/>
        <v>3664.2597639989754</v>
      </c>
      <c r="CK220" s="145">
        <f t="shared" si="147"/>
        <v>3563.5001030890253</v>
      </c>
      <c r="CL220" s="145">
        <f t="shared" si="176"/>
        <v>4094.9785089925244</v>
      </c>
      <c r="CM220" s="146">
        <f t="shared" si="149"/>
        <v>757.62799023351738</v>
      </c>
      <c r="CN220" s="146">
        <f t="shared" si="150"/>
        <v>757.62799023351738</v>
      </c>
      <c r="CO220" s="146">
        <f t="shared" si="148"/>
        <v>758.36554385321597</v>
      </c>
      <c r="DM220">
        <v>2020</v>
      </c>
      <c r="DN220">
        <v>1890</v>
      </c>
      <c r="DO220" s="174">
        <f t="shared" si="177"/>
        <v>1.0687830687830688</v>
      </c>
      <c r="DX220" s="150">
        <f t="shared" si="178"/>
        <v>1.1345236485093051</v>
      </c>
    </row>
    <row r="221" spans="1:128" x14ac:dyDescent="0.25">
      <c r="A221">
        <v>1903</v>
      </c>
      <c r="B221" s="147">
        <f t="shared" si="140"/>
        <v>161853.88003118883</v>
      </c>
      <c r="C221" s="147">
        <f t="shared" si="158"/>
        <v>158696.99101461488</v>
      </c>
      <c r="D221" s="147">
        <f t="shared" si="141"/>
        <v>182393.8482481426</v>
      </c>
      <c r="E221" s="148">
        <f t="shared" si="132"/>
        <v>-1.1770040204160921</v>
      </c>
      <c r="F221" s="148">
        <f t="shared" si="132"/>
        <v>-1.1770040204161063</v>
      </c>
      <c r="G221" s="148">
        <f t="shared" si="132"/>
        <v>-1.161838376569122</v>
      </c>
      <c r="H221" s="10"/>
      <c r="I221" s="13">
        <f t="shared" si="159"/>
        <v>158469.74016482188</v>
      </c>
      <c r="J221" s="13">
        <f t="shared" si="160"/>
        <v>155375.49078410794</v>
      </c>
      <c r="K221" s="13">
        <f t="shared" si="142"/>
        <v>178576.37694559371</v>
      </c>
      <c r="L221" s="10">
        <f t="shared" si="166"/>
        <v>-1.1165176464068054</v>
      </c>
      <c r="M221" s="10"/>
      <c r="N221" s="13">
        <f>('[2]A9. Nominal GDP (A)'!DH221/('[2]A9. Nominal GDP (A)'!F221/'BoE A8. UK Real GDP(A)'!I221))</f>
        <v>134478.71097926961</v>
      </c>
      <c r="O221" s="13">
        <f t="shared" si="161"/>
        <v>131918.65915384598</v>
      </c>
      <c r="P221" s="13">
        <f t="shared" si="143"/>
        <v>151616.93832360819</v>
      </c>
      <c r="Q221" s="10">
        <f t="shared" si="167"/>
        <v>-1.0601102164623342</v>
      </c>
      <c r="R221" s="10"/>
      <c r="S221" s="10">
        <f t="shared" si="144"/>
        <v>87.353050529304809</v>
      </c>
      <c r="T221" s="10">
        <f t="shared" si="162"/>
        <v>87.353050529304824</v>
      </c>
      <c r="U221" s="10">
        <f t="shared" si="145"/>
        <v>87.167191903952727</v>
      </c>
      <c r="V221" s="10">
        <f t="shared" si="168"/>
        <v>-0.94235033259424483</v>
      </c>
      <c r="W221" s="10">
        <f t="shared" si="168"/>
        <v>-0.94235033259423062</v>
      </c>
      <c r="X221" s="10">
        <f t="shared" si="168"/>
        <v>-0.92714867815861624</v>
      </c>
      <c r="Y221" s="10"/>
      <c r="Z221" s="10">
        <f t="shared" si="163"/>
        <v>117.64835276357717</v>
      </c>
      <c r="AA221" s="10"/>
      <c r="AB221" s="10">
        <f t="shared" si="169"/>
        <v>1.6607294751312054</v>
      </c>
      <c r="AC221" s="10"/>
      <c r="AD221" s="183">
        <f t="shared" si="151"/>
        <v>165067.92367892232</v>
      </c>
      <c r="AE221" s="183">
        <f t="shared" si="152"/>
        <v>161848.34614917604</v>
      </c>
      <c r="AF221" s="183">
        <f t="shared" si="153"/>
        <v>186015.76815043137</v>
      </c>
      <c r="AG221" s="183">
        <f t="shared" si="152"/>
        <v>193146.71216496042</v>
      </c>
      <c r="AH221" s="150">
        <f t="shared" si="170"/>
        <v>-0.94235033259423062</v>
      </c>
      <c r="AI221" s="150">
        <f t="shared" si="170"/>
        <v>-0.94235033259423062</v>
      </c>
      <c r="AJ221" s="150">
        <f t="shared" si="170"/>
        <v>-0.92714867815861624</v>
      </c>
      <c r="AK221" s="184">
        <v>81.2</v>
      </c>
      <c r="AL221" s="161">
        <f>'[2]A14. Real GDP(O) components'!BZ221</f>
        <v>82.5</v>
      </c>
      <c r="AN221" s="154">
        <f>'[2]A18. Population 1680+'!J823</f>
        <v>37828.813000000002</v>
      </c>
      <c r="AO221" s="154"/>
      <c r="AP221" s="154">
        <v>98.571251900084704</v>
      </c>
      <c r="AQ221" s="177"/>
      <c r="AR221" s="161"/>
      <c r="AS221" s="161"/>
      <c r="AT221" s="156">
        <f t="shared" si="130"/>
        <v>98.571251900084704</v>
      </c>
      <c r="AU221" s="154">
        <f>'[2]A18. Population 1680+'!S823</f>
        <v>4418</v>
      </c>
      <c r="AV221" s="154">
        <f t="shared" si="164"/>
        <v>362.42486223147705</v>
      </c>
      <c r="AW221" s="154"/>
      <c r="AX221" s="156">
        <f t="shared" si="127"/>
        <v>190.61821920698401</v>
      </c>
      <c r="AY221" s="156">
        <f>'[2]A9. Nominal GDP (A)'!AT221/('[2]A9. Nominal GDP (A)'!BK221+'[2]A9. Nominal GDP (A)'!AT221)</f>
        <v>6.9838056030955373E-2</v>
      </c>
      <c r="AZ221" s="156"/>
      <c r="BA221" s="156"/>
      <c r="BB221" s="156">
        <f t="shared" si="154"/>
        <v>81.2</v>
      </c>
      <c r="BC221" s="182">
        <f>'[2]A9. Nominal GDP (A)'!AZ221</f>
        <v>1842</v>
      </c>
      <c r="BD221" s="79">
        <v>1871</v>
      </c>
      <c r="BE221" s="168"/>
      <c r="BF221" s="168">
        <f t="shared" si="179"/>
        <v>1842</v>
      </c>
      <c r="BG221" s="171"/>
      <c r="BH221" s="168">
        <f t="shared" si="157"/>
        <v>1842</v>
      </c>
      <c r="BI221" s="167">
        <f>'[2]A9. Nominal GDP (A)'!AZ221/'BoE A8. UK Real GDP(A)'!BD221</f>
        <v>0.98450026723677175</v>
      </c>
      <c r="BJ221" s="168"/>
      <c r="BK221" s="167">
        <f t="shared" si="175"/>
        <v>83.938986092418119</v>
      </c>
      <c r="BL221" s="167">
        <f t="shared" si="129"/>
        <v>379.99032882011579</v>
      </c>
      <c r="BM221" s="181">
        <v>1636</v>
      </c>
      <c r="BN221" s="173">
        <f t="shared" si="136"/>
        <v>82.275967044906622</v>
      </c>
      <c r="BO221" s="166">
        <v>82.5</v>
      </c>
      <c r="BP221" s="166">
        <f t="shared" si="137"/>
        <v>-2.8348954225080547E-2</v>
      </c>
      <c r="BQ221" s="166">
        <f t="shared" si="138"/>
        <v>82.471651045774919</v>
      </c>
      <c r="BR221" s="166"/>
      <c r="BS221" s="180">
        <v>1787</v>
      </c>
      <c r="BT221" s="143">
        <f t="shared" si="155"/>
        <v>82.808155699721965</v>
      </c>
      <c r="BU221" s="143">
        <f t="shared" si="155"/>
        <v>82.808155699721965</v>
      </c>
      <c r="BV221" s="143">
        <f t="shared" si="171"/>
        <v>1783.2700377928106</v>
      </c>
      <c r="BW221" s="143">
        <f t="shared" si="172"/>
        <v>-0.94235033259424483</v>
      </c>
      <c r="BX221" s="143"/>
      <c r="BY221" s="144">
        <f t="shared" si="173"/>
        <v>1819.4356281473201</v>
      </c>
      <c r="BZ221" s="144">
        <f t="shared" si="174"/>
        <v>1783.2700377928118</v>
      </c>
      <c r="CA221" s="144"/>
      <c r="CB221" s="158">
        <f>'[2]A9. Nominal GDP (A)'!DX221/'[2]A9. Nominal GDP (A)'!BF221</f>
        <v>1.9370461062646505E-2</v>
      </c>
      <c r="CC221" s="158">
        <f t="shared" si="165"/>
        <v>85.646216466100569</v>
      </c>
      <c r="CD221" s="158"/>
      <c r="CE221" s="162">
        <f>'[2]A9. Nominal GDP (A)'!DX221/'[2]A9. Nominal GDP (A)'!EF221</f>
        <v>2.0400000000000005E-2</v>
      </c>
      <c r="CF221" s="162">
        <f>'[2]A18. Population 1680+'!U823</f>
        <v>1239</v>
      </c>
      <c r="CG221" s="162">
        <f>'[2]A9. Nominal GDP (A)'!DO221/BI221</f>
        <v>35.885979353239854</v>
      </c>
      <c r="CH221" s="162"/>
      <c r="CI221" s="162"/>
      <c r="CJ221" s="145">
        <f t="shared" si="146"/>
        <v>3542.5784343836667</v>
      </c>
      <c r="CK221" s="145">
        <f t="shared" si="147"/>
        <v>3445.1647615588327</v>
      </c>
      <c r="CL221" s="145">
        <f t="shared" si="176"/>
        <v>3959.6015947885385</v>
      </c>
      <c r="CM221" s="146">
        <f t="shared" si="149"/>
        <v>748.71067832867118</v>
      </c>
      <c r="CN221" s="146">
        <f t="shared" si="150"/>
        <v>748.71067832867118</v>
      </c>
      <c r="CO221" s="146">
        <f t="shared" si="148"/>
        <v>748.82557749135492</v>
      </c>
      <c r="DM221">
        <v>2000</v>
      </c>
      <c r="DN221">
        <v>1871</v>
      </c>
      <c r="DO221" s="174">
        <f t="shared" si="177"/>
        <v>1.0689470871191875</v>
      </c>
      <c r="DX221" s="150">
        <f t="shared" si="178"/>
        <v>1.1346977555723292</v>
      </c>
    </row>
    <row r="222" spans="1:128" x14ac:dyDescent="0.25">
      <c r="A222">
        <v>1904</v>
      </c>
      <c r="B222" s="147">
        <f t="shared" si="140"/>
        <v>164131.29285552684</v>
      </c>
      <c r="C222" s="147">
        <f t="shared" si="158"/>
        <v>160929.9838996226</v>
      </c>
      <c r="D222" s="147">
        <f t="shared" si="141"/>
        <v>184710.56387298371</v>
      </c>
      <c r="E222" s="148">
        <f>100*B222/B221-100</f>
        <v>1.4070795361218131</v>
      </c>
      <c r="F222" s="148">
        <f>100*C222/C221-100</f>
        <v>1.4070795361218131</v>
      </c>
      <c r="G222" s="148">
        <f>100*D222/D221-100</f>
        <v>1.2701720190087116</v>
      </c>
      <c r="H222" s="10"/>
      <c r="I222" s="13">
        <f t="shared" si="159"/>
        <v>160787.44767171898</v>
      </c>
      <c r="J222" s="13">
        <f t="shared" si="160"/>
        <v>157647.94318419139</v>
      </c>
      <c r="K222" s="13">
        <f t="shared" si="142"/>
        <v>180943.5368932295</v>
      </c>
      <c r="L222" s="10">
        <f t="shared" si="166"/>
        <v>1.3255728378658773</v>
      </c>
      <c r="M222" s="10"/>
      <c r="N222" s="13">
        <f>('[2]A9. Nominal GDP (A)'!DH222/('[2]A9. Nominal GDP (A)'!F222/'BoE A8. UK Real GDP(A)'!I222))</f>
        <v>136523.16011398687</v>
      </c>
      <c r="O222" s="13">
        <f t="shared" si="161"/>
        <v>133924.18840525081</v>
      </c>
      <c r="P222" s="13">
        <f t="shared" si="143"/>
        <v>153714.12931971115</v>
      </c>
      <c r="Q222" s="10">
        <f t="shared" si="167"/>
        <v>1.3832168221381522</v>
      </c>
      <c r="R222" s="10"/>
      <c r="S222" s="10">
        <f t="shared" si="144"/>
        <v>88.477348325708846</v>
      </c>
      <c r="T222" s="10">
        <f t="shared" si="162"/>
        <v>88.47734832570886</v>
      </c>
      <c r="U222" s="10">
        <f t="shared" si="145"/>
        <v>88.169900351819393</v>
      </c>
      <c r="V222" s="10">
        <f t="shared" si="168"/>
        <v>1.2870733072188045</v>
      </c>
      <c r="W222" s="10">
        <f t="shared" si="168"/>
        <v>1.2870733072188045</v>
      </c>
      <c r="X222" s="10">
        <f t="shared" si="168"/>
        <v>1.150327807934346</v>
      </c>
      <c r="Y222" s="10"/>
      <c r="Z222" s="10">
        <f t="shared" si="163"/>
        <v>116.41287710795447</v>
      </c>
      <c r="AA222" s="10"/>
      <c r="AB222" s="10">
        <f t="shared" si="169"/>
        <v>-1.0501427572942532</v>
      </c>
      <c r="AC222" s="10"/>
      <c r="AD222" s="183">
        <f t="shared" si="151"/>
        <v>167192.46886337403</v>
      </c>
      <c r="AE222" s="183">
        <f t="shared" si="152"/>
        <v>163931.45301063717</v>
      </c>
      <c r="AF222" s="183">
        <f t="shared" si="153"/>
        <v>188155.55925860847</v>
      </c>
      <c r="AG222" s="183">
        <f t="shared" si="152"/>
        <v>195368.5325051049</v>
      </c>
      <c r="AH222" s="150">
        <f t="shared" si="170"/>
        <v>1.2870733072188045</v>
      </c>
      <c r="AI222" s="150">
        <f t="shared" si="170"/>
        <v>1.2870733072187903</v>
      </c>
      <c r="AJ222" s="150">
        <f t="shared" si="170"/>
        <v>1.1503278079343602</v>
      </c>
      <c r="AK222" s="184">
        <v>82.5</v>
      </c>
      <c r="AL222" s="161">
        <f>'[2]A14. Real GDP(O) components'!BZ222</f>
        <v>78.400000000000006</v>
      </c>
      <c r="AN222" s="154">
        <f>'[2]A18. Population 1680+'!J824</f>
        <v>38203.285000000003</v>
      </c>
      <c r="AO222" s="154"/>
      <c r="AP222" s="154">
        <v>97.536113037481698</v>
      </c>
      <c r="AQ222" s="177"/>
      <c r="AR222" s="161"/>
      <c r="AS222" s="161"/>
      <c r="AT222" s="156">
        <f t="shared" si="130"/>
        <v>97.536113037481698</v>
      </c>
      <c r="AU222" s="154">
        <f>'[2]A18. Population 1680+'!S824</f>
        <v>4408</v>
      </c>
      <c r="AV222" s="154">
        <f t="shared" si="164"/>
        <v>359.43244750107715</v>
      </c>
      <c r="AW222" s="154"/>
      <c r="AX222" s="156">
        <f t="shared" si="127"/>
        <v>188.6164557838986</v>
      </c>
      <c r="AY222" s="156">
        <f>'[2]A9. Nominal GDP (A)'!AT222/('[2]A9. Nominal GDP (A)'!BK222+'[2]A9. Nominal GDP (A)'!AT222)</f>
        <v>6.9180516791928007E-2</v>
      </c>
      <c r="AZ222" s="156"/>
      <c r="BA222" s="156"/>
      <c r="BB222" s="156">
        <f t="shared" si="154"/>
        <v>82.5</v>
      </c>
      <c r="BC222" s="182">
        <f>'[2]A9. Nominal GDP (A)'!AZ222</f>
        <v>1876</v>
      </c>
      <c r="BD222" s="79">
        <v>1911</v>
      </c>
      <c r="BE222" s="168"/>
      <c r="BF222" s="168">
        <f t="shared" si="179"/>
        <v>1876</v>
      </c>
      <c r="BG222" s="171"/>
      <c r="BH222" s="168">
        <f t="shared" si="157"/>
        <v>1876</v>
      </c>
      <c r="BI222" s="167">
        <f>'[2]A9. Nominal GDP (A)'!AZ222/'BoE A8. UK Real GDP(A)'!BD222</f>
        <v>0.98168498168498164</v>
      </c>
      <c r="BJ222" s="168"/>
      <c r="BK222" s="167">
        <f t="shared" si="175"/>
        <v>85.733512786002692</v>
      </c>
      <c r="BL222" s="167">
        <f t="shared" si="129"/>
        <v>388.11411992263021</v>
      </c>
      <c r="BM222" s="181">
        <v>1623</v>
      </c>
      <c r="BN222" s="173">
        <f t="shared" si="136"/>
        <v>81.856261790919902</v>
      </c>
      <c r="BO222" s="166">
        <v>83.4</v>
      </c>
      <c r="BP222" s="166">
        <f t="shared" si="137"/>
        <v>-3.6741807692479256E-2</v>
      </c>
      <c r="BQ222" s="166">
        <f t="shared" si="138"/>
        <v>83.363258192307526</v>
      </c>
      <c r="BR222" s="166"/>
      <c r="BS222" s="180">
        <v>1810</v>
      </c>
      <c r="BT222" s="143">
        <f t="shared" si="155"/>
        <v>83.873957367933272</v>
      </c>
      <c r="BU222" s="143">
        <f t="shared" si="155"/>
        <v>83.873957367933272</v>
      </c>
      <c r="BV222" s="143">
        <f t="shared" si="171"/>
        <v>1806.2220304448726</v>
      </c>
      <c r="BW222" s="143">
        <f t="shared" si="172"/>
        <v>1.2870733072188045</v>
      </c>
      <c r="BX222" s="143"/>
      <c r="BY222" s="144">
        <f t="shared" si="173"/>
        <v>1846.0458794753474</v>
      </c>
      <c r="BZ222" s="144">
        <f t="shared" si="174"/>
        <v>1806.2220304448736</v>
      </c>
      <c r="CA222" s="144"/>
      <c r="CB222" s="158">
        <f>'[2]A9. Nominal GDP (A)'!DX222/'[2]A9. Nominal GDP (A)'!BF222</f>
        <v>1.9093245854150679E-2</v>
      </c>
      <c r="CC222" s="158">
        <f t="shared" si="165"/>
        <v>86.898839702778787</v>
      </c>
      <c r="CD222" s="158"/>
      <c r="CE222" s="162">
        <f>'[2]A9. Nominal GDP (A)'!DX222/'[2]A9. Nominal GDP (A)'!EF222</f>
        <v>2.0100000000000003E-2</v>
      </c>
      <c r="CF222" s="162">
        <f>'[2]A18. Population 1680+'!U824</f>
        <v>1241</v>
      </c>
      <c r="CG222" s="162">
        <f>'[2]A9. Nominal GDP (A)'!DO222/BI222</f>
        <v>35.43494909039164</v>
      </c>
      <c r="CH222" s="162"/>
      <c r="CI222" s="162"/>
      <c r="CJ222" s="145">
        <f t="shared" si="146"/>
        <v>3498.0538007741839</v>
      </c>
      <c r="CK222" s="145">
        <f t="shared" si="147"/>
        <v>3401.8644644521023</v>
      </c>
      <c r="CL222" s="145">
        <f t="shared" si="176"/>
        <v>3904.5570515954569</v>
      </c>
      <c r="CM222" s="146">
        <f t="shared" si="149"/>
        <v>759.24563306819277</v>
      </c>
      <c r="CN222" s="146">
        <f t="shared" si="150"/>
        <v>759.24563306819277</v>
      </c>
      <c r="CO222" s="146">
        <f t="shared" si="148"/>
        <v>758.22059186813215</v>
      </c>
      <c r="DM222">
        <v>2040</v>
      </c>
      <c r="DN222">
        <v>1911</v>
      </c>
      <c r="DO222" s="174">
        <f t="shared" si="177"/>
        <v>1.0675039246467819</v>
      </c>
      <c r="DX222" s="150">
        <f t="shared" si="178"/>
        <v>1.1331658245365488</v>
      </c>
    </row>
    <row r="223" spans="1:128" x14ac:dyDescent="0.25">
      <c r="A223">
        <v>1905</v>
      </c>
      <c r="B223" s="147">
        <f t="shared" si="140"/>
        <v>169755.5446672602</v>
      </c>
      <c r="C223" s="147">
        <f t="shared" si="158"/>
        <v>166444.53714393522</v>
      </c>
      <c r="D223" s="147">
        <f t="shared" si="141"/>
        <v>190835.77086203219</v>
      </c>
      <c r="E223" s="148">
        <f t="shared" ref="E223:G286" si="180">100*B223/B222-100</f>
        <v>3.4266785534212403</v>
      </c>
      <c r="F223" s="148">
        <f t="shared" si="180"/>
        <v>3.4266785534212403</v>
      </c>
      <c r="G223" s="148">
        <f t="shared" si="180"/>
        <v>3.3161108171704115</v>
      </c>
      <c r="H223" s="10"/>
      <c r="I223" s="13">
        <f t="shared" si="159"/>
        <v>166327.35656625766</v>
      </c>
      <c r="J223" s="13">
        <f t="shared" si="160"/>
        <v>163079.68089318823</v>
      </c>
      <c r="K223" s="13">
        <f t="shared" si="142"/>
        <v>186977.81945389538</v>
      </c>
      <c r="L223" s="10">
        <f t="shared" si="166"/>
        <v>3.3348980926721765</v>
      </c>
      <c r="M223" s="10"/>
      <c r="N223" s="13">
        <f>('[2]A9. Nominal GDP (A)'!DH223/('[2]A9. Nominal GDP (A)'!F223/'BoE A8. UK Real GDP(A)'!I223))</f>
        <v>141307.17301441033</v>
      </c>
      <c r="O223" s="13">
        <f t="shared" si="161"/>
        <v>138617.12874207372</v>
      </c>
      <c r="P223" s="13">
        <f t="shared" si="143"/>
        <v>158930.45859053667</v>
      </c>
      <c r="Q223" s="10">
        <f t="shared" si="167"/>
        <v>3.3935262125292667</v>
      </c>
      <c r="R223" s="10"/>
      <c r="S223" s="10">
        <f t="shared" si="144"/>
        <v>91.165886534501112</v>
      </c>
      <c r="T223" s="10">
        <f t="shared" si="162"/>
        <v>91.165886534501126</v>
      </c>
      <c r="U223" s="10">
        <f t="shared" si="145"/>
        <v>90.751974479580809</v>
      </c>
      <c r="V223" s="10">
        <f t="shared" si="168"/>
        <v>3.0386740331491779</v>
      </c>
      <c r="W223" s="10">
        <f t="shared" si="168"/>
        <v>3.0386740331491922</v>
      </c>
      <c r="X223" s="10">
        <f t="shared" si="168"/>
        <v>2.9285210910506976</v>
      </c>
      <c r="Y223" s="10"/>
      <c r="Z223" s="10">
        <f t="shared" si="163"/>
        <v>113.57827662833995</v>
      </c>
      <c r="AA223" s="10"/>
      <c r="AB223" s="10">
        <f t="shared" si="169"/>
        <v>-2.4349544054184662</v>
      </c>
      <c r="AC223" s="10"/>
      <c r="AD223" s="183">
        <f t="shared" si="151"/>
        <v>172272.90300010639</v>
      </c>
      <c r="AE223" s="183">
        <f t="shared" si="152"/>
        <v>168912.79550543553</v>
      </c>
      <c r="AF223" s="183">
        <f t="shared" si="153"/>
        <v>193665.73449548127</v>
      </c>
      <c r="AG223" s="183">
        <f t="shared" si="152"/>
        <v>201089.94118479322</v>
      </c>
      <c r="AH223" s="150">
        <f t="shared" si="170"/>
        <v>3.0386740331491779</v>
      </c>
      <c r="AI223" s="150">
        <f t="shared" si="170"/>
        <v>3.0386740331491779</v>
      </c>
      <c r="AJ223" s="150">
        <f t="shared" si="170"/>
        <v>2.9285210910507402</v>
      </c>
      <c r="AK223" s="184">
        <v>85.7</v>
      </c>
      <c r="AL223" s="161">
        <f>'[2]A14. Real GDP(O) components'!BZ223</f>
        <v>81.400000000000006</v>
      </c>
      <c r="AN223" s="154">
        <f>'[2]A18. Population 1680+'!J825</f>
        <v>38581.436000000002</v>
      </c>
      <c r="AO223" s="154"/>
      <c r="AP223" s="154">
        <v>95.161153156201607</v>
      </c>
      <c r="AQ223" s="177"/>
      <c r="AR223" s="161"/>
      <c r="AS223" s="161"/>
      <c r="AT223" s="156">
        <f t="shared" si="130"/>
        <v>95.161153156201607</v>
      </c>
      <c r="AU223" s="154">
        <f>'[2]A18. Population 1680+'!S825</f>
        <v>4399</v>
      </c>
      <c r="AV223" s="154">
        <f t="shared" si="164"/>
        <v>351.39789522830938</v>
      </c>
      <c r="AW223" s="154"/>
      <c r="AX223" s="156">
        <f t="shared" ref="AX223:AX231" si="181">100*AT223/$AT$159</f>
        <v>184.02373108444436</v>
      </c>
      <c r="AY223" s="156">
        <f>'[2]A9. Nominal GDP (A)'!AT223/('[2]A9. Nominal GDP (A)'!BK223+'[2]A9. Nominal GDP (A)'!AT223)</f>
        <v>6.5829316058029774E-2</v>
      </c>
      <c r="AZ223" s="156"/>
      <c r="BA223" s="156"/>
      <c r="BB223" s="156">
        <f t="shared" si="154"/>
        <v>85.7</v>
      </c>
      <c r="BC223" s="182">
        <f>'[2]A9. Nominal GDP (A)'!AZ223</f>
        <v>1936</v>
      </c>
      <c r="BD223" s="79">
        <v>1974</v>
      </c>
      <c r="BE223" s="168"/>
      <c r="BF223" s="168">
        <f t="shared" si="179"/>
        <v>1936</v>
      </c>
      <c r="BG223" s="171"/>
      <c r="BH223" s="168">
        <f t="shared" si="157"/>
        <v>1936</v>
      </c>
      <c r="BI223" s="167">
        <f>'[2]A9. Nominal GDP (A)'!AZ223/'BoE A8. UK Real GDP(A)'!BD223</f>
        <v>0.9807497467071935</v>
      </c>
      <c r="BJ223" s="168"/>
      <c r="BK223" s="167">
        <f t="shared" si="175"/>
        <v>88.559892328398391</v>
      </c>
      <c r="BL223" s="167">
        <f t="shared" si="129"/>
        <v>400.90909090909059</v>
      </c>
      <c r="BM223" s="181">
        <v>1694</v>
      </c>
      <c r="BN223" s="173">
        <f t="shared" si="136"/>
        <v>85.518630203196707</v>
      </c>
      <c r="BO223" s="166">
        <v>86.6</v>
      </c>
      <c r="BP223" s="166">
        <f t="shared" si="137"/>
        <v>-7.1591561349606536E-3</v>
      </c>
      <c r="BQ223" s="166">
        <f t="shared" si="138"/>
        <v>86.592840843865034</v>
      </c>
      <c r="BR223" s="166"/>
      <c r="BS223" s="180">
        <v>1865</v>
      </c>
      <c r="BT223" s="143">
        <f t="shared" si="155"/>
        <v>86.422613531047276</v>
      </c>
      <c r="BU223" s="143">
        <f t="shared" si="155"/>
        <v>86.422613531047276</v>
      </c>
      <c r="BV223" s="143">
        <f t="shared" si="171"/>
        <v>1861.1072302650211</v>
      </c>
      <c r="BW223" s="143">
        <f t="shared" si="172"/>
        <v>3.0386740331491922</v>
      </c>
      <c r="BX223" s="143"/>
      <c r="BY223" s="144">
        <f t="shared" si="173"/>
        <v>1909.6511306036093</v>
      </c>
      <c r="BZ223" s="144">
        <f t="shared" si="174"/>
        <v>1861.1072302650221</v>
      </c>
      <c r="CA223" s="144"/>
      <c r="CB223" s="158">
        <f>'[2]A9. Nominal GDP (A)'!DX223/'[2]A9. Nominal GDP (A)'!BF223</f>
        <v>1.8870209693992054E-2</v>
      </c>
      <c r="CC223" s="158">
        <f t="shared" si="165"/>
        <v>89.892927002288744</v>
      </c>
      <c r="CD223" s="158"/>
      <c r="CE223" s="162">
        <f>'[2]A9. Nominal GDP (A)'!DX223/'[2]A9. Nominal GDP (A)'!EF223</f>
        <v>1.9800000000000002E-2</v>
      </c>
      <c r="CF223" s="162">
        <f>'[2]A18. Population 1680+'!U825</f>
        <v>1242</v>
      </c>
      <c r="CG223" s="162">
        <f>'[2]A9. Nominal GDP (A)'!DO223/BI223</f>
        <v>36.324293783010859</v>
      </c>
      <c r="CH223" s="162"/>
      <c r="CI223" s="162"/>
      <c r="CJ223" s="145">
        <f t="shared" si="146"/>
        <v>3585.8477912291769</v>
      </c>
      <c r="CK223" s="145">
        <f t="shared" si="147"/>
        <v>3487.2442994492621</v>
      </c>
      <c r="CL223" s="145">
        <f t="shared" si="176"/>
        <v>3998.2745333007606</v>
      </c>
      <c r="CM223" s="146">
        <f t="shared" si="149"/>
        <v>785.26254034432793</v>
      </c>
      <c r="CN223" s="146">
        <f t="shared" si="150"/>
        <v>785.26254034432793</v>
      </c>
      <c r="CO223" s="146">
        <f t="shared" si="148"/>
        <v>784.42305963526132</v>
      </c>
      <c r="DM223">
        <v>2105</v>
      </c>
      <c r="DN223">
        <v>1974</v>
      </c>
      <c r="DO223" s="174">
        <f t="shared" si="177"/>
        <v>1.0663627152988855</v>
      </c>
      <c r="DX223" s="150">
        <f t="shared" si="178"/>
        <v>1.1319544196865798</v>
      </c>
    </row>
    <row r="224" spans="1:128" x14ac:dyDescent="0.25">
      <c r="A224">
        <v>1906</v>
      </c>
      <c r="B224" s="147">
        <f t="shared" si="140"/>
        <v>173846.00275030421</v>
      </c>
      <c r="C224" s="147">
        <f t="shared" si="158"/>
        <v>170455.21263423181</v>
      </c>
      <c r="D224" s="147">
        <f t="shared" si="141"/>
        <v>195514.62034922745</v>
      </c>
      <c r="E224" s="148">
        <f t="shared" si="180"/>
        <v>2.4096167763248957</v>
      </c>
      <c r="F224" s="148">
        <f t="shared" si="180"/>
        <v>2.4096167763249099</v>
      </c>
      <c r="G224" s="148">
        <f t="shared" si="180"/>
        <v>2.4517675413054008</v>
      </c>
      <c r="H224" s="10"/>
      <c r="I224" s="13">
        <f t="shared" si="159"/>
        <v>170360.3272471957</v>
      </c>
      <c r="J224" s="13">
        <f t="shared" si="160"/>
        <v>167033.90457158213</v>
      </c>
      <c r="K224" s="13">
        <f t="shared" si="142"/>
        <v>191590.3299938367</v>
      </c>
      <c r="L224" s="10">
        <f t="shared" si="166"/>
        <v>2.4668757788560356</v>
      </c>
      <c r="M224" s="10"/>
      <c r="N224" s="13">
        <f>('[2]A9. Nominal GDP (A)'!DH224/('[2]A9. Nominal GDP (A)'!F224/'BoE A8. UK Real GDP(A)'!I224))</f>
        <v>144815.3688926269</v>
      </c>
      <c r="O224" s="13">
        <f t="shared" si="161"/>
        <v>142058.53960133396</v>
      </c>
      <c r="P224" s="13">
        <f t="shared" si="143"/>
        <v>162943.22132066436</v>
      </c>
      <c r="Q224" s="10">
        <f t="shared" si="167"/>
        <v>2.5248544336400869</v>
      </c>
      <c r="R224" s="10"/>
      <c r="S224" s="10">
        <f t="shared" si="144"/>
        <v>93.414482127309185</v>
      </c>
      <c r="T224" s="10">
        <f t="shared" si="162"/>
        <v>93.414482127309199</v>
      </c>
      <c r="U224" s="10">
        <f t="shared" si="145"/>
        <v>93.028634875823059</v>
      </c>
      <c r="V224" s="10">
        <f t="shared" si="168"/>
        <v>2.4664879356568434</v>
      </c>
      <c r="W224" s="10">
        <f t="shared" si="168"/>
        <v>2.4664879356568434</v>
      </c>
      <c r="X224" s="10">
        <f t="shared" si="168"/>
        <v>2.5086621082326985</v>
      </c>
      <c r="Y224" s="10"/>
      <c r="Z224" s="10">
        <f t="shared" si="163"/>
        <v>117.05289214998857</v>
      </c>
      <c r="AA224" s="10"/>
      <c r="AB224" s="10">
        <f t="shared" si="169"/>
        <v>3.05922543006929</v>
      </c>
      <c r="AC224" s="10"/>
      <c r="AD224" s="183">
        <f t="shared" si="151"/>
        <v>176521.99336900984</v>
      </c>
      <c r="AE224" s="183">
        <f t="shared" si="152"/>
        <v>173079.00922835781</v>
      </c>
      <c r="AF224" s="183">
        <f t="shared" si="153"/>
        <v>198524.15339339996</v>
      </c>
      <c r="AG224" s="183">
        <f t="shared" si="152"/>
        <v>206134.60834276356</v>
      </c>
      <c r="AH224" s="150">
        <f t="shared" si="170"/>
        <v>2.4664879356568434</v>
      </c>
      <c r="AI224" s="150">
        <f t="shared" si="170"/>
        <v>2.4664879356568576</v>
      </c>
      <c r="AJ224" s="150">
        <f t="shared" si="170"/>
        <v>2.5086621082327127</v>
      </c>
      <c r="AK224" s="184">
        <v>87.8</v>
      </c>
      <c r="AL224" s="161">
        <f>'[2]A14. Real GDP(O) components'!BZ224</f>
        <v>82.5</v>
      </c>
      <c r="AN224" s="154">
        <f>'[2]A18. Population 1680+'!J826</f>
        <v>38963.466</v>
      </c>
      <c r="AO224" s="154"/>
      <c r="AP224" s="154">
        <v>98.072347353103297</v>
      </c>
      <c r="AQ224" s="177"/>
      <c r="AR224" s="161"/>
      <c r="AS224" s="161"/>
      <c r="AT224" s="156">
        <f t="shared" si="130"/>
        <v>98.072347353103297</v>
      </c>
      <c r="AU224" s="154">
        <f>'[2]A18. Population 1680+'!S826</f>
        <v>4398</v>
      </c>
      <c r="AV224" s="154">
        <f t="shared" si="164"/>
        <v>362.23029278089882</v>
      </c>
      <c r="AW224" s="154"/>
      <c r="AX224" s="156">
        <f t="shared" si="181"/>
        <v>189.65343186314203</v>
      </c>
      <c r="AY224" s="156">
        <f>'[2]A9. Nominal GDP (A)'!AT224/('[2]A9. Nominal GDP (A)'!BK224+'[2]A9. Nominal GDP (A)'!AT224)</f>
        <v>6.4093371684118577E-2</v>
      </c>
      <c r="AZ224" s="156"/>
      <c r="BA224" s="156"/>
      <c r="BB224" s="156">
        <f t="shared" si="154"/>
        <v>87.8</v>
      </c>
      <c r="BC224" s="182">
        <f>'[2]A9. Nominal GDP (A)'!AZ224</f>
        <v>1957</v>
      </c>
      <c r="BD224" s="79">
        <v>1976</v>
      </c>
      <c r="BE224" s="168"/>
      <c r="BF224" s="168">
        <f t="shared" si="179"/>
        <v>1957</v>
      </c>
      <c r="BG224" s="171"/>
      <c r="BH224" s="168">
        <f t="shared" si="157"/>
        <v>1957</v>
      </c>
      <c r="BI224" s="167">
        <f>'[2]A9. Nominal GDP (A)'!AZ224/'BoE A8. UK Real GDP(A)'!BD224</f>
        <v>0.99038461538461542</v>
      </c>
      <c r="BJ224" s="168"/>
      <c r="BK224" s="167">
        <f t="shared" si="175"/>
        <v>88.649618663077618</v>
      </c>
      <c r="BL224" s="167">
        <f t="shared" ref="BL224:BL238" si="182">100*BK224/$BK$159</f>
        <v>401.31528046421636</v>
      </c>
      <c r="BM224" s="181">
        <v>1790</v>
      </c>
      <c r="BN224" s="173">
        <f t="shared" si="136"/>
        <v>89.485914382827517</v>
      </c>
      <c r="BO224" s="166">
        <v>88.7</v>
      </c>
      <c r="BP224" s="166">
        <f t="shared" si="137"/>
        <v>-5.4822318031625628E-2</v>
      </c>
      <c r="BQ224" s="166">
        <f t="shared" si="138"/>
        <v>88.645177681968377</v>
      </c>
      <c r="BR224" s="166"/>
      <c r="BS224" s="180">
        <v>1911</v>
      </c>
      <c r="BT224" s="143">
        <f t="shared" si="155"/>
        <v>88.55421686746989</v>
      </c>
      <c r="BU224" s="143">
        <f t="shared" si="155"/>
        <v>88.55421686746989</v>
      </c>
      <c r="BV224" s="143">
        <f t="shared" si="171"/>
        <v>1907.0112155691447</v>
      </c>
      <c r="BW224" s="143">
        <f t="shared" si="172"/>
        <v>2.466487935656815</v>
      </c>
      <c r="BX224" s="143"/>
      <c r="BY224" s="144">
        <f t="shared" si="173"/>
        <v>1955.9548005442575</v>
      </c>
      <c r="BZ224" s="144">
        <f t="shared" si="174"/>
        <v>1907.0112155691456</v>
      </c>
      <c r="CA224" s="144"/>
      <c r="CB224" s="158">
        <f>'[2]A9. Nominal GDP (A)'!DX224/'[2]A9. Nominal GDP (A)'!BF224</f>
        <v>1.8613135392309733E-2</v>
      </c>
      <c r="CC224" s="158">
        <f t="shared" si="165"/>
        <v>92.072577701417814</v>
      </c>
      <c r="CD224" s="158"/>
      <c r="CE224" s="162">
        <f>'[2]A9. Nominal GDP (A)'!DX224/'[2]A9. Nominal GDP (A)'!EF224</f>
        <v>1.9500000000000003E-2</v>
      </c>
      <c r="CF224" s="162">
        <f>'[2]A18. Population 1680+'!U826</f>
        <v>1243</v>
      </c>
      <c r="CG224" s="162">
        <f>'[2]A9. Nominal GDP (A)'!DO224/BI224</f>
        <v>36.928000069013841</v>
      </c>
      <c r="CH224" s="162"/>
      <c r="CI224" s="162"/>
      <c r="CJ224" s="145">
        <f t="shared" si="146"/>
        <v>3645.4442383107566</v>
      </c>
      <c r="CK224" s="145">
        <f t="shared" si="147"/>
        <v>3545.2019659349967</v>
      </c>
      <c r="CL224" s="145">
        <f t="shared" si="176"/>
        <v>4066.3984733542657</v>
      </c>
      <c r="CM224" s="146">
        <f t="shared" si="149"/>
        <v>804.18435825465997</v>
      </c>
      <c r="CN224" s="146">
        <f t="shared" si="150"/>
        <v>804.18435825465997</v>
      </c>
      <c r="CO224" s="146">
        <f t="shared" si="148"/>
        <v>804.51535242252044</v>
      </c>
      <c r="DM224">
        <v>2108</v>
      </c>
      <c r="DN224">
        <v>1976</v>
      </c>
      <c r="DO224" s="174">
        <f t="shared" si="177"/>
        <v>1.0668016194331984</v>
      </c>
      <c r="DX224" s="150">
        <f t="shared" si="178"/>
        <v>1.1324203207046166</v>
      </c>
    </row>
    <row r="225" spans="1:128" x14ac:dyDescent="0.25">
      <c r="A225">
        <v>1907</v>
      </c>
      <c r="B225" s="147">
        <f t="shared" si="140"/>
        <v>177937.92087595398</v>
      </c>
      <c r="C225" s="147">
        <f t="shared" si="158"/>
        <v>174467.31968964284</v>
      </c>
      <c r="D225" s="147">
        <f t="shared" si="141"/>
        <v>200255.13581903157</v>
      </c>
      <c r="E225" s="148">
        <f t="shared" si="180"/>
        <v>2.3537602596057354</v>
      </c>
      <c r="F225" s="148">
        <f t="shared" si="180"/>
        <v>2.3537602596057496</v>
      </c>
      <c r="G225" s="148">
        <f t="shared" si="180"/>
        <v>2.4246347722419017</v>
      </c>
      <c r="H225" s="10"/>
      <c r="I225" s="13">
        <f t="shared" si="159"/>
        <v>174431.33095130112</v>
      </c>
      <c r="J225" s="13">
        <f t="shared" si="160"/>
        <v>171025.41864771687</v>
      </c>
      <c r="K225" s="13">
        <f t="shared" si="142"/>
        <v>196304.49129802585</v>
      </c>
      <c r="L225" s="10">
        <f t="shared" si="166"/>
        <v>2.4605424002040195</v>
      </c>
      <c r="M225" s="10"/>
      <c r="N225" s="13">
        <f>('[2]A9. Nominal GDP (A)'!DH225/('[2]A9. Nominal GDP (A)'!F225/'BoE A8. UK Real GDP(A)'!I225))</f>
        <v>148359.61176220473</v>
      </c>
      <c r="O225" s="13">
        <f t="shared" si="161"/>
        <v>145535.31123057989</v>
      </c>
      <c r="P225" s="13">
        <f t="shared" si="143"/>
        <v>167046.72008940694</v>
      </c>
      <c r="Q225" s="10">
        <f t="shared" si="167"/>
        <v>2.5183611416807992</v>
      </c>
      <c r="R225" s="10"/>
      <c r="S225" s="10">
        <f t="shared" si="144"/>
        <v>95.125370078358785</v>
      </c>
      <c r="T225" s="10">
        <f t="shared" si="162"/>
        <v>95.125370078358799</v>
      </c>
      <c r="U225" s="10">
        <f t="shared" si="145"/>
        <v>94.798053193876498</v>
      </c>
      <c r="V225" s="10">
        <f t="shared" si="168"/>
        <v>1.831501831501825</v>
      </c>
      <c r="W225" s="10">
        <f t="shared" si="168"/>
        <v>1.8315018315017966</v>
      </c>
      <c r="X225" s="10">
        <f t="shared" si="168"/>
        <v>1.9020147080684353</v>
      </c>
      <c r="Y225" s="10"/>
      <c r="Z225" s="10">
        <f t="shared" si="163"/>
        <v>109.65677803944789</v>
      </c>
      <c r="AA225" s="10"/>
      <c r="AB225" s="10">
        <f t="shared" si="169"/>
        <v>-6.3186086005149633</v>
      </c>
      <c r="AC225" s="10"/>
      <c r="AD225" s="183">
        <f t="shared" si="151"/>
        <v>179754.99691056681</v>
      </c>
      <c r="AE225" s="183">
        <f t="shared" si="152"/>
        <v>176248.95445232044</v>
      </c>
      <c r="AF225" s="183">
        <f t="shared" si="153"/>
        <v>202300.11199001083</v>
      </c>
      <c r="AG225" s="183">
        <f t="shared" si="152"/>
        <v>210055.31891186224</v>
      </c>
      <c r="AH225" s="150">
        <f t="shared" si="170"/>
        <v>1.8315018315018392</v>
      </c>
      <c r="AI225" s="150">
        <f t="shared" si="170"/>
        <v>1.8315018315018534</v>
      </c>
      <c r="AJ225" s="150">
        <f t="shared" si="170"/>
        <v>1.9020147080684637</v>
      </c>
      <c r="AK225" s="184">
        <v>90.2</v>
      </c>
      <c r="AL225" s="161">
        <f>'[2]A14. Real GDP(O) components'!BZ225</f>
        <v>85.6</v>
      </c>
      <c r="AN225" s="154">
        <f>'[2]A18. Population 1680+'!J827</f>
        <v>39349.378000000004</v>
      </c>
      <c r="AO225" s="154"/>
      <c r="AP225" s="154">
        <v>91.875539578523203</v>
      </c>
      <c r="AQ225" s="177"/>
      <c r="AR225" s="161"/>
      <c r="AS225" s="161"/>
      <c r="AT225" s="156">
        <f t="shared" ref="AT225:AT231" si="183">AP225</f>
        <v>91.875539578523203</v>
      </c>
      <c r="AU225" s="154">
        <f>'[2]A18. Population 1680+'!S827</f>
        <v>4388</v>
      </c>
      <c r="AV225" s="154">
        <f t="shared" si="164"/>
        <v>340.11572013961529</v>
      </c>
      <c r="AW225" s="154"/>
      <c r="AX225" s="156">
        <f t="shared" si="181"/>
        <v>177.66997380626574</v>
      </c>
      <c r="AY225" s="156">
        <f>'[2]A9. Nominal GDP (A)'!AT225/('[2]A9. Nominal GDP (A)'!BK225+'[2]A9. Nominal GDP (A)'!AT225)</f>
        <v>6.407131771944069E-2</v>
      </c>
      <c r="AZ225" s="156"/>
      <c r="BA225" s="156"/>
      <c r="BB225" s="156">
        <f t="shared" si="154"/>
        <v>90.2</v>
      </c>
      <c r="BC225" s="182">
        <f>'[2]A9. Nominal GDP (A)'!AZ225</f>
        <v>1997</v>
      </c>
      <c r="BD225" s="79">
        <v>1984</v>
      </c>
      <c r="BE225" s="168"/>
      <c r="BF225" s="168">
        <f t="shared" si="179"/>
        <v>1997</v>
      </c>
      <c r="BG225" s="171"/>
      <c r="BH225" s="168">
        <f t="shared" si="157"/>
        <v>1997</v>
      </c>
      <c r="BI225" s="167">
        <f>'[2]A9. Nominal GDP (A)'!AZ225/'BoE A8. UK Real GDP(A)'!BD225</f>
        <v>1.0065524193548387</v>
      </c>
      <c r="BJ225" s="168"/>
      <c r="BK225" s="167">
        <f t="shared" si="175"/>
        <v>89.008524001794527</v>
      </c>
      <c r="BL225" s="167">
        <f t="shared" si="182"/>
        <v>402.94003868471918</v>
      </c>
      <c r="BM225" s="181">
        <v>1880</v>
      </c>
      <c r="BN225" s="173">
        <f t="shared" si="136"/>
        <v>92.475563589270863</v>
      </c>
      <c r="BO225" s="166">
        <v>90.6</v>
      </c>
      <c r="BP225" s="166">
        <f t="shared" si="137"/>
        <v>-3.863746964485415E-2</v>
      </c>
      <c r="BQ225" s="166">
        <f t="shared" si="138"/>
        <v>90.56136253035514</v>
      </c>
      <c r="BR225" s="166"/>
      <c r="BS225" s="180">
        <v>1946</v>
      </c>
      <c r="BT225" s="143">
        <f t="shared" si="155"/>
        <v>90.176088971269692</v>
      </c>
      <c r="BU225" s="143">
        <f t="shared" si="155"/>
        <v>90.176088971269692</v>
      </c>
      <c r="BV225" s="143">
        <f t="shared" si="171"/>
        <v>1941.9381609092386</v>
      </c>
      <c r="BW225" s="143">
        <f t="shared" si="172"/>
        <v>1.8315018315018108</v>
      </c>
      <c r="BX225" s="143"/>
      <c r="BY225" s="144">
        <f t="shared" si="173"/>
        <v>2002.6951383138864</v>
      </c>
      <c r="BZ225" s="144">
        <f t="shared" si="174"/>
        <v>1941.9381609092393</v>
      </c>
      <c r="CA225" s="144"/>
      <c r="CB225" s="158">
        <f>'[2]A9. Nominal GDP (A)'!DX225/'[2]A9. Nominal GDP (A)'!BF225</f>
        <v>1.8321605525883709E-2</v>
      </c>
      <c r="CC225" s="158">
        <f t="shared" si="165"/>
        <v>94.272783646814503</v>
      </c>
      <c r="CD225" s="158"/>
      <c r="CE225" s="162">
        <f>'[2]A9. Nominal GDP (A)'!DX225/'[2]A9. Nominal GDP (A)'!EF225</f>
        <v>1.9200000000000002E-2</v>
      </c>
      <c r="CF225" s="162">
        <f>'[2]A18. Population 1680+'!U827</f>
        <v>1244</v>
      </c>
      <c r="CG225" s="162">
        <f>'[2]A9. Nominal GDP (A)'!DO225/BI225</f>
        <v>37.130919585441909</v>
      </c>
      <c r="CH225" s="162"/>
      <c r="CI225" s="162"/>
      <c r="CJ225" s="145">
        <f t="shared" si="146"/>
        <v>3665.4759698050434</v>
      </c>
      <c r="CK225" s="145">
        <f t="shared" si="147"/>
        <v>3564.682865718979</v>
      </c>
      <c r="CL225" s="145">
        <f t="shared" si="176"/>
        <v>4091.5745865539729</v>
      </c>
      <c r="CM225" s="146">
        <f t="shared" si="149"/>
        <v>823.11293009322367</v>
      </c>
      <c r="CN225" s="146">
        <f t="shared" si="150"/>
        <v>823.11293009322367</v>
      </c>
      <c r="CO225" s="146">
        <f t="shared" si="148"/>
        <v>823.68289183783293</v>
      </c>
      <c r="DM225">
        <v>2118</v>
      </c>
      <c r="DN225">
        <v>1984</v>
      </c>
      <c r="DO225" s="174">
        <f t="shared" si="177"/>
        <v>1.0675403225806452</v>
      </c>
      <c r="DX225" s="150">
        <f t="shared" si="178"/>
        <v>1.1332044612982368</v>
      </c>
    </row>
    <row r="226" spans="1:128" x14ac:dyDescent="0.25">
      <c r="A226">
        <v>1908</v>
      </c>
      <c r="B226" s="147">
        <f t="shared" si="140"/>
        <v>170686.58870337208</v>
      </c>
      <c r="C226" s="147">
        <f t="shared" si="158"/>
        <v>167357.42157404334</v>
      </c>
      <c r="D226" s="147">
        <f t="shared" si="141"/>
        <v>192159.27463161922</v>
      </c>
      <c r="E226" s="148">
        <f t="shared" si="180"/>
        <v>-4.0752033837896988</v>
      </c>
      <c r="F226" s="148">
        <f t="shared" si="180"/>
        <v>-4.0752033837896988</v>
      </c>
      <c r="G226" s="148">
        <f t="shared" si="180"/>
        <v>-4.0427733123052008</v>
      </c>
      <c r="H226" s="10"/>
      <c r="I226" s="13">
        <f t="shared" si="159"/>
        <v>167435.70313017696</v>
      </c>
      <c r="J226" s="13">
        <f t="shared" si="160"/>
        <v>164166.38609727786</v>
      </c>
      <c r="K226" s="13">
        <f t="shared" si="142"/>
        <v>188495.33755149625</v>
      </c>
      <c r="L226" s="10">
        <f t="shared" si="166"/>
        <v>-3.9780820575693809</v>
      </c>
      <c r="M226" s="10"/>
      <c r="N226" s="13">
        <f>('[2]A9. Nominal GDP (A)'!DH226/('[2]A9. Nominal GDP (A)'!F226/'BoE A8. UK Real GDP(A)'!I226))</f>
        <v>142489.74480439237</v>
      </c>
      <c r="O226" s="13">
        <f t="shared" si="161"/>
        <v>139777.18808344888</v>
      </c>
      <c r="P226" s="13">
        <f t="shared" si="143"/>
        <v>160491.73570877252</v>
      </c>
      <c r="Q226" s="10">
        <f t="shared" si="167"/>
        <v>-3.9240425535599002</v>
      </c>
      <c r="R226" s="10"/>
      <c r="S226" s="10">
        <f t="shared" si="144"/>
        <v>91.556946637598159</v>
      </c>
      <c r="T226" s="10">
        <f t="shared" si="162"/>
        <v>91.556946637598173</v>
      </c>
      <c r="U226" s="10">
        <f t="shared" si="145"/>
        <v>91.272755230867048</v>
      </c>
      <c r="V226" s="10">
        <f t="shared" si="168"/>
        <v>-3.7512846865364793</v>
      </c>
      <c r="W226" s="10">
        <f t="shared" si="168"/>
        <v>-3.7512846865364793</v>
      </c>
      <c r="X226" s="10">
        <f t="shared" si="168"/>
        <v>-3.7187451052393214</v>
      </c>
      <c r="Y226" s="10"/>
      <c r="Z226" s="10">
        <f t="shared" si="163"/>
        <v>109.69595566770703</v>
      </c>
      <c r="AA226" s="10"/>
      <c r="AB226" s="10">
        <f t="shared" si="169"/>
        <v>3.5727502631019092E-2</v>
      </c>
      <c r="AC226" s="10"/>
      <c r="AD226" s="183">
        <f t="shared" si="151"/>
        <v>173011.87523817658</v>
      </c>
      <c r="AE226" s="183">
        <f t="shared" si="152"/>
        <v>169637.35441376988</v>
      </c>
      <c r="AF226" s="183">
        <f t="shared" si="153"/>
        <v>194777.08647748869</v>
      </c>
      <c r="AG226" s="183">
        <f t="shared" si="152"/>
        <v>202243.89702153258</v>
      </c>
      <c r="AH226" s="150">
        <f t="shared" si="170"/>
        <v>-3.7512846865364935</v>
      </c>
      <c r="AI226" s="150">
        <f t="shared" si="170"/>
        <v>-3.7512846865364793</v>
      </c>
      <c r="AJ226" s="150">
        <f t="shared" si="170"/>
        <v>-3.718745105239293</v>
      </c>
      <c r="AK226" s="184">
        <v>87.3</v>
      </c>
      <c r="AL226" s="161">
        <f>'[2]A14. Real GDP(O) components'!BZ226</f>
        <v>88.7</v>
      </c>
      <c r="AN226" s="154">
        <f>'[2]A18. Population 1680+'!J828</f>
        <v>39739.171000000002</v>
      </c>
      <c r="AO226" s="154"/>
      <c r="AP226" s="154">
        <v>91.908364414343396</v>
      </c>
      <c r="AQ226" s="177"/>
      <c r="AR226" s="161"/>
      <c r="AS226" s="161"/>
      <c r="AT226" s="156">
        <f t="shared" si="183"/>
        <v>91.908364414343396</v>
      </c>
      <c r="AU226" s="154">
        <f>'[2]A18. Population 1680+'!S828</f>
        <v>4385</v>
      </c>
      <c r="AV226" s="154">
        <f t="shared" si="164"/>
        <v>340.47000847137701</v>
      </c>
      <c r="AW226" s="154"/>
      <c r="AX226" s="156">
        <f t="shared" si="181"/>
        <v>177.73345085083193</v>
      </c>
      <c r="AY226" s="156">
        <f>'[2]A9. Nominal GDP (A)'!AT226/('[2]A9. Nominal GDP (A)'!BK226+'[2]A9. Nominal GDP (A)'!AT226)</f>
        <v>6.8422323691025896E-2</v>
      </c>
      <c r="AZ226" s="156"/>
      <c r="BA226" s="156"/>
      <c r="BB226" s="156">
        <f t="shared" si="154"/>
        <v>87.3</v>
      </c>
      <c r="BC226" s="182">
        <f>'[2]A9. Nominal GDP (A)'!AZ226</f>
        <v>1977</v>
      </c>
      <c r="BD226" s="79">
        <v>1944</v>
      </c>
      <c r="BE226" s="168"/>
      <c r="BF226" s="168">
        <f t="shared" si="179"/>
        <v>1977</v>
      </c>
      <c r="BG226" s="171"/>
      <c r="BH226" s="168">
        <f t="shared" si="157"/>
        <v>1977</v>
      </c>
      <c r="BI226" s="167">
        <f>'[2]A9. Nominal GDP (A)'!AZ226/'BoE A8. UK Real GDP(A)'!BD226</f>
        <v>1.0169753086419753</v>
      </c>
      <c r="BJ226" s="168"/>
      <c r="BK226" s="167">
        <f t="shared" si="175"/>
        <v>87.213997308209954</v>
      </c>
      <c r="BL226" s="167">
        <f t="shared" si="182"/>
        <v>394.81624758220465</v>
      </c>
      <c r="BM226" s="181">
        <v>1783</v>
      </c>
      <c r="BN226" s="173">
        <f t="shared" si="136"/>
        <v>86.805345308380481</v>
      </c>
      <c r="BO226" s="166">
        <v>87.1</v>
      </c>
      <c r="BP226" s="166">
        <f t="shared" si="137"/>
        <v>6.4475388634974706E-3</v>
      </c>
      <c r="BQ226" s="166">
        <f t="shared" si="138"/>
        <v>87.106447538863492</v>
      </c>
      <c r="BR226" s="166"/>
      <c r="BS226" s="180">
        <v>1873</v>
      </c>
      <c r="BT226" s="143">
        <f t="shared" si="155"/>
        <v>86.793327154772939</v>
      </c>
      <c r="BU226" s="143">
        <f t="shared" si="155"/>
        <v>86.793327154772939</v>
      </c>
      <c r="BV226" s="143">
        <f t="shared" si="171"/>
        <v>1869.0905320570423</v>
      </c>
      <c r="BW226" s="143">
        <f t="shared" si="172"/>
        <v>-3.7512846865364793</v>
      </c>
      <c r="BX226" s="143"/>
      <c r="BY226" s="144">
        <f t="shared" si="173"/>
        <v>1922.37636902851</v>
      </c>
      <c r="BZ226" s="144">
        <f t="shared" si="174"/>
        <v>1869.090532057043</v>
      </c>
      <c r="CA226" s="144"/>
      <c r="CB226" s="158">
        <f>'[2]A9. Nominal GDP (A)'!DX226/'[2]A9. Nominal GDP (A)'!BF226</f>
        <v>1.7945997433737246E-2</v>
      </c>
      <c r="CC226" s="158">
        <f t="shared" si="165"/>
        <v>90.491941613117035</v>
      </c>
      <c r="CD226" s="158"/>
      <c r="CE226" s="162">
        <f>'[2]A9. Nominal GDP (A)'!DX226/'[2]A9. Nominal GDP (A)'!EF226</f>
        <v>1.89E-2</v>
      </c>
      <c r="CF226" s="162">
        <f>'[2]A18. Population 1680+'!U828</f>
        <v>1245</v>
      </c>
      <c r="CG226" s="162">
        <f>'[2]A9. Nominal GDP (A)'!DO226/BI226</f>
        <v>34.391128739576722</v>
      </c>
      <c r="CH226" s="162"/>
      <c r="CI226" s="162"/>
      <c r="CJ226" s="145">
        <f t="shared" si="146"/>
        <v>3395.0103411609271</v>
      </c>
      <c r="CK226" s="145">
        <f t="shared" si="147"/>
        <v>3301.6544895583588</v>
      </c>
      <c r="CL226" s="145">
        <f t="shared" si="176"/>
        <v>3790.9494890076935</v>
      </c>
      <c r="CM226" s="146">
        <f t="shared" si="149"/>
        <v>789.56940411365429</v>
      </c>
      <c r="CN226" s="146">
        <f t="shared" si="150"/>
        <v>789.56940411365429</v>
      </c>
      <c r="CO226" s="146">
        <f t="shared" si="148"/>
        <v>789.83634022528167</v>
      </c>
      <c r="DM226">
        <v>2076</v>
      </c>
      <c r="DN226">
        <v>1944</v>
      </c>
      <c r="DO226" s="174">
        <f t="shared" si="177"/>
        <v>1.0679012345679013</v>
      </c>
      <c r="DX226" s="150">
        <f t="shared" si="178"/>
        <v>1.1335875728917228</v>
      </c>
    </row>
    <row r="227" spans="1:128" x14ac:dyDescent="0.25">
      <c r="A227">
        <v>1909</v>
      </c>
      <c r="B227" s="147">
        <f t="shared" si="140"/>
        <v>175307.38462336664</v>
      </c>
      <c r="C227" s="147">
        <f t="shared" si="158"/>
        <v>171888.09089413896</v>
      </c>
      <c r="D227" s="147">
        <f t="shared" si="141"/>
        <v>196673.47941078318</v>
      </c>
      <c r="E227" s="148">
        <f t="shared" si="180"/>
        <v>2.7071815982126282</v>
      </c>
      <c r="F227" s="148">
        <f t="shared" si="180"/>
        <v>2.7071815982126139</v>
      </c>
      <c r="G227" s="148">
        <f t="shared" si="180"/>
        <v>2.3491995313876828</v>
      </c>
      <c r="H227" s="10"/>
      <c r="I227" s="13">
        <f t="shared" si="159"/>
        <v>171983.39160495313</v>
      </c>
      <c r="J227" s="13">
        <f t="shared" si="160"/>
        <v>168625.2772897961</v>
      </c>
      <c r="K227" s="13">
        <f t="shared" si="142"/>
        <v>192940.18467874703</v>
      </c>
      <c r="L227" s="10">
        <f t="shared" si="166"/>
        <v>2.3580674116336979</v>
      </c>
      <c r="M227" s="10"/>
      <c r="N227" s="13">
        <f>('[2]A9. Nominal GDP (A)'!DH227/('[2]A9. Nominal GDP (A)'!F227/'BoE A8. UK Real GDP(A)'!I227))</f>
        <v>146442.02834106862</v>
      </c>
      <c r="O227" s="13">
        <f t="shared" si="161"/>
        <v>143654.23256846424</v>
      </c>
      <c r="P227" s="13">
        <f t="shared" si="143"/>
        <v>164368.44230660499</v>
      </c>
      <c r="Q227" s="10">
        <f t="shared" si="167"/>
        <v>2.4155178961159294</v>
      </c>
      <c r="R227" s="10"/>
      <c r="S227" s="10">
        <f t="shared" si="144"/>
        <v>94.049954794841881</v>
      </c>
      <c r="T227" s="10">
        <f t="shared" si="162"/>
        <v>94.049954794841895</v>
      </c>
      <c r="U227" s="10">
        <f t="shared" si="145"/>
        <v>93.431235013376678</v>
      </c>
      <c r="V227" s="10">
        <f t="shared" si="168"/>
        <v>2.7229044313934878</v>
      </c>
      <c r="W227" s="10">
        <f t="shared" si="168"/>
        <v>2.7229044313934736</v>
      </c>
      <c r="X227" s="10">
        <f t="shared" si="168"/>
        <v>2.3648675632174445</v>
      </c>
      <c r="Y227" s="10"/>
      <c r="Z227" s="10">
        <f t="shared" si="163"/>
        <v>112.78478875105823</v>
      </c>
      <c r="AA227" s="10"/>
      <c r="AB227" s="10">
        <f t="shared" si="169"/>
        <v>2.8158130940651489</v>
      </c>
      <c r="AC227" s="10"/>
      <c r="AD227" s="183">
        <f t="shared" si="151"/>
        <v>177722.82325587384</v>
      </c>
      <c r="AE227" s="183">
        <f t="shared" si="152"/>
        <v>174256.41745440106</v>
      </c>
      <c r="AF227" s="183">
        <f t="shared" si="153"/>
        <v>199383.30661617481</v>
      </c>
      <c r="AG227" s="183">
        <f t="shared" si="152"/>
        <v>207026.69734078171</v>
      </c>
      <c r="AH227" s="150">
        <f t="shared" si="170"/>
        <v>2.7229044313934736</v>
      </c>
      <c r="AI227" s="150">
        <f t="shared" si="170"/>
        <v>2.7229044313934736</v>
      </c>
      <c r="AJ227" s="150">
        <f t="shared" si="170"/>
        <v>2.3648675632174445</v>
      </c>
      <c r="AK227" s="184">
        <v>88.7</v>
      </c>
      <c r="AL227" s="161">
        <f>'[2]A14. Real GDP(O) components'!BZ227</f>
        <v>89.7</v>
      </c>
      <c r="AN227" s="154">
        <f>'[2]A18. Population 1680+'!J829</f>
        <v>40132.848000000005</v>
      </c>
      <c r="AO227" s="154"/>
      <c r="AP227" s="154">
        <v>94.496332174063596</v>
      </c>
      <c r="AQ227" s="177"/>
      <c r="AR227" s="161"/>
      <c r="AS227" s="161"/>
      <c r="AT227" s="156">
        <f t="shared" si="183"/>
        <v>94.496332174063596</v>
      </c>
      <c r="AU227" s="154">
        <f>'[2]A18. Population 1680+'!S829</f>
        <v>4387</v>
      </c>
      <c r="AV227" s="154">
        <f t="shared" si="164"/>
        <v>349.89741921868182</v>
      </c>
      <c r="AW227" s="154"/>
      <c r="AX227" s="156">
        <f t="shared" si="181"/>
        <v>182.7380926324235</v>
      </c>
      <c r="AY227" s="156">
        <f>'[2]A9. Nominal GDP (A)'!AT227/('[2]A9. Nominal GDP (A)'!BK227+'[2]A9. Nominal GDP (A)'!AT227)</f>
        <v>6.6220303015659926E-2</v>
      </c>
      <c r="AZ227" s="156"/>
      <c r="BA227" s="156"/>
      <c r="BB227" s="156">
        <f t="shared" si="154"/>
        <v>88.7</v>
      </c>
      <c r="BC227" s="182">
        <f>'[2]A9. Nominal GDP (A)'!AZ227</f>
        <v>2011</v>
      </c>
      <c r="BD227" s="79">
        <v>2010</v>
      </c>
      <c r="BE227" s="168"/>
      <c r="BF227" s="168">
        <f t="shared" si="179"/>
        <v>2011</v>
      </c>
      <c r="BG227" s="171"/>
      <c r="BH227" s="168">
        <f t="shared" si="157"/>
        <v>2011</v>
      </c>
      <c r="BI227" s="167">
        <f>'[2]A9. Nominal GDP (A)'!AZ227/'BoE A8. UK Real GDP(A)'!BD227</f>
        <v>1.000497512437811</v>
      </c>
      <c r="BJ227" s="168"/>
      <c r="BK227" s="167">
        <f t="shared" si="175"/>
        <v>90.17496635262448</v>
      </c>
      <c r="BL227" s="167">
        <f t="shared" si="182"/>
        <v>408.2205029013536</v>
      </c>
      <c r="BM227" s="181">
        <v>1807</v>
      </c>
      <c r="BN227" s="173">
        <f t="shared" si="136"/>
        <v>89.422678438979204</v>
      </c>
      <c r="BO227" s="166">
        <v>89.5</v>
      </c>
      <c r="BP227" s="166">
        <f t="shared" si="137"/>
        <v>-6.7451736132113638E-2</v>
      </c>
      <c r="BQ227" s="166">
        <f t="shared" si="138"/>
        <v>89.432548263867901</v>
      </c>
      <c r="BR227" s="166"/>
      <c r="BS227" s="180">
        <v>1924</v>
      </c>
      <c r="BT227" s="143">
        <f t="shared" si="155"/>
        <v>89.156626506024097</v>
      </c>
      <c r="BU227" s="143">
        <f t="shared" si="155"/>
        <v>89.156626506024097</v>
      </c>
      <c r="BV227" s="143">
        <f t="shared" si="171"/>
        <v>1919.9840809811797</v>
      </c>
      <c r="BW227" s="143">
        <f t="shared" si="172"/>
        <v>2.7229044313934878</v>
      </c>
      <c r="BX227" s="143"/>
      <c r="BY227" s="144">
        <f t="shared" si="173"/>
        <v>1974.5896586326753</v>
      </c>
      <c r="BZ227" s="144">
        <f t="shared" si="174"/>
        <v>1919.9840809811808</v>
      </c>
      <c r="CA227" s="144"/>
      <c r="CB227" s="158">
        <f>'[2]A9. Nominal GDP (A)'!DX227/'[2]A9. Nominal GDP (A)'!BF227</f>
        <v>1.769747540646905E-2</v>
      </c>
      <c r="CC227" s="158">
        <f t="shared" si="165"/>
        <v>92.949775589029187</v>
      </c>
      <c r="CD227" s="158"/>
      <c r="CE227" s="162">
        <f>'[2]A9. Nominal GDP (A)'!DX227/'[2]A9. Nominal GDP (A)'!EF227</f>
        <v>1.8600000000000002E-2</v>
      </c>
      <c r="CF227" s="162">
        <f>'[2]A18. Population 1680+'!U829</f>
        <v>1247</v>
      </c>
      <c r="CG227" s="162">
        <f>'[2]A9. Nominal GDP (A)'!DO227/BI227</f>
        <v>35.163291906298326</v>
      </c>
      <c r="CH227" s="162"/>
      <c r="CI227" s="162"/>
      <c r="CJ227" s="145">
        <f t="shared" si="146"/>
        <v>3471.2364503978315</v>
      </c>
      <c r="CK227" s="145">
        <f t="shared" si="147"/>
        <v>3375.7845364487412</v>
      </c>
      <c r="CL227" s="145">
        <f t="shared" si="176"/>
        <v>3862.5554980035658</v>
      </c>
      <c r="CM227" s="146">
        <f t="shared" si="149"/>
        <v>810.94448172693626</v>
      </c>
      <c r="CN227" s="146">
        <f t="shared" si="150"/>
        <v>810.94448172693626</v>
      </c>
      <c r="CO227" s="146">
        <f t="shared" si="148"/>
        <v>808.11796485507284</v>
      </c>
      <c r="DM227">
        <v>2139</v>
      </c>
      <c r="DN227">
        <v>2010</v>
      </c>
      <c r="DO227" s="174">
        <f t="shared" si="177"/>
        <v>1.0641791044776119</v>
      </c>
      <c r="DX227" s="150">
        <f t="shared" si="178"/>
        <v>1.1296364955088545</v>
      </c>
    </row>
    <row r="228" spans="1:128" x14ac:dyDescent="0.25">
      <c r="A228">
        <v>1910</v>
      </c>
      <c r="B228" s="147">
        <f t="shared" si="140"/>
        <v>180307.32293518199</v>
      </c>
      <c r="C228" s="147">
        <f t="shared" si="158"/>
        <v>176790.5075998175</v>
      </c>
      <c r="D228" s="147">
        <f t="shared" si="141"/>
        <v>202248.01200561135</v>
      </c>
      <c r="E228" s="148">
        <f t="shared" si="180"/>
        <v>2.8520979435962204</v>
      </c>
      <c r="F228" s="148">
        <f t="shared" si="180"/>
        <v>2.8520979435962204</v>
      </c>
      <c r="G228" s="148">
        <f t="shared" si="180"/>
        <v>2.8344099120679545</v>
      </c>
      <c r="H228" s="10"/>
      <c r="I228" s="13">
        <f t="shared" si="159"/>
        <v>176915.03027933705</v>
      </c>
      <c r="J228" s="13">
        <f t="shared" si="160"/>
        <v>173460.6217448657</v>
      </c>
      <c r="K228" s="13">
        <f t="shared" si="142"/>
        <v>198438.62877846468</v>
      </c>
      <c r="L228" s="10">
        <f t="shared" si="166"/>
        <v>2.8498179935262158</v>
      </c>
      <c r="M228" s="10"/>
      <c r="N228" s="13">
        <f>('[2]A9. Nominal GDP (A)'!DH228/('[2]A9. Nominal GDP (A)'!F228/'BoE A8. UK Real GDP(A)'!I228))</f>
        <v>150725.58955892088</v>
      </c>
      <c r="O228" s="13">
        <f t="shared" si="161"/>
        <v>147856.2482492183</v>
      </c>
      <c r="P228" s="13">
        <f t="shared" si="143"/>
        <v>169147.27310304684</v>
      </c>
      <c r="Q228" s="10">
        <f t="shared" si="167"/>
        <v>2.9073894777974658</v>
      </c>
      <c r="R228" s="10"/>
      <c r="S228" s="10">
        <f t="shared" si="144"/>
        <v>96.542962952085603</v>
      </c>
      <c r="T228" s="10">
        <f t="shared" si="162"/>
        <v>96.542962952085617</v>
      </c>
      <c r="U228" s="10">
        <f t="shared" si="145"/>
        <v>95.891348803912678</v>
      </c>
      <c r="V228" s="10">
        <f t="shared" si="168"/>
        <v>2.6507276507276458</v>
      </c>
      <c r="W228" s="10">
        <f t="shared" si="168"/>
        <v>2.6507276507276458</v>
      </c>
      <c r="X228" s="10">
        <f t="shared" si="168"/>
        <v>2.6330742499377067</v>
      </c>
      <c r="Y228" s="10"/>
      <c r="Z228" s="10">
        <f t="shared" si="163"/>
        <v>112.32674134632673</v>
      </c>
      <c r="AA228" s="10"/>
      <c r="AB228" s="10">
        <f t="shared" si="169"/>
        <v>-0.40612516085171535</v>
      </c>
      <c r="AC228" s="10"/>
      <c r="AD228" s="183">
        <f t="shared" si="151"/>
        <v>182433.77127357112</v>
      </c>
      <c r="AE228" s="183">
        <f t="shared" si="152"/>
        <v>178875.4804950323</v>
      </c>
      <c r="AF228" s="183">
        <f t="shared" si="153"/>
        <v>204633.21712135966</v>
      </c>
      <c r="AG228" s="183">
        <f t="shared" si="152"/>
        <v>212477.86399895832</v>
      </c>
      <c r="AH228" s="150">
        <f t="shared" si="170"/>
        <v>2.65072765072766</v>
      </c>
      <c r="AI228" s="150">
        <f t="shared" si="170"/>
        <v>2.65072765072766</v>
      </c>
      <c r="AJ228" s="150">
        <f t="shared" si="170"/>
        <v>2.6330742499377067</v>
      </c>
      <c r="AK228" s="184">
        <v>90.2</v>
      </c>
      <c r="AL228" s="161">
        <f>'[2]A14. Real GDP(O) components'!BZ228</f>
        <v>92.8</v>
      </c>
      <c r="AN228" s="154">
        <f>'[2]A18. Population 1680+'!J830</f>
        <v>40519.133878833956</v>
      </c>
      <c r="AO228" s="154"/>
      <c r="AP228" s="154">
        <v>94.1125587930227</v>
      </c>
      <c r="AQ228" s="177"/>
      <c r="AR228" s="161"/>
      <c r="AS228" s="161"/>
      <c r="AT228" s="156">
        <f t="shared" si="183"/>
        <v>94.1125587930227</v>
      </c>
      <c r="AU228" s="154">
        <f>'[2]A18. Population 1680+'!S830</f>
        <v>4385</v>
      </c>
      <c r="AV228" s="154">
        <f t="shared" si="164"/>
        <v>348.63533796628838</v>
      </c>
      <c r="AW228" s="154"/>
      <c r="AX228" s="156">
        <f t="shared" si="181"/>
        <v>181.99594725978272</v>
      </c>
      <c r="AY228" s="156">
        <f>'[2]A9. Nominal GDP (A)'!AT228/('[2]A9. Nominal GDP (A)'!BK228+'[2]A9. Nominal GDP (A)'!AT228)</f>
        <v>6.3307612542106984E-2</v>
      </c>
      <c r="AZ228" s="156"/>
      <c r="BA228" s="156"/>
      <c r="BB228" s="156">
        <f t="shared" si="154"/>
        <v>90.2</v>
      </c>
      <c r="BC228" s="182">
        <f>'[2]A9. Nominal GDP (A)'!AZ228</f>
        <v>2052</v>
      </c>
      <c r="BD228" s="79">
        <v>2047</v>
      </c>
      <c r="BE228" s="168"/>
      <c r="BF228" s="168">
        <f t="shared" si="179"/>
        <v>2052</v>
      </c>
      <c r="BG228" s="171"/>
      <c r="BH228" s="168">
        <f t="shared" si="157"/>
        <v>2052</v>
      </c>
      <c r="BI228" s="167">
        <f>'[2]A9. Nominal GDP (A)'!AZ228/'BoE A8. UK Real GDP(A)'!BD228</f>
        <v>1.0024425989252566</v>
      </c>
      <c r="BJ228" s="168"/>
      <c r="BK228" s="167">
        <f t="shared" si="175"/>
        <v>91.834903544190212</v>
      </c>
      <c r="BL228" s="167">
        <f t="shared" si="182"/>
        <v>415.73500967117957</v>
      </c>
      <c r="BM228" s="181">
        <v>1880</v>
      </c>
      <c r="BN228" s="173">
        <f t="shared" si="136"/>
        <v>92.854695482591993</v>
      </c>
      <c r="BO228" s="166">
        <v>91.7</v>
      </c>
      <c r="BP228" s="166">
        <f t="shared" si="137"/>
        <v>-7.0133657739262389E-2</v>
      </c>
      <c r="BQ228" s="166">
        <f t="shared" si="138"/>
        <v>91.62986634226074</v>
      </c>
      <c r="BR228" s="166"/>
      <c r="BS228" s="180">
        <v>1975</v>
      </c>
      <c r="BT228" s="143">
        <f t="shared" si="155"/>
        <v>91.519925857275254</v>
      </c>
      <c r="BU228" s="143">
        <f t="shared" si="155"/>
        <v>91.519925857275254</v>
      </c>
      <c r="BV228" s="143">
        <f t="shared" si="171"/>
        <v>1970.877629905317</v>
      </c>
      <c r="BW228" s="143">
        <f t="shared" si="172"/>
        <v>2.6507276507276458</v>
      </c>
      <c r="BX228" s="143"/>
      <c r="BY228" s="144">
        <f t="shared" si="173"/>
        <v>2031.2111883959656</v>
      </c>
      <c r="BZ228" s="144">
        <f t="shared" si="174"/>
        <v>1970.8776299053181</v>
      </c>
      <c r="CA228" s="144"/>
      <c r="CB228" s="158">
        <f>'[2]A9. Nominal GDP (A)'!DX228/'[2]A9. Nominal GDP (A)'!BF228</f>
        <v>1.74610071207899E-2</v>
      </c>
      <c r="CC228" s="158">
        <f t="shared" si="165"/>
        <v>95.615118467736337</v>
      </c>
      <c r="CD228" s="158"/>
      <c r="CE228" s="162">
        <f>'[2]A9. Nominal GDP (A)'!DX228/'[2]A9. Nominal GDP (A)'!EF228</f>
        <v>1.83E-2</v>
      </c>
      <c r="CF228" s="162">
        <f>'[2]A18. Population 1680+'!U830</f>
        <v>1248</v>
      </c>
      <c r="CG228" s="162">
        <f>'[2]A9. Nominal GDP (A)'!DO228/BI228</f>
        <v>35.880262536035168</v>
      </c>
      <c r="CH228" s="162"/>
      <c r="CI228" s="162"/>
      <c r="CJ228" s="145">
        <f t="shared" si="146"/>
        <v>3542.0140838014158</v>
      </c>
      <c r="CK228" s="145">
        <f t="shared" si="147"/>
        <v>3444.6159294651616</v>
      </c>
      <c r="CL228" s="145">
        <f t="shared" si="176"/>
        <v>3940.634219084684</v>
      </c>
      <c r="CM228" s="146">
        <f t="shared" si="149"/>
        <v>834.07341261397721</v>
      </c>
      <c r="CN228" s="146">
        <f t="shared" si="150"/>
        <v>834.07341261397721</v>
      </c>
      <c r="CO228" s="146">
        <f t="shared" si="148"/>
        <v>833.92997249837276</v>
      </c>
      <c r="DM228">
        <v>2178</v>
      </c>
      <c r="DN228">
        <v>2047</v>
      </c>
      <c r="DO228" s="174">
        <f t="shared" si="177"/>
        <v>1.0639960918417195</v>
      </c>
      <c r="DX228" s="150">
        <f t="shared" si="178"/>
        <v>1.1294422258114198</v>
      </c>
    </row>
    <row r="229" spans="1:128" x14ac:dyDescent="0.25">
      <c r="A229">
        <v>1911</v>
      </c>
      <c r="B229" s="147">
        <f t="shared" si="140"/>
        <v>186681.99788949889</v>
      </c>
      <c r="C229" s="147">
        <f t="shared" si="158"/>
        <v>183040.8473121023</v>
      </c>
      <c r="D229" s="147">
        <f t="shared" si="141"/>
        <v>209312.43109285127</v>
      </c>
      <c r="E229" s="148">
        <f t="shared" si="180"/>
        <v>3.5354498367259879</v>
      </c>
      <c r="F229" s="148">
        <f t="shared" si="180"/>
        <v>3.5354498367259737</v>
      </c>
      <c r="G229" s="148">
        <f t="shared" si="180"/>
        <v>3.4929485917735121</v>
      </c>
      <c r="H229" s="10"/>
      <c r="I229" s="13">
        <f t="shared" si="159"/>
        <v>183255.53993807189</v>
      </c>
      <c r="J229" s="13">
        <f t="shared" si="160"/>
        <v>179677.32784296779</v>
      </c>
      <c r="K229" s="13">
        <f t="shared" si="142"/>
        <v>205466.15061802298</v>
      </c>
      <c r="L229" s="10">
        <f t="shared" si="166"/>
        <v>3.5414081838893168</v>
      </c>
      <c r="M229" s="10"/>
      <c r="N229" s="13">
        <f>('[2]A9. Nominal GDP (A)'!DH229/('[2]A9. Nominal GDP (A)'!F229/'BoE A8. UK Real GDP(A)'!I229))</f>
        <v>155636.57872540929</v>
      </c>
      <c r="O229" s="13">
        <f t="shared" si="161"/>
        <v>152673.74762324253</v>
      </c>
      <c r="P229" s="13">
        <f t="shared" si="143"/>
        <v>174586.78621929904</v>
      </c>
      <c r="Q229" s="10">
        <f t="shared" si="167"/>
        <v>3.2158444037926444</v>
      </c>
      <c r="R229" s="10"/>
      <c r="S229" s="10">
        <f t="shared" si="144"/>
        <v>99.769208802636328</v>
      </c>
      <c r="T229" s="10">
        <f t="shared" si="162"/>
        <v>99.769208802636328</v>
      </c>
      <c r="U229" s="10">
        <f t="shared" si="145"/>
        <v>99.055140415295142</v>
      </c>
      <c r="V229" s="10">
        <f t="shared" si="168"/>
        <v>3.341772151898752</v>
      </c>
      <c r="W229" s="10">
        <f t="shared" si="168"/>
        <v>3.3417721518987378</v>
      </c>
      <c r="X229" s="10">
        <f t="shared" si="168"/>
        <v>3.2993504115288488</v>
      </c>
      <c r="Y229" s="10"/>
      <c r="Z229" s="10">
        <f t="shared" si="163"/>
        <v>112.05585587085785</v>
      </c>
      <c r="AA229" s="10"/>
      <c r="AB229" s="10">
        <f t="shared" si="169"/>
        <v>-0.24115849193353256</v>
      </c>
      <c r="AC229" s="10"/>
      <c r="AD229" s="183">
        <f t="shared" si="151"/>
        <v>188530.29223764996</v>
      </c>
      <c r="AE229" s="183">
        <f t="shared" si="152"/>
        <v>184853.09148879035</v>
      </c>
      <c r="AF229" s="183">
        <f t="shared" si="153"/>
        <v>211384.78401257796</v>
      </c>
      <c r="AG229" s="183">
        <f t="shared" si="152"/>
        <v>219488.25327921566</v>
      </c>
      <c r="AH229" s="150">
        <f t="shared" si="170"/>
        <v>3.3417721518987378</v>
      </c>
      <c r="AI229" s="150">
        <f t="shared" si="170"/>
        <v>3.341772151898752</v>
      </c>
      <c r="AJ229" s="150">
        <f t="shared" si="170"/>
        <v>3.299350411528863</v>
      </c>
      <c r="AK229" s="184">
        <v>93.8</v>
      </c>
      <c r="AL229" s="161">
        <f>'[2]A14. Real GDP(O) components'!BZ229</f>
        <v>95.9</v>
      </c>
      <c r="AN229" s="154">
        <f>'[2]A18. Population 1680+'!J831</f>
        <v>40881.489989737951</v>
      </c>
      <c r="AO229" s="154"/>
      <c r="AP229" s="154">
        <v>93.885598365517396</v>
      </c>
      <c r="AQ229" s="177"/>
      <c r="AR229" s="161"/>
      <c r="AS229" s="161"/>
      <c r="AT229" s="156">
        <f t="shared" si="183"/>
        <v>93.885598365517396</v>
      </c>
      <c r="AU229" s="154">
        <f>'[2]A18. Population 1680+'!S831</f>
        <v>4381</v>
      </c>
      <c r="AV229" s="154">
        <f t="shared" si="164"/>
        <v>348.11212235907857</v>
      </c>
      <c r="AW229" s="154"/>
      <c r="AX229" s="156">
        <f t="shared" si="181"/>
        <v>181.55704857799088</v>
      </c>
      <c r="AY229" s="156">
        <f>'[2]A9. Nominal GDP (A)'!AT229/('[2]A9. Nominal GDP (A)'!BK229+'[2]A9. Nominal GDP (A)'!AT229)</f>
        <v>6.1939890016924452E-2</v>
      </c>
      <c r="AZ229" s="156"/>
      <c r="BA229" s="156"/>
      <c r="BB229" s="156">
        <f t="shared" si="154"/>
        <v>93.8</v>
      </c>
      <c r="BC229" s="182">
        <f>'[2]A9. Nominal GDP (A)'!AZ229</f>
        <v>2163</v>
      </c>
      <c r="BD229" s="79">
        <v>2124</v>
      </c>
      <c r="BE229" s="168"/>
      <c r="BF229" s="168">
        <f t="shared" si="179"/>
        <v>2163</v>
      </c>
      <c r="BG229" s="171"/>
      <c r="BH229" s="168">
        <f t="shared" si="157"/>
        <v>2163</v>
      </c>
      <c r="BI229" s="167">
        <f>'[2]A9. Nominal GDP (A)'!AZ229/'BoE A8. UK Real GDP(A)'!BD229</f>
        <v>1.018361581920904</v>
      </c>
      <c r="BJ229" s="168"/>
      <c r="BK229" s="167">
        <f t="shared" si="175"/>
        <v>95.289367429340516</v>
      </c>
      <c r="BL229" s="167">
        <f t="shared" si="182"/>
        <v>431.37330754351996</v>
      </c>
      <c r="BM229" s="181">
        <v>1962</v>
      </c>
      <c r="BN229" s="173">
        <f t="shared" si="136"/>
        <v>95.389930110448901</v>
      </c>
      <c r="BO229" s="166">
        <v>94.9</v>
      </c>
      <c r="BP229" s="166">
        <f t="shared" si="137"/>
        <v>-7.3567486736877186E-2</v>
      </c>
      <c r="BQ229" s="166">
        <f t="shared" si="138"/>
        <v>94.826432513263128</v>
      </c>
      <c r="BR229" s="166"/>
      <c r="BS229" s="180">
        <v>2041</v>
      </c>
      <c r="BT229" s="143">
        <f t="shared" si="155"/>
        <v>94.578313253012055</v>
      </c>
      <c r="BU229" s="143">
        <f t="shared" si="155"/>
        <v>94.57831325301207</v>
      </c>
      <c r="BV229" s="143">
        <f t="shared" si="171"/>
        <v>2036.7398696894948</v>
      </c>
      <c r="BW229" s="143">
        <f t="shared" si="172"/>
        <v>3.3417721518987378</v>
      </c>
      <c r="BX229" s="143"/>
      <c r="BY229" s="144">
        <f t="shared" si="173"/>
        <v>2104.0083619239576</v>
      </c>
      <c r="BZ229" s="144">
        <f t="shared" si="174"/>
        <v>2036.7398696894957</v>
      </c>
      <c r="CA229" s="144"/>
      <c r="CB229" s="158">
        <f>'[2]A9. Nominal GDP (A)'!DX229/'[2]A9. Nominal GDP (A)'!BF229</f>
        <v>1.7194584500708106E-2</v>
      </c>
      <c r="CC229" s="158">
        <f t="shared" si="165"/>
        <v>99.041896742078151</v>
      </c>
      <c r="CD229" s="158"/>
      <c r="CE229" s="162">
        <f>'[2]A9. Nominal GDP (A)'!DX229/'[2]A9. Nominal GDP (A)'!EF229</f>
        <v>1.8000000000000002E-2</v>
      </c>
      <c r="CF229" s="162">
        <f>'[2]A18. Population 1680+'!U831</f>
        <v>1251</v>
      </c>
      <c r="CG229" s="162">
        <f>'[2]A9. Nominal GDP (A)'!DO229/BI229</f>
        <v>36.21566287407429</v>
      </c>
      <c r="CH229" s="162"/>
      <c r="CI229" s="162"/>
      <c r="CJ229" s="145">
        <f t="shared" si="146"/>
        <v>3575.1240065577836</v>
      </c>
      <c r="CK229" s="145">
        <f t="shared" si="147"/>
        <v>3476.8153969578325</v>
      </c>
      <c r="CL229" s="145">
        <f t="shared" si="176"/>
        <v>3975.8376006500571</v>
      </c>
      <c r="CM229" s="146">
        <f t="shared" si="149"/>
        <v>863.5616597184129</v>
      </c>
      <c r="CN229" s="146">
        <f t="shared" si="150"/>
        <v>863.5616597184129</v>
      </c>
      <c r="CO229" s="146">
        <f t="shared" si="148"/>
        <v>863.20716813423405</v>
      </c>
      <c r="DM229">
        <v>2259</v>
      </c>
      <c r="DN229">
        <v>2124</v>
      </c>
      <c r="DO229" s="174">
        <f t="shared" si="177"/>
        <v>1.0635593220338984</v>
      </c>
      <c r="DX229" s="150">
        <f t="shared" si="178"/>
        <v>1.1289785904017644</v>
      </c>
    </row>
    <row r="230" spans="1:128" x14ac:dyDescent="0.25">
      <c r="A230">
        <v>1912</v>
      </c>
      <c r="B230" s="147">
        <f t="shared" si="140"/>
        <v>189810.63469560677</v>
      </c>
      <c r="C230" s="147">
        <f t="shared" si="158"/>
        <v>186108.4614280643</v>
      </c>
      <c r="D230" s="147">
        <f t="shared" si="141"/>
        <v>213042.4881215835</v>
      </c>
      <c r="E230" s="148">
        <f t="shared" si="180"/>
        <v>1.6759177861165711</v>
      </c>
      <c r="F230" s="148">
        <f t="shared" si="180"/>
        <v>1.6759177861165711</v>
      </c>
      <c r="G230" s="148">
        <f t="shared" si="180"/>
        <v>1.7820523173215435</v>
      </c>
      <c r="H230" s="10"/>
      <c r="I230" s="13">
        <f t="shared" si="159"/>
        <v>186262.05824072042</v>
      </c>
      <c r="J230" s="13">
        <f t="shared" si="160"/>
        <v>182625.14145293241</v>
      </c>
      <c r="K230" s="13">
        <f t="shared" si="142"/>
        <v>209055.05440292676</v>
      </c>
      <c r="L230" s="10">
        <f t="shared" si="166"/>
        <v>1.7467129131045169</v>
      </c>
      <c r="M230" s="10"/>
      <c r="N230" s="13">
        <f>('[2]A9. Nominal GDP (A)'!DH230/('[2]A9. Nominal GDP (A)'!F230/'BoE A8. UK Real GDP(A)'!I230))</f>
        <v>158121.6107701633</v>
      </c>
      <c r="O230" s="13">
        <f t="shared" si="161"/>
        <v>155111.47247136978</v>
      </c>
      <c r="P230" s="13">
        <f t="shared" si="143"/>
        <v>177559.54661027621</v>
      </c>
      <c r="Q230" s="10">
        <f t="shared" si="167"/>
        <v>1.7027407717117171</v>
      </c>
      <c r="R230" s="10"/>
      <c r="S230" s="10">
        <f t="shared" si="144"/>
        <v>101.13791916347601</v>
      </c>
      <c r="T230" s="10">
        <f t="shared" si="162"/>
        <v>101.13791916347601</v>
      </c>
      <c r="U230" s="10">
        <f t="shared" si="145"/>
        <v>100.51887197332803</v>
      </c>
      <c r="V230" s="10">
        <f t="shared" si="168"/>
        <v>1.3718765311121928</v>
      </c>
      <c r="W230" s="10">
        <f t="shared" si="168"/>
        <v>1.3718765311121928</v>
      </c>
      <c r="X230" s="10">
        <f t="shared" si="168"/>
        <v>1.4776936884810681</v>
      </c>
      <c r="Y230" s="10"/>
      <c r="Z230" s="10">
        <f t="shared" si="163"/>
        <v>109.03249207284516</v>
      </c>
      <c r="AA230" s="10"/>
      <c r="AB230" s="10">
        <f t="shared" si="169"/>
        <v>-2.6980863913948951</v>
      </c>
      <c r="AC230" s="10"/>
      <c r="AD230" s="183">
        <f t="shared" si="151"/>
        <v>191116.69507089554</v>
      </c>
      <c r="AE230" s="183">
        <f>AE231*AD230/AD231</f>
        <v>187389.04766796046</v>
      </c>
      <c r="AF230" s="183">
        <f t="shared" si="153"/>
        <v>214508.40362434121</v>
      </c>
      <c r="AG230" s="183">
        <f>AG231*AF230/AF231</f>
        <v>222731.61734488004</v>
      </c>
      <c r="AH230" s="150">
        <f t="shared" si="170"/>
        <v>1.371876531112207</v>
      </c>
      <c r="AI230" s="150">
        <f t="shared" si="170"/>
        <v>1.371876531112207</v>
      </c>
      <c r="AJ230" s="150">
        <f t="shared" si="170"/>
        <v>1.4776936884810965</v>
      </c>
      <c r="AK230" s="184">
        <v>96.4</v>
      </c>
      <c r="AL230" s="161">
        <f>'[2]A14. Real GDP(O) components'!BZ230</f>
        <v>97.9</v>
      </c>
      <c r="AN230" s="154">
        <f>'[2]A18. Population 1680+'!J832</f>
        <v>41090.816603941312</v>
      </c>
      <c r="AO230" s="154"/>
      <c r="AP230" s="154">
        <v>91.352483812537699</v>
      </c>
      <c r="AQ230" s="177"/>
      <c r="AR230" s="161"/>
      <c r="AS230" s="161"/>
      <c r="AT230" s="156">
        <f t="shared" si="183"/>
        <v>91.352483812537699</v>
      </c>
      <c r="AU230" s="154">
        <f>'[2]A18. Population 1680+'!S832</f>
        <v>4368</v>
      </c>
      <c r="AV230" s="154">
        <f t="shared" si="164"/>
        <v>339.72785107248052</v>
      </c>
      <c r="AW230" s="154"/>
      <c r="AX230" s="156">
        <f t="shared" si="181"/>
        <v>176.65848255768989</v>
      </c>
      <c r="AY230" s="156">
        <f>'[2]A9. Nominal GDP (A)'!AT230/('[2]A9. Nominal GDP (A)'!BK230+'[2]A9. Nominal GDP (A)'!AT230)</f>
        <v>6.0516472327436795E-2</v>
      </c>
      <c r="AZ230" s="156"/>
      <c r="BA230" s="156"/>
      <c r="BB230" s="156">
        <f t="shared" si="154"/>
        <v>96.4</v>
      </c>
      <c r="BC230" s="182">
        <f>'[2]A9. Nominal GDP (A)'!AZ230</f>
        <v>2206</v>
      </c>
      <c r="BD230" s="79">
        <v>2103</v>
      </c>
      <c r="BE230" s="168"/>
      <c r="BF230" s="168">
        <f t="shared" si="179"/>
        <v>2206</v>
      </c>
      <c r="BG230" s="171"/>
      <c r="BH230" s="168">
        <f t="shared" si="157"/>
        <v>2206</v>
      </c>
      <c r="BI230" s="167">
        <f>'[2]A9. Nominal GDP (A)'!AZ230/'BoE A8. UK Real GDP(A)'!BD230</f>
        <v>1.0489776509747979</v>
      </c>
      <c r="BJ230" s="168"/>
      <c r="BK230" s="167">
        <f t="shared" si="175"/>
        <v>94.347240915208616</v>
      </c>
      <c r="BL230" s="167">
        <f t="shared" si="182"/>
        <v>427.10831721469992</v>
      </c>
      <c r="BM230" s="181">
        <v>2066</v>
      </c>
      <c r="BN230" s="173">
        <f t="shared" si="136"/>
        <v>97.514593869923999</v>
      </c>
      <c r="BO230" s="166">
        <v>96.1</v>
      </c>
      <c r="BP230" s="166">
        <f t="shared" si="137"/>
        <v>-1.2721738289130258E-2</v>
      </c>
      <c r="BQ230" s="166">
        <f t="shared" si="138"/>
        <v>96.087278261710878</v>
      </c>
      <c r="BR230" s="166"/>
      <c r="BS230" s="180">
        <v>2069</v>
      </c>
      <c r="BT230" s="143">
        <f>BT231*BS230/BS231</f>
        <v>95.875810936051906</v>
      </c>
      <c r="BU230" s="143">
        <f>BU231*BT230/BT231</f>
        <v>95.875810936051906</v>
      </c>
      <c r="BV230" s="143">
        <f t="shared" si="171"/>
        <v>2064.6814259615699</v>
      </c>
      <c r="BW230" s="143">
        <f t="shared" si="172"/>
        <v>1.3718765311121786</v>
      </c>
      <c r="BX230" s="143"/>
      <c r="BY230" s="144">
        <f t="shared" si="173"/>
        <v>2138.5270436030364</v>
      </c>
      <c r="BZ230" s="144">
        <f t="shared" si="174"/>
        <v>2064.6814259615708</v>
      </c>
      <c r="CA230" s="144"/>
      <c r="CB230" s="158">
        <f>'[2]A9. Nominal GDP (A)'!DX230/'[2]A9. Nominal GDP (A)'!BF230</f>
        <v>1.7610530673568828E-2</v>
      </c>
      <c r="CC230" s="158">
        <f t="shared" si="165"/>
        <v>100.66679318659881</v>
      </c>
      <c r="CD230" s="158"/>
      <c r="CE230" s="162">
        <f>'[2]A9. Nominal GDP (A)'!DX230/'[2]A9. Nominal GDP (A)'!EF230</f>
        <v>1.84E-2</v>
      </c>
      <c r="CF230" s="162">
        <f>'[2]A18. Population 1680+'!U832</f>
        <v>1250</v>
      </c>
      <c r="CG230" s="162">
        <f>'[2]A9. Nominal GDP (A)'!DO230/BI230</f>
        <v>37.520103322347168</v>
      </c>
      <c r="CH230" s="162"/>
      <c r="CI230" s="162"/>
      <c r="CJ230" s="145">
        <f t="shared" si="146"/>
        <v>3703.8952616349297</v>
      </c>
      <c r="CK230" s="145">
        <f t="shared" si="147"/>
        <v>3602.0457054776416</v>
      </c>
      <c r="CL230" s="145">
        <f t="shared" si="176"/>
        <v>4123.3416983528095</v>
      </c>
      <c r="CM230" s="146">
        <f t="shared" si="149"/>
        <v>878.03424316771725</v>
      </c>
      <c r="CN230" s="146">
        <f t="shared" si="150"/>
        <v>878.03424316771725</v>
      </c>
      <c r="CO230" s="146">
        <f t="shared" si="148"/>
        <v>878.95078028692535</v>
      </c>
      <c r="DM230">
        <v>2239</v>
      </c>
      <c r="DN230">
        <v>2103</v>
      </c>
      <c r="DO230" s="174">
        <f t="shared" si="177"/>
        <v>1.0646695197337137</v>
      </c>
      <c r="DX230" s="150">
        <f>DX231*DO230/DO231</f>
        <v>1.1301570760849211</v>
      </c>
    </row>
    <row r="231" spans="1:128" x14ac:dyDescent="0.25">
      <c r="A231">
        <v>1913</v>
      </c>
      <c r="B231" s="147">
        <f t="shared" si="140"/>
        <v>198588.99727346801</v>
      </c>
      <c r="C231" s="147">
        <f t="shared" si="158"/>
        <v>194715.60588992969</v>
      </c>
      <c r="D231" s="147">
        <f t="shared" si="141"/>
        <v>222505.6475226194</v>
      </c>
      <c r="E231" s="148">
        <f t="shared" si="180"/>
        <v>4.6248001814749813</v>
      </c>
      <c r="F231" s="148">
        <f t="shared" si="180"/>
        <v>4.6248001814749671</v>
      </c>
      <c r="G231" s="148">
        <f t="shared" si="180"/>
        <v>4.4419117916212372</v>
      </c>
      <c r="H231" s="10"/>
      <c r="I231" s="13">
        <f t="shared" si="159"/>
        <v>194824.50680975406</v>
      </c>
      <c r="J231" s="13">
        <f t="shared" si="160"/>
        <v>191020.40131354405</v>
      </c>
      <c r="K231" s="13">
        <f t="shared" si="142"/>
        <v>218283.05897744698</v>
      </c>
      <c r="L231" s="10">
        <f t="shared" si="166"/>
        <v>4.4141504260090443</v>
      </c>
      <c r="M231" s="10"/>
      <c r="N231" s="13">
        <f>('[2]A9. Nominal GDP (A)'!DH231/('[2]A9. Nominal GDP (A)'!F231/'BoE A8. UK Real GDP(A)'!I231))</f>
        <v>165318.87930065356</v>
      </c>
      <c r="O231" s="13">
        <f t="shared" si="161"/>
        <v>162171.72763888701</v>
      </c>
      <c r="P231" s="13">
        <f t="shared" si="143"/>
        <v>185317.06846625527</v>
      </c>
      <c r="Q231" s="10">
        <f t="shared" si="167"/>
        <v>4.3689691734829381</v>
      </c>
      <c r="R231" s="10"/>
      <c r="S231" s="10">
        <f t="shared" si="144"/>
        <v>105.48846281043076</v>
      </c>
      <c r="T231" s="10">
        <f t="shared" si="162"/>
        <v>105.48846281043076</v>
      </c>
      <c r="U231" s="10">
        <f t="shared" si="145"/>
        <v>104.65951727831734</v>
      </c>
      <c r="V231" s="10">
        <f t="shared" si="168"/>
        <v>4.3015949734171102</v>
      </c>
      <c r="W231" s="10">
        <f t="shared" si="168"/>
        <v>4.3015949734171102</v>
      </c>
      <c r="X231" s="10">
        <f t="shared" si="168"/>
        <v>4.1192715593625024</v>
      </c>
      <c r="Y231" s="10"/>
      <c r="Z231" s="10">
        <f t="shared" si="163"/>
        <v>108.72257096500705</v>
      </c>
      <c r="AA231" s="10"/>
      <c r="AB231" s="10">
        <f t="shared" si="169"/>
        <v>-0.28424655985212155</v>
      </c>
      <c r="AC231" s="10"/>
      <c r="AD231" s="186">
        <f t="shared" ref="AD231:AD237" si="184">AD232*BO231/BO232</f>
        <v>199337.76121942609</v>
      </c>
      <c r="AE231" s="186">
        <f t="shared" ref="AE231:AE236" si="185">AE232*AD231/AD232</f>
        <v>195449.76552317964</v>
      </c>
      <c r="AF231" s="186">
        <f t="shared" ref="AF231:AF237" si="186">AF232*(BO231*DR231)/(BO232*DR232)</f>
        <v>223344.58728728126</v>
      </c>
      <c r="AG231" s="186">
        <f t="shared" ref="AG231:AG238" si="187">AF231*$BO$238/$DL$238</f>
        <v>231906.53751187582</v>
      </c>
      <c r="AH231" s="150">
        <f t="shared" si="170"/>
        <v>4.3015949734171102</v>
      </c>
      <c r="AI231" s="150">
        <f t="shared" si="170"/>
        <v>4.301594973417096</v>
      </c>
      <c r="AJ231" s="150">
        <f t="shared" si="170"/>
        <v>4.1192715593625167</v>
      </c>
      <c r="AK231" s="184">
        <v>100</v>
      </c>
      <c r="AL231" s="161">
        <f>'[2]A14. Real GDP(O) components'!BZ231</f>
        <v>100</v>
      </c>
      <c r="AN231" s="154">
        <f>'[2]A18. Population 1680+'!J833</f>
        <v>41356.213993720827</v>
      </c>
      <c r="AO231" s="154"/>
      <c r="AP231" s="154">
        <v>91.092817519961102</v>
      </c>
      <c r="AQ231" s="177"/>
      <c r="AR231" s="161"/>
      <c r="AS231" s="161"/>
      <c r="AT231" s="156">
        <f t="shared" si="183"/>
        <v>91.092817519961102</v>
      </c>
      <c r="AU231" s="154">
        <f>'[2]A18. Population 1680+'!S833</f>
        <v>4346</v>
      </c>
      <c r="AV231" s="154">
        <f t="shared" si="164"/>
        <v>340.47704324574192</v>
      </c>
      <c r="AW231" s="154"/>
      <c r="AX231" s="156">
        <f t="shared" si="181"/>
        <v>176.15633689833268</v>
      </c>
      <c r="AY231" s="156">
        <f>'[2]A9. Nominal GDP (A)'!AT231/('[2]A9. Nominal GDP (A)'!BK231+'[2]A9. Nominal GDP (A)'!AT231)</f>
        <v>5.7360082759899796E-2</v>
      </c>
      <c r="AZ231" s="156"/>
      <c r="BA231" s="156"/>
      <c r="BB231" s="156">
        <f t="shared" si="154"/>
        <v>100</v>
      </c>
      <c r="BC231" s="182">
        <f>'[2]A9. Nominal GDP (A)'!AZ231</f>
        <v>2354</v>
      </c>
      <c r="BD231" s="79">
        <v>2229</v>
      </c>
      <c r="BE231" s="168"/>
      <c r="BF231" s="168">
        <f t="shared" si="179"/>
        <v>2354</v>
      </c>
      <c r="BG231" s="171"/>
      <c r="BH231" s="168">
        <f t="shared" si="157"/>
        <v>2354</v>
      </c>
      <c r="BI231" s="167">
        <f>'[2]A9. Nominal GDP (A)'!AZ231/'BoE A8. UK Real GDP(A)'!BD231</f>
        <v>1.0560789591745177</v>
      </c>
      <c r="BJ231" s="168">
        <v>4121</v>
      </c>
      <c r="BK231" s="167">
        <f t="shared" si="175"/>
        <v>100</v>
      </c>
      <c r="BL231" s="167">
        <f t="shared" si="182"/>
        <v>452.69825918762052</v>
      </c>
      <c r="BM231" s="181">
        <v>2133</v>
      </c>
      <c r="BN231" s="173">
        <f t="shared" si="136"/>
        <v>100</v>
      </c>
      <c r="BO231" s="166">
        <v>100</v>
      </c>
      <c r="BP231" s="166">
        <f t="shared" si="137"/>
        <v>0</v>
      </c>
      <c r="BQ231" s="166">
        <f t="shared" si="138"/>
        <v>100</v>
      </c>
      <c r="BR231" s="166"/>
      <c r="BS231" s="180">
        <v>2158</v>
      </c>
      <c r="BT231" s="143">
        <v>100</v>
      </c>
      <c r="BU231" s="143">
        <f>BT231</f>
        <v>100</v>
      </c>
      <c r="BV231" s="143">
        <f t="shared" si="171"/>
        <v>2153.4956583978092</v>
      </c>
      <c r="BW231" s="143">
        <f t="shared" si="172"/>
        <v>4.301594973417096</v>
      </c>
      <c r="BX231" s="143"/>
      <c r="BY231" s="144">
        <f t="shared" si="173"/>
        <v>2236.8349222836951</v>
      </c>
      <c r="BZ231" s="144">
        <f t="shared" si="174"/>
        <v>2153.4956583978101</v>
      </c>
      <c r="CA231" s="187">
        <v>1</v>
      </c>
      <c r="CB231" s="158">
        <f>'[2]A9. Nominal GDP (A)'!DX231/'[2]A9. Nominal GDP (A)'!BF231</f>
        <v>1.8061180640148677E-2</v>
      </c>
      <c r="CC231" s="158">
        <f t="shared" si="165"/>
        <v>105.29443580695379</v>
      </c>
      <c r="CD231" s="158"/>
      <c r="CE231" s="162">
        <f>'[2]A9. Nominal GDP (A)'!DX231/'[2]A9. Nominal GDP (A)'!EF231</f>
        <v>1.8800000000000001E-2</v>
      </c>
      <c r="CF231" s="162">
        <f>'[2]A18. Population 1680+'!U833</f>
        <v>1248</v>
      </c>
      <c r="CG231" s="162">
        <f>'[2]A9. Nominal GDP (A)'!DO231/BI231</f>
        <v>39.811982094979406</v>
      </c>
      <c r="CH231" s="162"/>
      <c r="CI231" s="162"/>
      <c r="CJ231" s="145">
        <f t="shared" si="146"/>
        <v>3930.1440769237247</v>
      </c>
      <c r="CK231" s="145">
        <f t="shared" si="147"/>
        <v>3822.0731403572872</v>
      </c>
      <c r="CL231" s="145">
        <f t="shared" si="176"/>
        <v>4367.5639406876835</v>
      </c>
      <c r="CM231" s="146">
        <f t="shared" si="149"/>
        <v>918.64157243915042</v>
      </c>
      <c r="CN231" s="146">
        <f t="shared" si="150"/>
        <v>918.64157243915042</v>
      </c>
      <c r="CO231" s="146">
        <f t="shared" si="148"/>
        <v>917.03574974945627</v>
      </c>
      <c r="DM231">
        <v>2369</v>
      </c>
      <c r="DN231">
        <v>2229</v>
      </c>
      <c r="DO231" s="174">
        <f>DM231/DN231</f>
        <v>1.0628084342754598</v>
      </c>
      <c r="DP231">
        <v>4632</v>
      </c>
      <c r="DQ231">
        <v>4121</v>
      </c>
      <c r="DR231" s="150">
        <f t="shared" ref="DR231:DR237" si="188">DP231/DQ231</f>
        <v>1.1239990293618054</v>
      </c>
      <c r="DS231" t="s">
        <v>204</v>
      </c>
      <c r="DX231" s="150">
        <f t="shared" ref="DX231:DX236" si="189">DX232*DR231/DR232</f>
        <v>1.1281815157247723</v>
      </c>
    </row>
    <row r="232" spans="1:128" x14ac:dyDescent="0.25">
      <c r="A232">
        <v>1914</v>
      </c>
      <c r="B232" s="147">
        <f t="shared" si="140"/>
        <v>203255.32124847834</v>
      </c>
      <c r="C232" s="147">
        <f t="shared" si="158"/>
        <v>199290.91526027536</v>
      </c>
      <c r="D232" s="147">
        <f t="shared" si="141"/>
        <v>227045.15591936882</v>
      </c>
      <c r="E232" s="148">
        <f t="shared" si="180"/>
        <v>2.3497394312256574</v>
      </c>
      <c r="F232" s="148">
        <f t="shared" si="180"/>
        <v>2.3497394312256858</v>
      </c>
      <c r="G232" s="148">
        <f t="shared" si="180"/>
        <v>2.0401767089026066</v>
      </c>
      <c r="H232" s="10"/>
      <c r="I232" s="13">
        <f t="shared" si="159"/>
        <v>199324.33895440531</v>
      </c>
      <c r="J232" s="13">
        <f t="shared" si="160"/>
        <v>195432.37060934841</v>
      </c>
      <c r="K232" s="13">
        <f t="shared" si="142"/>
        <v>222649.25121519659</v>
      </c>
      <c r="L232" s="10">
        <f t="shared" si="166"/>
        <v>2.0002432887843611</v>
      </c>
      <c r="M232" s="10"/>
      <c r="N232" s="13">
        <f>('[2]A9. Nominal GDP (A)'!DH232/('[2]A9. Nominal GDP (A)'!F232/'BoE A8. UK Real GDP(A)'!I232))</f>
        <v>169063.94532643736</v>
      </c>
      <c r="O232" s="13">
        <f t="shared" si="161"/>
        <v>165845.49938287836</v>
      </c>
      <c r="P232" s="13">
        <f t="shared" si="143"/>
        <v>188941.96565224425</v>
      </c>
      <c r="Q232" s="10">
        <f t="shared" si="167"/>
        <v>1.95605143983218</v>
      </c>
      <c r="R232" s="10"/>
      <c r="S232" s="10">
        <f t="shared" si="144"/>
        <v>107.9301103342829</v>
      </c>
      <c r="T232" s="10">
        <f t="shared" si="162"/>
        <v>107.9301103342829</v>
      </c>
      <c r="U232" s="10">
        <f t="shared" si="145"/>
        <v>106.75810228589783</v>
      </c>
      <c r="V232" s="10">
        <f t="shared" si="168"/>
        <v>2.3146109619968058</v>
      </c>
      <c r="W232" s="10">
        <f t="shared" si="168"/>
        <v>2.3146109619968058</v>
      </c>
      <c r="X232" s="10">
        <f t="shared" si="168"/>
        <v>2.0051544877660916</v>
      </c>
      <c r="Y232" s="10"/>
      <c r="Z232" s="10">
        <f t="shared" si="163"/>
        <v>111.32709094588996</v>
      </c>
      <c r="AA232" s="10"/>
      <c r="AB232" s="10">
        <f t="shared" si="169"/>
        <v>2.3955651138172414</v>
      </c>
      <c r="AC232" s="10"/>
      <c r="AD232" s="186">
        <f t="shared" si="184"/>
        <v>203922.52972747289</v>
      </c>
      <c r="AE232" s="186">
        <f t="shared" si="185"/>
        <v>199945.11013021276</v>
      </c>
      <c r="AF232" s="186">
        <f t="shared" si="186"/>
        <v>227790.45720945849</v>
      </c>
      <c r="AG232" s="186">
        <f t="shared" si="187"/>
        <v>236522.84056359984</v>
      </c>
      <c r="AH232" s="150">
        <f t="shared" si="170"/>
        <v>2.2999999999999972</v>
      </c>
      <c r="AI232" s="150">
        <f t="shared" si="170"/>
        <v>2.2999999999999972</v>
      </c>
      <c r="AJ232" s="150">
        <f t="shared" si="170"/>
        <v>1.9905877174711435</v>
      </c>
      <c r="AK232" s="184"/>
      <c r="AL232" s="161"/>
      <c r="AN232" s="154">
        <f>'[2]A18. Population 1680+'!J834</f>
        <v>41767.682432404792</v>
      </c>
      <c r="AO232" s="154"/>
      <c r="AP232" s="154"/>
      <c r="AQ232" s="153"/>
      <c r="AR232" s="188"/>
      <c r="AS232" s="188"/>
      <c r="AT232" s="189">
        <f>AT231*('[2]A9. Nominal GDP (A)'!AT232/'[2]A9. Nominal GDP (A)'!AT231)/(BI232/BI231)</f>
        <v>93.275005277662487</v>
      </c>
      <c r="AU232" s="154">
        <f>'[2]A18. Population 1680+'!S834</f>
        <v>4334</v>
      </c>
      <c r="AV232" s="154">
        <f t="shared" si="164"/>
        <v>349.59869032466986</v>
      </c>
      <c r="AW232" s="153"/>
      <c r="AX232" s="153"/>
      <c r="AY232" s="156">
        <f>'[2]A9. Nominal GDP (A)'!AT232/('[2]A9. Nominal GDP (A)'!BK232+'[2]A9. Nominal GDP (A)'!AT232)</f>
        <v>5.7451499508485541E-2</v>
      </c>
      <c r="AZ232" s="153"/>
      <c r="BA232" s="153"/>
      <c r="BB232" s="153"/>
      <c r="BC232" s="182">
        <f>'[2]A9. Nominal GDP (A)'!AZ232</f>
        <v>2383</v>
      </c>
      <c r="BE232" s="168"/>
      <c r="BG232" s="168"/>
      <c r="BH232" s="168"/>
      <c r="BI232" s="167">
        <f>BI231*('[2]A11. GDP(E) components - values'!BQ90/'[2]A12. GDP(E) components - vols'!BB90)/('[2]A11. GDP(E) components - values'!BQ89/'[2]A12. GDP(E) components - vols'!BB89)</f>
        <v>1.0479821392516857</v>
      </c>
      <c r="BJ232" s="168">
        <v>4204</v>
      </c>
      <c r="BK232" s="167">
        <f>BK231*BJ232/BJ231</f>
        <v>102.01407425382189</v>
      </c>
      <c r="BL232" s="167">
        <f t="shared" si="182"/>
        <v>461.81593827341828</v>
      </c>
      <c r="BM232" s="181">
        <v>2172</v>
      </c>
      <c r="BN232" s="173">
        <f t="shared" si="136"/>
        <v>102.61514767017172</v>
      </c>
      <c r="BO232" s="166">
        <v>102.3</v>
      </c>
      <c r="BP232" s="166">
        <f t="shared" si="137"/>
        <v>1.4610961996808669E-2</v>
      </c>
      <c r="BQ232" s="166">
        <f t="shared" si="138"/>
        <v>102.31461096199681</v>
      </c>
      <c r="BR232" s="166"/>
      <c r="BS232" s="180"/>
      <c r="BT232" s="143">
        <f>BT231*BQ232/BQ231</f>
        <v>102.31461096199681</v>
      </c>
      <c r="BU232" s="143">
        <f>BU231*BT232/BT231</f>
        <v>102.31461096199681</v>
      </c>
      <c r="BV232" s="143">
        <f t="shared" si="171"/>
        <v>2203.3407049732104</v>
      </c>
      <c r="BW232" s="143">
        <f t="shared" si="172"/>
        <v>2.31461096199682</v>
      </c>
      <c r="BX232" s="143"/>
      <c r="BY232" s="144">
        <f t="shared" si="173"/>
        <v>2288.4987599106494</v>
      </c>
      <c r="BZ232" s="144">
        <f t="shared" si="174"/>
        <v>2203.3407049732118</v>
      </c>
      <c r="CA232" s="187">
        <f t="shared" ref="CA232:CA237" si="190">CA231+($CA$238-$CA$231)/7</f>
        <v>1.0001465201465201</v>
      </c>
      <c r="CB232" s="158">
        <f>'[2]A9. Nominal GDP (A)'!DX232/'[2]A9. Nominal GDP (A)'!BF232</f>
        <v>1.8451194136864881E-2</v>
      </c>
      <c r="CC232" s="158">
        <f t="shared" si="165"/>
        <v>107.72640545315296</v>
      </c>
      <c r="CD232" s="158"/>
      <c r="CE232" s="162">
        <f>'[2]A9. Nominal GDP (A)'!DX232/'[2]A9. Nominal GDP (A)'!EF232</f>
        <v>1.9200000000000002E-2</v>
      </c>
      <c r="CF232" s="162">
        <f>'[2]A18. Population 1680+'!U834</f>
        <v>1249</v>
      </c>
      <c r="CG232" s="162">
        <f>'[2]A9. Nominal GDP (A)'!DO232/BI232</f>
        <v>41.57973242116686</v>
      </c>
      <c r="CH232" s="162"/>
      <c r="CI232" s="162"/>
      <c r="CJ232" s="145">
        <f t="shared" si="146"/>
        <v>4104.6521799709662</v>
      </c>
      <c r="CK232" s="145">
        <f t="shared" si="147"/>
        <v>3991.782626924924</v>
      </c>
      <c r="CL232" s="145">
        <f t="shared" si="176"/>
        <v>4547.6980611120434</v>
      </c>
      <c r="CM232" s="146">
        <f t="shared" si="149"/>
        <v>940.22725569838451</v>
      </c>
      <c r="CN232" s="146">
        <f t="shared" si="150"/>
        <v>940.22725569838451</v>
      </c>
      <c r="CO232" s="146">
        <f t="shared" si="148"/>
        <v>937.38348383835057</v>
      </c>
      <c r="DP232">
        <v>4711</v>
      </c>
      <c r="DQ232">
        <v>4204</v>
      </c>
      <c r="DR232" s="150">
        <f t="shared" si="188"/>
        <v>1.1205994291151284</v>
      </c>
      <c r="DX232" s="150">
        <f t="shared" si="189"/>
        <v>1.1247692653055421</v>
      </c>
    </row>
    <row r="233" spans="1:128" x14ac:dyDescent="0.25">
      <c r="A233">
        <v>1915</v>
      </c>
      <c r="B233" s="147">
        <f t="shared" si="140"/>
        <v>216239.78833754489</v>
      </c>
      <c r="C233" s="147">
        <f t="shared" si="158"/>
        <v>212022.12600768582</v>
      </c>
      <c r="D233" s="147">
        <f t="shared" si="141"/>
        <v>239586.77697908552</v>
      </c>
      <c r="E233" s="148">
        <f t="shared" si="180"/>
        <v>6.3882544423981358</v>
      </c>
      <c r="F233" s="148">
        <f t="shared" si="180"/>
        <v>6.3882544423981358</v>
      </c>
      <c r="G233" s="148">
        <f t="shared" si="180"/>
        <v>5.5238443687257615</v>
      </c>
      <c r="H233" s="10"/>
      <c r="I233" s="13">
        <f t="shared" si="159"/>
        <v>211996.5519263006</v>
      </c>
      <c r="J233" s="13">
        <f t="shared" si="160"/>
        <v>207857.14841097221</v>
      </c>
      <c r="K233" s="13">
        <f t="shared" si="142"/>
        <v>234880.31743462078</v>
      </c>
      <c r="L233" s="10">
        <f t="shared" si="166"/>
        <v>5.4934234688274444</v>
      </c>
      <c r="M233" s="10"/>
      <c r="N233" s="13">
        <f>('[2]A9. Nominal GDP (A)'!DH233/('[2]A9. Nominal GDP (A)'!F233/'BoE A8. UK Real GDP(A)'!I233))</f>
        <v>179734.32676574975</v>
      </c>
      <c r="O233" s="13">
        <f t="shared" si="161"/>
        <v>176312.75030968987</v>
      </c>
      <c r="P233" s="13">
        <f t="shared" si="143"/>
        <v>199234.88355873595</v>
      </c>
      <c r="Q233" s="10">
        <f t="shared" si="167"/>
        <v>5.4476610693445764</v>
      </c>
      <c r="R233" s="10"/>
      <c r="S233" s="10">
        <f t="shared" si="144"/>
        <v>114.76268873519852</v>
      </c>
      <c r="T233" s="10">
        <f t="shared" si="162"/>
        <v>114.76268873519852</v>
      </c>
      <c r="U233" s="10">
        <f t="shared" si="145"/>
        <v>112.59415871143162</v>
      </c>
      <c r="V233" s="10">
        <f t="shared" si="168"/>
        <v>6.3305581544887133</v>
      </c>
      <c r="W233" s="10">
        <f t="shared" si="168"/>
        <v>6.3305581544887133</v>
      </c>
      <c r="X233" s="10">
        <f t="shared" si="168"/>
        <v>5.4666168661417771</v>
      </c>
      <c r="Y233" s="10"/>
      <c r="Z233" s="10">
        <f t="shared" si="163"/>
        <v>117.88110251332624</v>
      </c>
      <c r="AA233" s="10"/>
      <c r="AB233" s="10">
        <f t="shared" si="169"/>
        <v>5.8871668268254922</v>
      </c>
      <c r="AC233" s="10"/>
      <c r="AD233" s="186">
        <f t="shared" si="184"/>
        <v>216879.48420673559</v>
      </c>
      <c r="AE233" s="186">
        <f t="shared" si="185"/>
        <v>212649.34488921941</v>
      </c>
      <c r="AF233" s="186">
        <f t="shared" si="186"/>
        <v>240295.53956493788</v>
      </c>
      <c r="AG233" s="186">
        <f t="shared" si="187"/>
        <v>249507.30723719727</v>
      </c>
      <c r="AH233" s="150">
        <f t="shared" si="170"/>
        <v>6.353861192570875</v>
      </c>
      <c r="AI233" s="150">
        <f t="shared" si="170"/>
        <v>6.3538611925708466</v>
      </c>
      <c r="AJ233" s="150">
        <f t="shared" si="170"/>
        <v>5.4897305658334403</v>
      </c>
      <c r="AK233" s="184"/>
      <c r="AL233" s="161"/>
      <c r="AN233" s="154">
        <f>'[2]A18. Population 1680+'!J835</f>
        <v>42062</v>
      </c>
      <c r="AO233" s="154"/>
      <c r="AP233" s="154"/>
      <c r="AQ233" s="153"/>
      <c r="AR233" s="188"/>
      <c r="AS233" s="188"/>
      <c r="AT233" s="189">
        <f>AT232*('[2]A9. Nominal GDP (A)'!AT233/'[2]A9. Nominal GDP (A)'!AT232)/(BI233/BI232)</f>
        <v>98.766260446088765</v>
      </c>
      <c r="AU233" s="154">
        <f>'[2]A18. Population 1680+'!S835</f>
        <v>4278</v>
      </c>
      <c r="AV233" s="154">
        <f t="shared" si="164"/>
        <v>375.02589139217235</v>
      </c>
      <c r="AW233" s="153"/>
      <c r="AX233" s="153"/>
      <c r="AY233" s="156">
        <f>'[2]A9. Nominal GDP (A)'!AT233/('[2]A9. Nominal GDP (A)'!BK233+'[2]A9. Nominal GDP (A)'!AT233)</f>
        <v>5.7542916257071294E-2</v>
      </c>
      <c r="AZ233" s="153"/>
      <c r="BA233" s="153"/>
      <c r="BB233" s="153"/>
      <c r="BC233" s="182">
        <f>'[2]A9. Nominal GDP (A)'!AZ233</f>
        <v>2975</v>
      </c>
      <c r="BE233" s="168"/>
      <c r="BG233" s="168"/>
      <c r="BH233" s="168"/>
      <c r="BI233" s="167">
        <f>BI232*('[2]A11. GDP(E) components - values'!BQ91/'[2]A12. GDP(E) components - vols'!BB91)/('[2]A11. GDP(E) components - values'!BQ90/'[2]A12. GDP(E) components - vols'!BB90)</f>
        <v>1.1861576666044562</v>
      </c>
      <c r="BJ233" s="168">
        <v>4637</v>
      </c>
      <c r="BK233" s="167">
        <f t="shared" ref="BK233:BK238" si="191">BK232*BJ233/BJ232</f>
        <v>112.52123271050716</v>
      </c>
      <c r="BL233" s="167">
        <f t="shared" si="182"/>
        <v>509.38166169691738</v>
      </c>
      <c r="BM233" s="181">
        <v>2517</v>
      </c>
      <c r="BN233" s="173">
        <f t="shared" si="136"/>
        <v>105.06216110846265</v>
      </c>
      <c r="BO233" s="166">
        <v>108.8</v>
      </c>
      <c r="BP233" s="166">
        <f t="shared" si="137"/>
        <v>-8.303090515099143E-3</v>
      </c>
      <c r="BQ233" s="166">
        <f t="shared" si="138"/>
        <v>108.7916969094849</v>
      </c>
      <c r="BR233" s="166"/>
      <c r="BS233" s="180"/>
      <c r="BT233" s="143">
        <f t="shared" ref="BT233:BT238" si="192">BT232*BQ233/BQ232</f>
        <v>108.7916969094849</v>
      </c>
      <c r="BU233" s="143">
        <f t="shared" ref="BU233:BU238" si="193">BU232*BT233/BT232</f>
        <v>108.7916969094849</v>
      </c>
      <c r="BV233" s="143">
        <f t="shared" si="171"/>
        <v>2342.8244696430611</v>
      </c>
      <c r="BW233" s="143">
        <f t="shared" si="172"/>
        <v>6.3305581544887133</v>
      </c>
      <c r="BX233" s="143"/>
      <c r="BY233" s="144">
        <f t="shared" si="173"/>
        <v>2433.991998837882</v>
      </c>
      <c r="BZ233" s="144">
        <f t="shared" si="174"/>
        <v>2342.8244696430625</v>
      </c>
      <c r="CA233" s="187">
        <f t="shared" si="190"/>
        <v>1.0002930402930401</v>
      </c>
      <c r="CB233" s="158">
        <f>'[2]A9. Nominal GDP (A)'!DX233/'[2]A9. Nominal GDP (A)'!BF233</f>
        <v>1.8841451286578333E-2</v>
      </c>
      <c r="CC233" s="158">
        <f t="shared" si="165"/>
        <v>114.57520254316296</v>
      </c>
      <c r="CD233" s="158"/>
      <c r="CE233" s="162">
        <f>'[2]A9. Nominal GDP (A)'!DX233/'[2]A9. Nominal GDP (A)'!EF233</f>
        <v>1.9599999999999996E-2</v>
      </c>
      <c r="CF233" s="162">
        <f>'[2]A18. Population 1680+'!U835</f>
        <v>1217</v>
      </c>
      <c r="CG233" s="162">
        <f>'[2]A9. Nominal GDP (A)'!DO233/BI233</f>
        <v>44.887393973379154</v>
      </c>
      <c r="CH233" s="162"/>
      <c r="CI233" s="162"/>
      <c r="CJ233" s="145">
        <f t="shared" si="146"/>
        <v>4431.1766526003967</v>
      </c>
      <c r="CK233" s="145">
        <f t="shared" si="147"/>
        <v>4309.3283433361994</v>
      </c>
      <c r="CL233" s="145">
        <f t="shared" si="176"/>
        <v>4869.5770963409614</v>
      </c>
      <c r="CM233" s="146">
        <f t="shared" si="149"/>
        <v>1000.2913651291748</v>
      </c>
      <c r="CN233" s="146">
        <f t="shared" si="150"/>
        <v>1000.2913651291748</v>
      </c>
      <c r="CO233" s="146">
        <f t="shared" si="148"/>
        <v>992.16394601550451</v>
      </c>
      <c r="DP233">
        <v>5154</v>
      </c>
      <c r="DQ233">
        <v>4637</v>
      </c>
      <c r="DR233" s="150">
        <f t="shared" si="188"/>
        <v>1.1114945007547983</v>
      </c>
      <c r="DX233" s="150">
        <f t="shared" si="189"/>
        <v>1.1156304568103468</v>
      </c>
    </row>
    <row r="234" spans="1:128" x14ac:dyDescent="0.25">
      <c r="A234">
        <v>1916</v>
      </c>
      <c r="B234" s="147">
        <f t="shared" si="140"/>
        <v>220488.38556654233</v>
      </c>
      <c r="C234" s="147">
        <f t="shared" si="158"/>
        <v>216187.85620917994</v>
      </c>
      <c r="D234" s="147">
        <f t="shared" si="141"/>
        <v>242365.05295420121</v>
      </c>
      <c r="E234" s="148">
        <f t="shared" si="180"/>
        <v>1.9647620179712249</v>
      </c>
      <c r="F234" s="148">
        <f t="shared" si="180"/>
        <v>1.9647620179712391</v>
      </c>
      <c r="G234" s="148">
        <f t="shared" si="180"/>
        <v>1.1596115654405281</v>
      </c>
      <c r="H234" s="10"/>
      <c r="I234" s="13">
        <f t="shared" si="159"/>
        <v>216099.7061939736</v>
      </c>
      <c r="J234" s="13">
        <f t="shared" si="160"/>
        <v>211880.18528501212</v>
      </c>
      <c r="K234" s="13">
        <f t="shared" si="142"/>
        <v>237535.78589937233</v>
      </c>
      <c r="L234" s="10">
        <f t="shared" si="166"/>
        <v>1.1305623620381482</v>
      </c>
      <c r="M234" s="10"/>
      <c r="N234" s="13">
        <f>('[2]A9. Nominal GDP (A)'!DH234/('[2]A9. Nominal GDP (A)'!F234/'BoE A8. UK Real GDP(A)'!I234))</f>
        <v>183133.4755041787</v>
      </c>
      <c r="O234" s="13">
        <f t="shared" si="161"/>
        <v>179647.18994383508</v>
      </c>
      <c r="P234" s="13">
        <f t="shared" si="143"/>
        <v>201399.84487233317</v>
      </c>
      <c r="Q234" s="10">
        <f t="shared" si="167"/>
        <v>1.0866376785664613</v>
      </c>
      <c r="R234" s="10"/>
      <c r="S234" s="10">
        <f t="shared" si="144"/>
        <v>116.9544970419751</v>
      </c>
      <c r="T234" s="10">
        <f t="shared" si="162"/>
        <v>116.9544970419751</v>
      </c>
      <c r="U234" s="10">
        <f t="shared" si="145"/>
        <v>113.8384868342086</v>
      </c>
      <c r="V234" s="10">
        <f t="shared" si="168"/>
        <v>1.9098614113459149</v>
      </c>
      <c r="W234" s="10">
        <f t="shared" si="168"/>
        <v>1.9098614113459149</v>
      </c>
      <c r="X234" s="10">
        <f t="shared" si="168"/>
        <v>1.105144473760916</v>
      </c>
      <c r="Y234" s="10"/>
      <c r="Z234" s="10">
        <f t="shared" si="163"/>
        <v>119.63782012180619</v>
      </c>
      <c r="AA234" s="10"/>
      <c r="AB234" s="10">
        <f t="shared" si="169"/>
        <v>1.4902453158523343</v>
      </c>
      <c r="AC234" s="10"/>
      <c r="AD234" s="186">
        <f t="shared" si="184"/>
        <v>221065.57719234357</v>
      </c>
      <c r="AE234" s="186">
        <f t="shared" si="185"/>
        <v>216753.78996520623</v>
      </c>
      <c r="AF234" s="186">
        <f t="shared" si="186"/>
        <v>242999.51303513764</v>
      </c>
      <c r="AG234" s="186">
        <f t="shared" si="187"/>
        <v>252314.93795981433</v>
      </c>
      <c r="AH234" s="150">
        <f t="shared" si="170"/>
        <v>1.9301470588235503</v>
      </c>
      <c r="AI234" s="150">
        <f t="shared" si="170"/>
        <v>1.9301470588235503</v>
      </c>
      <c r="AJ234" s="150">
        <f t="shared" si="170"/>
        <v>1.12526993846636</v>
      </c>
      <c r="AK234" s="184"/>
      <c r="AL234" s="161"/>
      <c r="AN234" s="154">
        <f>'[2]A18. Population 1680+'!J836</f>
        <v>42241</v>
      </c>
      <c r="AO234" s="154"/>
      <c r="AP234" s="154"/>
      <c r="AQ234" s="153"/>
      <c r="AR234" s="188"/>
      <c r="AS234" s="188"/>
      <c r="AT234" s="189">
        <f>AT233*('[2]A9. Nominal GDP (A)'!AT234/'[2]A9. Nominal GDP (A)'!AT233)/(BI234/BI233)</f>
        <v>100.23812001602913</v>
      </c>
      <c r="AU234" s="154">
        <f>'[2]A18. Population 1680+'!S836</f>
        <v>4273</v>
      </c>
      <c r="AV234" s="154">
        <f t="shared" si="164"/>
        <v>381.06006892143523</v>
      </c>
      <c r="AW234" s="153"/>
      <c r="AX234" s="153"/>
      <c r="AY234" s="156">
        <f>'[2]A9. Nominal GDP (A)'!AT234/('[2]A9. Nominal GDP (A)'!BK234+'[2]A9. Nominal GDP (A)'!AT234)</f>
        <v>5.7634333005657033E-2</v>
      </c>
      <c r="AZ234" s="153"/>
      <c r="BA234" s="153"/>
      <c r="BB234" s="153"/>
      <c r="BC234" s="182">
        <f>'[2]A9. Nominal GDP (A)'!AZ234</f>
        <v>3449</v>
      </c>
      <c r="BE234" s="168"/>
      <c r="BG234" s="168"/>
      <c r="BH234" s="168"/>
      <c r="BI234" s="167">
        <f>BI233*('[2]A11. GDP(E) components - values'!BQ92/'[2]A12. GDP(E) components - vols'!BB92)/('[2]A11. GDP(E) components - values'!BQ91/'[2]A12. GDP(E) components - vols'!BB91)</f>
        <v>1.3645515886582305</v>
      </c>
      <c r="BJ234" s="168">
        <v>4673</v>
      </c>
      <c r="BK234" s="167">
        <f t="shared" si="191"/>
        <v>113.39480708565883</v>
      </c>
      <c r="BL234" s="167">
        <f t="shared" si="182"/>
        <v>513.33631768593807</v>
      </c>
      <c r="BM234" s="181">
        <v>2986</v>
      </c>
      <c r="BN234" s="173">
        <f t="shared" si="136"/>
        <v>108.34412800935628</v>
      </c>
      <c r="BO234" s="166">
        <v>110.9</v>
      </c>
      <c r="BP234" s="166">
        <f t="shared" si="137"/>
        <v>-3.0532452492451512E-2</v>
      </c>
      <c r="BQ234" s="166">
        <f t="shared" si="138"/>
        <v>110.86946754750755</v>
      </c>
      <c r="BR234" s="166"/>
      <c r="BS234" s="180"/>
      <c r="BT234" s="143">
        <f t="shared" si="192"/>
        <v>110.86946754750755</v>
      </c>
      <c r="BU234" s="143">
        <f t="shared" si="193"/>
        <v>110.86946754750755</v>
      </c>
      <c r="BV234" s="143">
        <f t="shared" si="171"/>
        <v>2387.5691701243436</v>
      </c>
      <c r="BW234" s="143">
        <f t="shared" si="172"/>
        <v>1.9098614113459149</v>
      </c>
      <c r="BX234" s="143"/>
      <c r="BY234" s="144">
        <f t="shared" si="173"/>
        <v>2481.1014662644352</v>
      </c>
      <c r="BZ234" s="144">
        <f t="shared" si="174"/>
        <v>2387.5691701243459</v>
      </c>
      <c r="CA234" s="187">
        <f t="shared" si="190"/>
        <v>1.0004395604395602</v>
      </c>
      <c r="CB234" s="158">
        <f>'[2]A9. Nominal GDP (A)'!DX234/'[2]A9. Nominal GDP (A)'!BF234</f>
        <v>1.9231952387639653E-2</v>
      </c>
      <c r="CC234" s="158">
        <f t="shared" si="165"/>
        <v>116.79278451330705</v>
      </c>
      <c r="CD234" s="158"/>
      <c r="CE234" s="162">
        <f>'[2]A9. Nominal GDP (A)'!DX234/'[2]A9. Nominal GDP (A)'!EF234</f>
        <v>0.02</v>
      </c>
      <c r="CF234" s="162">
        <f>'[2]A18. Population 1680+'!U836</f>
        <v>1212</v>
      </c>
      <c r="CG234" s="162">
        <f>'[2]A9. Nominal GDP (A)'!DO234/BI234</f>
        <v>46.426753366081705</v>
      </c>
      <c r="CH234" s="162"/>
      <c r="CI234" s="162"/>
      <c r="CJ234" s="145">
        <f t="shared" si="146"/>
        <v>4583.1385465109679</v>
      </c>
      <c r="CK234" s="145">
        <f t="shared" si="147"/>
        <v>4457.111595477948</v>
      </c>
      <c r="CL234" s="145">
        <f t="shared" si="176"/>
        <v>4996.8028121596635</v>
      </c>
      <c r="CM234" s="146">
        <f t="shared" si="149"/>
        <v>1019.9447099402786</v>
      </c>
      <c r="CN234" s="146">
        <f t="shared" si="150"/>
        <v>1019.9447099402786</v>
      </c>
      <c r="CO234" s="146">
        <f t="shared" si="148"/>
        <v>1011.8908594873157</v>
      </c>
      <c r="DP234">
        <v>5153</v>
      </c>
      <c r="DQ234">
        <v>4673</v>
      </c>
      <c r="DR234" s="150">
        <f t="shared" si="188"/>
        <v>1.1027177402097155</v>
      </c>
      <c r="DX234" s="150">
        <f t="shared" si="189"/>
        <v>1.106821037267941</v>
      </c>
    </row>
    <row r="235" spans="1:128" x14ac:dyDescent="0.25">
      <c r="A235">
        <v>1917</v>
      </c>
      <c r="B235" s="147">
        <f t="shared" si="140"/>
        <v>222340.40387253804</v>
      </c>
      <c r="C235" s="147">
        <f t="shared" si="158"/>
        <v>218003.75170954646</v>
      </c>
      <c r="D235" s="147">
        <f t="shared" si="141"/>
        <v>241056.12209168161</v>
      </c>
      <c r="E235" s="148">
        <f t="shared" si="180"/>
        <v>0.83996184254193906</v>
      </c>
      <c r="F235" s="148">
        <f t="shared" si="180"/>
        <v>0.83996184254192485</v>
      </c>
      <c r="G235" s="148">
        <f t="shared" si="180"/>
        <v>-0.5400658414094579</v>
      </c>
      <c r="H235" s="10"/>
      <c r="I235" s="13">
        <f t="shared" si="159"/>
        <v>217856.19182513811</v>
      </c>
      <c r="J235" s="13">
        <f t="shared" si="160"/>
        <v>213602.37411875141</v>
      </c>
      <c r="K235" s="13">
        <f t="shared" si="142"/>
        <v>236189.32963706489</v>
      </c>
      <c r="L235" s="10">
        <f t="shared" si="166"/>
        <v>-0.56684354199911979</v>
      </c>
      <c r="M235" s="10"/>
      <c r="N235" s="13">
        <f>('[2]A9. Nominal GDP (A)'!DH235/('[2]A9. Nominal GDP (A)'!F235/'BoE A8. UK Real GDP(A)'!I235))</f>
        <v>184541.71904501799</v>
      </c>
      <c r="O235" s="13">
        <f t="shared" si="161"/>
        <v>181028.62495549445</v>
      </c>
      <c r="P235" s="13">
        <f t="shared" si="143"/>
        <v>200171.13456607575</v>
      </c>
      <c r="Q235" s="10">
        <f t="shared" si="167"/>
        <v>-0.61008503111622758</v>
      </c>
      <c r="R235" s="10"/>
      <c r="S235" s="10">
        <f t="shared" si="144"/>
        <v>117.87018705475744</v>
      </c>
      <c r="T235" s="10">
        <f t="shared" si="162"/>
        <v>117.87018705475744</v>
      </c>
      <c r="U235" s="10">
        <f t="shared" si="145"/>
        <v>113.15966581747968</v>
      </c>
      <c r="V235" s="10">
        <f t="shared" si="168"/>
        <v>0.78294553517997656</v>
      </c>
      <c r="W235" s="10">
        <f t="shared" si="168"/>
        <v>0.78294553517997656</v>
      </c>
      <c r="X235" s="10">
        <f t="shared" si="168"/>
        <v>-0.59630186205613711</v>
      </c>
      <c r="Y235" s="10"/>
      <c r="Z235" s="10">
        <f t="shared" si="163"/>
        <v>119.99026850689675</v>
      </c>
      <c r="AA235" s="10"/>
      <c r="AB235" s="10">
        <f t="shared" si="169"/>
        <v>0.29459612748856046</v>
      </c>
      <c r="AC235" s="10"/>
      <c r="AD235" s="186">
        <f t="shared" si="184"/>
        <v>222660.27928209896</v>
      </c>
      <c r="AE235" s="186">
        <f t="shared" si="185"/>
        <v>218317.38808939166</v>
      </c>
      <c r="AF235" s="186">
        <f t="shared" si="186"/>
        <v>241402.92332275931</v>
      </c>
      <c r="AG235" s="186">
        <f t="shared" si="187"/>
        <v>250657.14272724628</v>
      </c>
      <c r="AH235" s="150">
        <f t="shared" si="170"/>
        <v>0.72137060414787868</v>
      </c>
      <c r="AI235" s="150">
        <f t="shared" si="170"/>
        <v>0.72137060414787868</v>
      </c>
      <c r="AJ235" s="150">
        <f t="shared" si="170"/>
        <v>-0.65703412012494766</v>
      </c>
      <c r="AK235" s="184"/>
      <c r="AL235" s="161"/>
      <c r="AN235" s="154">
        <f>'[2]A18. Population 1680+'!J837</f>
        <v>42341</v>
      </c>
      <c r="AO235" s="154"/>
      <c r="AP235" s="154"/>
      <c r="AQ235" s="153"/>
      <c r="AR235" s="188"/>
      <c r="AS235" s="188"/>
      <c r="AT235" s="189">
        <f>AT234*('[2]A9. Nominal GDP (A)'!AT235/'[2]A9. Nominal GDP (A)'!AT234)/(BI235/BI234)</f>
        <v>100.53341763586369</v>
      </c>
      <c r="AU235" s="154">
        <f>'[2]A18. Population 1680+'!S837</f>
        <v>4273</v>
      </c>
      <c r="AV235" s="154">
        <f t="shared" si="164"/>
        <v>382.18265712788298</v>
      </c>
      <c r="AW235" s="153"/>
      <c r="AX235" s="153"/>
      <c r="AY235" s="156">
        <f>'[2]A9. Nominal GDP (A)'!AT235/('[2]A9. Nominal GDP (A)'!BK235+'[2]A9. Nominal GDP (A)'!AT235)</f>
        <v>5.7725749754242779E-2</v>
      </c>
      <c r="AZ235" s="153"/>
      <c r="BA235" s="153"/>
      <c r="BB235" s="153"/>
      <c r="BC235" s="182">
        <f>'[2]A9. Nominal GDP (A)'!AZ235</f>
        <v>4399</v>
      </c>
      <c r="BE235" s="168"/>
      <c r="BG235" s="168"/>
      <c r="BH235" s="168"/>
      <c r="BI235" s="167">
        <f>BI234*('[2]A11. GDP(E) components - values'!BQ93/'[2]A12. GDP(E) components - vols'!BB93)/('[2]A11. GDP(E) components - values'!BQ92/'[2]A12. GDP(E) components - vols'!BB92)</f>
        <v>1.7172550978805186</v>
      </c>
      <c r="BJ235" s="168">
        <v>4736</v>
      </c>
      <c r="BK235" s="167">
        <f t="shared" si="191"/>
        <v>114.92356224217424</v>
      </c>
      <c r="BL235" s="167">
        <f t="shared" si="182"/>
        <v>520.25696566672434</v>
      </c>
      <c r="BM235" s="181">
        <v>3765</v>
      </c>
      <c r="BN235" s="173">
        <f t="shared" si="136"/>
        <v>108.55146794492292</v>
      </c>
      <c r="BO235" s="166">
        <v>111.7</v>
      </c>
      <c r="BP235" s="166">
        <f t="shared" si="137"/>
        <v>3.7515093548577738E-2</v>
      </c>
      <c r="BQ235" s="166">
        <f t="shared" si="138"/>
        <v>111.73751509354858</v>
      </c>
      <c r="BR235" s="166"/>
      <c r="BS235" s="180"/>
      <c r="BT235" s="143">
        <f t="shared" si="192"/>
        <v>111.73751509354857</v>
      </c>
      <c r="BU235" s="143">
        <f t="shared" si="193"/>
        <v>111.73751509354857</v>
      </c>
      <c r="BV235" s="143">
        <f t="shared" si="171"/>
        <v>2406.2625363411653</v>
      </c>
      <c r="BW235" s="143">
        <f t="shared" si="172"/>
        <v>0.78294553517994814</v>
      </c>
      <c r="BX235" s="143"/>
      <c r="BY235" s="144">
        <f t="shared" si="173"/>
        <v>2501.2681714937466</v>
      </c>
      <c r="BZ235" s="144">
        <f t="shared" si="174"/>
        <v>2406.2625363411667</v>
      </c>
      <c r="CA235" s="187">
        <f t="shared" si="190"/>
        <v>1.0005860805860802</v>
      </c>
      <c r="CB235" s="158">
        <f>'[2]A9. Nominal GDP (A)'!DX235/'[2]A9. Nominal GDP (A)'!BF235</f>
        <v>1.9622697738886738E-2</v>
      </c>
      <c r="CC235" s="158">
        <f t="shared" si="165"/>
        <v>117.74209097667251</v>
      </c>
      <c r="CD235" s="158"/>
      <c r="CE235" s="162">
        <f>'[2]A9. Nominal GDP (A)'!DX235/'[2]A9. Nominal GDP (A)'!EF235</f>
        <v>2.0400000000000001E-2</v>
      </c>
      <c r="CF235" s="162">
        <f>'[2]A18. Population 1680+'!U837</f>
        <v>1215</v>
      </c>
      <c r="CG235" s="162">
        <f>'[2]A9. Nominal GDP (A)'!DO235/BI235</f>
        <v>47.434341559353996</v>
      </c>
      <c r="CH235" s="162"/>
      <c r="CI235" s="162"/>
      <c r="CJ235" s="145">
        <f t="shared" si="146"/>
        <v>4682.6052538032618</v>
      </c>
      <c r="CK235" s="145">
        <f t="shared" si="147"/>
        <v>4553.8431714356493</v>
      </c>
      <c r="CL235" s="145">
        <f t="shared" si="176"/>
        <v>5035.3802029173721</v>
      </c>
      <c r="CM235" s="146">
        <f t="shared" si="149"/>
        <v>1028.5118563188021</v>
      </c>
      <c r="CN235" s="146">
        <f t="shared" si="150"/>
        <v>1028.5118563188021</v>
      </c>
      <c r="CO235" s="146">
        <f t="shared" si="148"/>
        <v>1014.4363369606284</v>
      </c>
      <c r="DP235">
        <v>5151</v>
      </c>
      <c r="DQ235">
        <v>4736</v>
      </c>
      <c r="DR235" s="150">
        <f t="shared" si="188"/>
        <v>1.0876266891891893</v>
      </c>
      <c r="DX235" s="150">
        <f t="shared" si="189"/>
        <v>1.0916738312922525</v>
      </c>
    </row>
    <row r="236" spans="1:128" x14ac:dyDescent="0.25">
      <c r="A236">
        <v>1918</v>
      </c>
      <c r="B236" s="147">
        <f t="shared" si="140"/>
        <v>227197.22796498242</v>
      </c>
      <c r="C236" s="147">
        <f t="shared" si="158"/>
        <v>222765.84557599988</v>
      </c>
      <c r="D236" s="147">
        <f t="shared" si="141"/>
        <v>245733.78555899661</v>
      </c>
      <c r="E236" s="148">
        <f t="shared" si="180"/>
        <v>2.1844091347556827</v>
      </c>
      <c r="F236" s="148">
        <f t="shared" si="180"/>
        <v>2.1844091347556827</v>
      </c>
      <c r="G236" s="148">
        <f t="shared" si="180"/>
        <v>1.9404873133800464</v>
      </c>
      <c r="H236" s="10"/>
      <c r="I236" s="13">
        <f t="shared" si="159"/>
        <v>222548.48272160004</v>
      </c>
      <c r="J236" s="13">
        <f t="shared" si="160"/>
        <v>218203.04425414308</v>
      </c>
      <c r="K236" s="13">
        <f t="shared" si="142"/>
        <v>240700.54341779588</v>
      </c>
      <c r="L236" s="10">
        <f t="shared" si="166"/>
        <v>1.9099989773725383</v>
      </c>
      <c r="M236" s="10"/>
      <c r="N236" s="13">
        <f>('[2]A9. Nominal GDP (A)'!DH236/('[2]A9. Nominal GDP (A)'!F236/'BoE A8. UK Real GDP(A)'!I236))</f>
        <v>188434.38217369144</v>
      </c>
      <c r="O236" s="13">
        <f t="shared" si="161"/>
        <v>184847.18401761528</v>
      </c>
      <c r="P236" s="13">
        <f t="shared" si="143"/>
        <v>203905.57700225341</v>
      </c>
      <c r="Q236" s="10">
        <f t="shared" si="167"/>
        <v>1.8656248535899351</v>
      </c>
      <c r="R236" s="10"/>
      <c r="S236" s="10">
        <f t="shared" si="144"/>
        <v>120.38403417977497</v>
      </c>
      <c r="T236" s="10">
        <f t="shared" si="162"/>
        <v>120.38403417977497</v>
      </c>
      <c r="U236" s="10">
        <f t="shared" si="145"/>
        <v>115.29716896247116</v>
      </c>
      <c r="V236" s="10">
        <f t="shared" si="168"/>
        <v>2.1327251511442</v>
      </c>
      <c r="W236" s="10">
        <f t="shared" si="168"/>
        <v>2.1327251511442</v>
      </c>
      <c r="X236" s="10">
        <f t="shared" si="168"/>
        <v>1.8889267033000721</v>
      </c>
      <c r="Y236" s="10"/>
      <c r="Z236" s="10">
        <f t="shared" si="163"/>
        <v>122.13561439171134</v>
      </c>
      <c r="AA236" s="10"/>
      <c r="AB236" s="10">
        <f t="shared" si="169"/>
        <v>1.7879332311780729</v>
      </c>
      <c r="AC236" s="10"/>
      <c r="AD236" s="186">
        <f t="shared" si="184"/>
        <v>227444.38555136515</v>
      </c>
      <c r="AE236" s="186">
        <f t="shared" si="185"/>
        <v>223008.18246194793</v>
      </c>
      <c r="AF236" s="186">
        <f t="shared" si="186"/>
        <v>246001.10822783172</v>
      </c>
      <c r="AG236" s="186">
        <f t="shared" si="187"/>
        <v>255431.59978092494</v>
      </c>
      <c r="AH236" s="150">
        <f t="shared" si="170"/>
        <v>2.1486123545210347</v>
      </c>
      <c r="AI236" s="150">
        <f t="shared" si="170"/>
        <v>2.1486123545210205</v>
      </c>
      <c r="AJ236" s="150">
        <f t="shared" si="170"/>
        <v>1.9047759827351314</v>
      </c>
      <c r="AK236" s="184"/>
      <c r="AL236" s="161"/>
      <c r="AN236" s="154">
        <f>'[2]A18. Population 1680+'!J838</f>
        <v>42295</v>
      </c>
      <c r="AO236" s="154"/>
      <c r="AP236" s="154"/>
      <c r="AQ236" s="153"/>
      <c r="AR236" s="188"/>
      <c r="AS236" s="188"/>
      <c r="AT236" s="189">
        <f>AT235*('[2]A9. Nominal GDP (A)'!AT236/'[2]A9. Nominal GDP (A)'!AT235)/(BI236/BI235)</f>
        <v>102.33088801821432</v>
      </c>
      <c r="AU236" s="154">
        <f>'[2]A18. Population 1680+'!S838</f>
        <v>4280</v>
      </c>
      <c r="AV236" s="154">
        <f t="shared" si="164"/>
        <v>388.3795870185163</v>
      </c>
      <c r="AW236" s="153"/>
      <c r="AX236" s="153"/>
      <c r="AY236" s="156">
        <f>'[2]A9. Nominal GDP (A)'!AT236/('[2]A9. Nominal GDP (A)'!BK236+'[2]A9. Nominal GDP (A)'!AT236)</f>
        <v>5.7817166502828525E-2</v>
      </c>
      <c r="AZ236" s="153"/>
      <c r="BA236" s="153"/>
      <c r="BB236" s="153"/>
      <c r="BC236" s="182">
        <f>'[2]A9. Nominal GDP (A)'!AZ236</f>
        <v>5225</v>
      </c>
      <c r="BE236" s="168"/>
      <c r="BG236" s="168"/>
      <c r="BH236" s="168"/>
      <c r="BI236" s="167">
        <f>BI235*('[2]A11. GDP(E) components - values'!BQ94/'[2]A12. GDP(E) components - vols'!BB94)/('[2]A11. GDP(E) components - values'!BQ93/'[2]A12. GDP(E) components - vols'!BB93)</f>
        <v>2.0281415355222001</v>
      </c>
      <c r="BJ236" s="168">
        <v>4763</v>
      </c>
      <c r="BK236" s="167">
        <f t="shared" si="191"/>
        <v>115.578743023538</v>
      </c>
      <c r="BL236" s="167">
        <f t="shared" si="182"/>
        <v>523.22295765848992</v>
      </c>
      <c r="BM236" s="181">
        <v>4615</v>
      </c>
      <c r="BN236" s="173">
        <f t="shared" si="136"/>
        <v>112.6623953388865</v>
      </c>
      <c r="BO236" s="166">
        <v>114.1</v>
      </c>
      <c r="BP236" s="166">
        <f t="shared" si="137"/>
        <v>2.0569181212252374E-2</v>
      </c>
      <c r="BQ236" s="166">
        <f t="shared" si="138"/>
        <v>114.12056918121225</v>
      </c>
      <c r="BR236" s="166"/>
      <c r="BS236" s="180"/>
      <c r="BT236" s="143">
        <f t="shared" si="192"/>
        <v>114.12056918121223</v>
      </c>
      <c r="BU236" s="143">
        <f t="shared" si="193"/>
        <v>114.12056918121223</v>
      </c>
      <c r="BV236" s="143">
        <f t="shared" si="171"/>
        <v>2457.5815026562741</v>
      </c>
      <c r="BW236" s="143">
        <f t="shared" si="172"/>
        <v>2.1327251511442284</v>
      </c>
      <c r="BX236" s="143"/>
      <c r="BY236" s="144">
        <f t="shared" si="173"/>
        <v>2555.1416821448943</v>
      </c>
      <c r="BZ236" s="144">
        <f t="shared" si="174"/>
        <v>2457.5815026562755</v>
      </c>
      <c r="CA236" s="187">
        <f t="shared" si="190"/>
        <v>1.0007326007326003</v>
      </c>
      <c r="CB236" s="158">
        <f>'[2]A9. Nominal GDP (A)'!DX236/'[2]A9. Nominal GDP (A)'!BF236</f>
        <v>2.00136876396458E-2</v>
      </c>
      <c r="CC236" s="158">
        <f t="shared" si="165"/>
        <v>120.27807646779722</v>
      </c>
      <c r="CD236" s="158"/>
      <c r="CE236" s="162">
        <f>'[2]A9. Nominal GDP (A)'!DX236/'[2]A9. Nominal GDP (A)'!EF236</f>
        <v>2.0799999999999999E-2</v>
      </c>
      <c r="CF236" s="162">
        <f>'[2]A18. Population 1680+'!U838</f>
        <v>1221</v>
      </c>
      <c r="CG236" s="162">
        <f>'[2]A9. Nominal GDP (A)'!DO236/BI236</f>
        <v>49.166620092618608</v>
      </c>
      <c r="CH236" s="162"/>
      <c r="CI236" s="162"/>
      <c r="CJ236" s="145">
        <f t="shared" si="146"/>
        <v>4853.6116659143181</v>
      </c>
      <c r="CK236" s="145">
        <f t="shared" si="147"/>
        <v>4720.1472564172191</v>
      </c>
      <c r="CL236" s="145">
        <f t="shared" si="176"/>
        <v>5206.8109934725171</v>
      </c>
      <c r="CM236" s="146">
        <f t="shared" si="149"/>
        <v>1050.9787632602752</v>
      </c>
      <c r="CN236" s="146">
        <f t="shared" si="150"/>
        <v>1050.9787632602752</v>
      </c>
      <c r="CO236" s="146">
        <f t="shared" si="148"/>
        <v>1048.4699984072781</v>
      </c>
      <c r="DP236">
        <v>5168</v>
      </c>
      <c r="DQ236">
        <v>4763</v>
      </c>
      <c r="DR236" s="150">
        <f t="shared" si="188"/>
        <v>1.0850304429981104</v>
      </c>
      <c r="DX236" s="150">
        <f t="shared" si="189"/>
        <v>1.0890679242705095</v>
      </c>
    </row>
    <row r="237" spans="1:128" x14ac:dyDescent="0.25">
      <c r="A237">
        <v>1919</v>
      </c>
      <c r="B237" s="147">
        <f t="shared" si="140"/>
        <v>204725.36930884112</v>
      </c>
      <c r="C237" s="147">
        <f t="shared" si="158"/>
        <v>200732.29067729649</v>
      </c>
      <c r="D237" s="147">
        <f t="shared" si="141"/>
        <v>226529.86163558863</v>
      </c>
      <c r="E237" s="148">
        <f t="shared" si="180"/>
        <v>-9.8909035367301499</v>
      </c>
      <c r="F237" s="148">
        <f t="shared" si="180"/>
        <v>-9.8909035367301499</v>
      </c>
      <c r="G237" s="148">
        <f t="shared" si="180"/>
        <v>-7.8149302423851879</v>
      </c>
      <c r="H237" s="10"/>
      <c r="I237" s="13">
        <f t="shared" si="159"/>
        <v>200458.5884201756</v>
      </c>
      <c r="J237" s="13">
        <f t="shared" si="160"/>
        <v>196544.47294025635</v>
      </c>
      <c r="K237" s="13">
        <f t="shared" si="142"/>
        <v>221803.83689225643</v>
      </c>
      <c r="L237" s="10">
        <f t="shared" si="166"/>
        <v>-7.850712032975963</v>
      </c>
      <c r="M237" s="10"/>
      <c r="N237" s="13">
        <f>('[2]A9. Nominal GDP (A)'!DH237/('[2]A9. Nominal GDP (A)'!F237/'BoE A8. UK Real GDP(A)'!I237))</f>
        <v>169656.61488278856</v>
      </c>
      <c r="O237" s="13">
        <f t="shared" si="161"/>
        <v>166426.88637436443</v>
      </c>
      <c r="P237" s="13">
        <f t="shared" si="143"/>
        <v>187815.61957779594</v>
      </c>
      <c r="Q237" s="10">
        <f t="shared" si="167"/>
        <v>-7.8908863901646242</v>
      </c>
      <c r="R237" s="10"/>
      <c r="S237" s="10">
        <f t="shared" si="144"/>
        <v>108.43935304828042</v>
      </c>
      <c r="T237" s="10">
        <f>T238*S237/S238</f>
        <v>108.43935304828042</v>
      </c>
      <c r="U237" s="10">
        <f>U238*S237/S238*DX237/DX238</f>
        <v>106.24992260840638</v>
      </c>
      <c r="V237" s="10">
        <f t="shared" si="168"/>
        <v>-9.9221472455865722</v>
      </c>
      <c r="W237" s="10">
        <f t="shared" si="168"/>
        <v>-9.9221472455865722</v>
      </c>
      <c r="X237" s="10">
        <f>100*U237/U236-100</f>
        <v>-7.8468937576512729</v>
      </c>
      <c r="Y237" s="10"/>
      <c r="Z237" s="10">
        <f>100*AT237/$AT$238</f>
        <v>110.09142301398826</v>
      </c>
      <c r="AA237" s="10"/>
      <c r="AB237" s="10">
        <f t="shared" si="169"/>
        <v>-9.8613262296246802</v>
      </c>
      <c r="AC237" s="10"/>
      <c r="AD237" s="186">
        <f t="shared" si="184"/>
        <v>204919.21853357001</v>
      </c>
      <c r="AE237" s="186">
        <f>AE238*AD237/AD238</f>
        <v>200922.35895782863</v>
      </c>
      <c r="AF237" s="186">
        <f t="shared" si="186"/>
        <v>226744.35697734493</v>
      </c>
      <c r="AG237" s="186">
        <f t="shared" si="187"/>
        <v>235436.63791294963</v>
      </c>
      <c r="AH237" s="150">
        <f t="shared" si="170"/>
        <v>-9.9035933391761546</v>
      </c>
      <c r="AI237" s="150">
        <f t="shared" si="170"/>
        <v>-9.9035933391761688</v>
      </c>
      <c r="AJ237" s="150">
        <f t="shared" si="170"/>
        <v>-7.8279123981231464</v>
      </c>
      <c r="AK237" s="184"/>
      <c r="AL237" s="161"/>
      <c r="AN237" s="154">
        <f>'[2]A18. Population 1680+'!J839</f>
        <v>42182</v>
      </c>
      <c r="AO237" s="154"/>
      <c r="AP237" s="154"/>
      <c r="AQ237" s="153"/>
      <c r="AR237" s="188"/>
      <c r="AS237" s="188"/>
      <c r="AT237" s="189">
        <f>AT236*('[2]A9. Nominal GDP (A)'!AT237/'[2]A9. Nominal GDP (A)'!AT236)/(BI237/BI236)</f>
        <v>92.239705317066296</v>
      </c>
      <c r="AU237" s="154">
        <f>'[2]A18. Population 1680+'!S839</f>
        <v>4352</v>
      </c>
      <c r="AV237" s="154">
        <f t="shared" si="164"/>
        <v>344.28844077085108</v>
      </c>
      <c r="AW237" s="153"/>
      <c r="AX237" s="153"/>
      <c r="AY237" s="156">
        <f>'[2]A9. Nominal GDP (A)'!AT237/('[2]A9. Nominal GDP (A)'!BK237+'[2]A9. Nominal GDP (A)'!AT237)</f>
        <v>5.7908583251414264E-2</v>
      </c>
      <c r="AZ237" s="153"/>
      <c r="BA237" s="153"/>
      <c r="BB237" s="153"/>
      <c r="BC237" s="182">
        <f>'[2]A9. Nominal GDP (A)'!AZ237</f>
        <v>5546</v>
      </c>
      <c r="BE237" s="168"/>
      <c r="BG237" s="168"/>
      <c r="BH237" s="168"/>
      <c r="BI237" s="167">
        <f>BI236*('[2]A11. GDP(E) components - values'!BQ95/'[2]A12. GDP(E) components - vols'!BB95)/('[2]A11. GDP(E) components - values'!BQ94/'[2]A12. GDP(E) components - vols'!BB94)</f>
        <v>2.3801082881056788</v>
      </c>
      <c r="BJ237" s="168">
        <v>4308</v>
      </c>
      <c r="BK237" s="167">
        <f t="shared" si="191"/>
        <v>104.53773355981561</v>
      </c>
      <c r="BL237" s="167">
        <f t="shared" si="182"/>
        <v>473.24050001947825</v>
      </c>
      <c r="BM237" s="181">
        <v>4858</v>
      </c>
      <c r="BN237" s="173">
        <f>100*(BM237/BI237)/($BM$231/$BI$231)</f>
        <v>101.05698297928613</v>
      </c>
      <c r="BO237" s="166">
        <v>102.8</v>
      </c>
      <c r="BP237" s="166">
        <f>AVERAGE(BN237,BK237,AK237)-BO237</f>
        <v>-2.6417304491275218E-3</v>
      </c>
      <c r="BQ237" s="166">
        <f t="shared" ref="BQ237:BQ238" si="194">AVERAGE(BB237,BK237,BN237)</f>
        <v>102.79735826955087</v>
      </c>
      <c r="BR237" s="166"/>
      <c r="BS237" s="180"/>
      <c r="BT237" s="143">
        <f t="shared" si="192"/>
        <v>102.79735826955086</v>
      </c>
      <c r="BU237" s="143">
        <f t="shared" si="193"/>
        <v>102.79735826955086</v>
      </c>
      <c r="BV237" s="143">
        <f t="shared" si="171"/>
        <v>2213.7366472824192</v>
      </c>
      <c r="BW237" s="143">
        <f t="shared" si="172"/>
        <v>-9.9221472455865865</v>
      </c>
      <c r="BX237" s="143"/>
      <c r="BY237" s="144">
        <f t="shared" si="173"/>
        <v>2301.5213968322664</v>
      </c>
      <c r="BZ237" s="144">
        <f t="shared" si="174"/>
        <v>2213.7366472824206</v>
      </c>
      <c r="CA237" s="187">
        <f t="shared" si="190"/>
        <v>1.0008791208791203</v>
      </c>
      <c r="CB237" s="158">
        <f>'[2]A9. Nominal GDP (A)'!DX237/'[2]A9. Nominal GDP (A)'!BF237</f>
        <v>2.0404922389732343E-2</v>
      </c>
      <c r="CC237" s="158">
        <f t="shared" si="165"/>
        <v>108.33941949085431</v>
      </c>
      <c r="CD237" s="158"/>
      <c r="CE237" s="162">
        <f>'[2]A9. Nominal GDP (A)'!DX237/'[2]A9. Nominal GDP (A)'!EF237</f>
        <v>2.12E-2</v>
      </c>
      <c r="CF237" s="162">
        <f>'[2]A18. Population 1680+'!U839</f>
        <v>1259</v>
      </c>
      <c r="CG237" s="162">
        <f>'[2]A9. Nominal GDP (A)'!DO237/BI237</f>
        <v>45.113156191877856</v>
      </c>
      <c r="CH237" s="162"/>
      <c r="CI237" s="162"/>
      <c r="CJ237" s="145">
        <f t="shared" si="146"/>
        <v>4453.4633612528087</v>
      </c>
      <c r="CK237" s="145">
        <f t="shared" si="147"/>
        <v>4331.0022130112338</v>
      </c>
      <c r="CL237" s="145">
        <f t="shared" si="176"/>
        <v>4887.610900799782</v>
      </c>
      <c r="CM237" s="146">
        <f t="shared" si="149"/>
        <v>947.02746759468187</v>
      </c>
      <c r="CN237" s="146">
        <f t="shared" si="150"/>
        <v>947.02746759468187</v>
      </c>
      <c r="CO237" s="146">
        <f t="shared" si="148"/>
        <v>968.84550604920219</v>
      </c>
      <c r="DI237" s="190"/>
      <c r="DJ237" s="190"/>
      <c r="DK237" s="190"/>
      <c r="DP237">
        <v>4782</v>
      </c>
      <c r="DQ237">
        <v>4308</v>
      </c>
      <c r="DR237" s="150">
        <f t="shared" si="188"/>
        <v>1.1100278551532032</v>
      </c>
      <c r="DX237" s="150">
        <f>DX238*DR237/DR238</f>
        <v>1.114158353708284</v>
      </c>
    </row>
    <row r="238" spans="1:128" x14ac:dyDescent="0.25">
      <c r="A238">
        <v>1920</v>
      </c>
      <c r="B238" s="147">
        <f t="shared" ref="B238:B265" si="195">B239*CP238/CP239</f>
        <v>188972.19763601592</v>
      </c>
      <c r="C238" s="147">
        <f t="shared" si="158"/>
        <v>185286.37771597429</v>
      </c>
      <c r="D238" s="147">
        <f t="shared" si="141"/>
        <v>213407.66092673733</v>
      </c>
      <c r="E238" s="148">
        <f t="shared" si="180"/>
        <v>-7.694782393607781</v>
      </c>
      <c r="F238" s="148">
        <f t="shared" si="180"/>
        <v>-7.694782393607781</v>
      </c>
      <c r="G238" s="148">
        <f t="shared" si="180"/>
        <v>-5.7927023899218</v>
      </c>
      <c r="H238" s="10"/>
      <c r="I238" s="13">
        <f t="shared" si="159"/>
        <v>185028.30212884585</v>
      </c>
      <c r="J238" s="13">
        <f t="shared" si="160"/>
        <v>181415.47542337354</v>
      </c>
      <c r="K238" s="13">
        <f t="shared" si="142"/>
        <v>208949.2640703528</v>
      </c>
      <c r="L238" s="10">
        <f t="shared" si="166"/>
        <v>-5.7954690964827051</v>
      </c>
      <c r="M238" s="10"/>
      <c r="N238" s="13">
        <f>('[2]A9. Nominal GDP (A)'!DH238/('[2]A9. Nominal GDP (A)'!F238/'BoE A8. UK Real GDP(A)'!I238))</f>
        <v>156558.20961202122</v>
      </c>
      <c r="O238" s="13">
        <f t="shared" si="161"/>
        <v>153577.8335555903</v>
      </c>
      <c r="P238" s="13">
        <f t="shared" si="143"/>
        <v>176886.64775742299</v>
      </c>
      <c r="Q238" s="10">
        <f t="shared" si="167"/>
        <v>-5.8189898395782791</v>
      </c>
      <c r="R238" s="10"/>
      <c r="S238">
        <v>100</v>
      </c>
      <c r="T238">
        <v>100</v>
      </c>
      <c r="U238">
        <v>100</v>
      </c>
      <c r="V238" s="10">
        <f t="shared" si="168"/>
        <v>-7.7825556968446392</v>
      </c>
      <c r="W238" s="10">
        <f t="shared" si="168"/>
        <v>-7.7825556968446392</v>
      </c>
      <c r="X238" s="10">
        <f t="shared" si="168"/>
        <v>-5.8822843866353054</v>
      </c>
      <c r="Y238" s="10"/>
      <c r="Z238" s="10">
        <f>100*AT238/$AT$238</f>
        <v>100</v>
      </c>
      <c r="AA238" s="10">
        <v>100</v>
      </c>
      <c r="AB238" s="165">
        <f>100*Z238/Z237-100</f>
        <v>-9.1664025568150294</v>
      </c>
      <c r="AC238" s="10"/>
      <c r="AD238" s="191">
        <f t="shared" ref="AD238:AD265" si="196">AD239*CP238/CP239</f>
        <v>188972.19763601592</v>
      </c>
      <c r="AE238" s="191">
        <f t="shared" ref="AE238:AE264" si="197">AE239*AD238/AD239</f>
        <v>185286.37771597429</v>
      </c>
      <c r="AF238" s="191">
        <f t="shared" ref="AF238:AF265" si="198">AF239*DU238/DU239</f>
        <v>213407.66092673771</v>
      </c>
      <c r="AG238" s="186">
        <f t="shared" si="187"/>
        <v>221588.67750114715</v>
      </c>
      <c r="AH238" s="150">
        <f t="shared" si="170"/>
        <v>-7.7821011673151901</v>
      </c>
      <c r="AI238" s="150">
        <f t="shared" si="170"/>
        <v>-7.7821011673151617</v>
      </c>
      <c r="AJ238" s="192">
        <f t="shared" si="170"/>
        <v>-5.8818204908798464</v>
      </c>
      <c r="AK238" s="177">
        <v>97.5</v>
      </c>
      <c r="AL238" s="161">
        <v>97.6</v>
      </c>
      <c r="AM238" s="193"/>
      <c r="AN238" s="154">
        <f>'[2]A18. Population 1680+'!J840</f>
        <v>42460</v>
      </c>
      <c r="AO238" s="154"/>
      <c r="AP238" s="154"/>
      <c r="AQ238" s="153"/>
      <c r="AR238" s="188"/>
      <c r="AS238" s="188"/>
      <c r="AT238" s="189">
        <f>AT237*('[2]A9. Nominal GDP (A)'!AT238/'[2]A9. Nominal GDP (A)'!AT237)/(BI238/BI237)</f>
        <v>83.784642610484084</v>
      </c>
      <c r="AU238" s="154">
        <f>'[2]A18. Population 1680+'!S840</f>
        <v>4361</v>
      </c>
      <c r="AV238" s="154">
        <f t="shared" si="164"/>
        <v>312.0841816560752</v>
      </c>
      <c r="AW238" s="153"/>
      <c r="AX238" s="153"/>
      <c r="AY238" s="156">
        <f>'[2]A9. Nominal GDP (A)'!AT238/('[2]A9. Nominal GDP (A)'!BK238+'[2]A9. Nominal GDP (A)'!AT238)</f>
        <v>5.8000000000000003E-2</v>
      </c>
      <c r="AZ238" s="153"/>
      <c r="BA238" s="153"/>
      <c r="BB238" s="153">
        <v>97.5</v>
      </c>
      <c r="BC238" s="182">
        <f>'[2]A9. Nominal GDP (A)'!AZ238</f>
        <v>5970</v>
      </c>
      <c r="BE238" s="168"/>
      <c r="BG238" s="168"/>
      <c r="BH238" s="168"/>
      <c r="BI238" s="167">
        <f>BI237*('[2]A11. GDP(E) components - values'!BQ96/'[2]A12. GDP(E) components - vols'!BB96)/('[2]A11. GDP(E) components - values'!BQ95/'[2]A12. GDP(E) components - vols'!BB95)</f>
        <v>2.859430679432911</v>
      </c>
      <c r="BJ238" s="168">
        <v>3860</v>
      </c>
      <c r="BK238" s="167">
        <f t="shared" si="191"/>
        <v>93.66658578015047</v>
      </c>
      <c r="BL238" s="167">
        <f t="shared" si="182"/>
        <v>424.02700326722049</v>
      </c>
      <c r="BM238" s="181">
        <v>5384</v>
      </c>
      <c r="BN238" s="173">
        <f>100*(BM238/BI238)/($BM$231/$BI$231)</f>
        <v>93.224704041864015</v>
      </c>
      <c r="BO238" s="166">
        <v>94.8</v>
      </c>
      <c r="BP238" s="166">
        <f>AVERAGE(BN238,BK238,AK238)-BO238</f>
        <v>-2.9033926618353689E-3</v>
      </c>
      <c r="BQ238" s="166">
        <f t="shared" si="194"/>
        <v>94.797096607338162</v>
      </c>
      <c r="BR238" s="166"/>
      <c r="BS238" s="194"/>
      <c r="BT238" s="143">
        <f t="shared" si="192"/>
        <v>94.797096607338133</v>
      </c>
      <c r="BU238" s="143">
        <f t="shared" si="193"/>
        <v>94.797096607338133</v>
      </c>
      <c r="BV238" s="143">
        <f t="shared" si="171"/>
        <v>2041.4513597262039</v>
      </c>
      <c r="BW238" s="143">
        <f>100*BV238/BV237-100</f>
        <v>-7.782555696844625</v>
      </c>
      <c r="BX238" s="143"/>
      <c r="BY238" s="144">
        <f t="shared" si="173"/>
        <v>2124.3619429090204</v>
      </c>
      <c r="BZ238" s="144">
        <f t="shared" si="174"/>
        <v>2041.4513597262051</v>
      </c>
      <c r="CA238" s="187">
        <f>AL238/AK238</f>
        <v>1.0010256410256411</v>
      </c>
      <c r="CB238" s="195">
        <f>'[2]A9. Nominal GDP (A)'!DX238/'[2]A9. Nominal GDP (A)'!BF238</f>
        <v>2.0796402289452166E-2</v>
      </c>
      <c r="CC238" s="158">
        <v>100</v>
      </c>
      <c r="CD238" s="158"/>
      <c r="CE238" s="162">
        <f>'[2]A9. Nominal GDP (A)'!DX238/'[2]A9. Nominal GDP (A)'!EF238</f>
        <v>2.1782849640570014E-2</v>
      </c>
      <c r="CF238" s="162">
        <f>'[2]A18. Population 1680+'!U840</f>
        <v>1269</v>
      </c>
      <c r="CG238" s="162">
        <f>'[2]A9. Nominal GDP (A)'!DO238/BI238</f>
        <v>41.698260273746726</v>
      </c>
      <c r="CH238" s="162">
        <f>'[2]A9. Nominal GDP (A)'!DO238/CQ238</f>
        <v>76.404620141824438</v>
      </c>
      <c r="CI238" s="162"/>
      <c r="CJ238" s="145">
        <f t="shared" ref="CJ238:CJ264" si="199">CJ239*CH238/CH239</f>
        <v>4116.3529673534167</v>
      </c>
      <c r="CK238" s="145">
        <f t="shared" si="147"/>
        <v>4003.1616665479455</v>
      </c>
      <c r="CL238" s="145">
        <f t="shared" si="176"/>
        <v>4610.7294993868563</v>
      </c>
      <c r="CM238" s="146">
        <f>(CE237*CG238/CG237+(1-CE237)*CC238/CC237)*CM237</f>
        <v>874.15576475557668</v>
      </c>
      <c r="CN238" s="146">
        <f t="shared" si="150"/>
        <v>874.15576475557668</v>
      </c>
      <c r="CO238" s="146">
        <f t="shared" si="148"/>
        <v>892.16898484610886</v>
      </c>
      <c r="CP238" s="196">
        <v>3559</v>
      </c>
      <c r="CQ238" s="197">
        <f>'[2]A11. GDP(E) components - values'!BR96/'[2]A12. GDP(E) components - vols'!BC96</f>
        <v>1.5605507164933969</v>
      </c>
      <c r="DA238" s="198">
        <v>7880</v>
      </c>
      <c r="DB238" s="190"/>
      <c r="DI238" s="190">
        <f t="shared" ref="DI238:DI249" si="200">DI239*DA238/DA239</f>
        <v>10170.032492564538</v>
      </c>
      <c r="DJ238" s="190">
        <f t="shared" ref="DJ238:DJ249" si="201">DJ239*DA238/DA239</f>
        <v>10324.734485949824</v>
      </c>
      <c r="DK238" s="190">
        <f t="shared" ref="DK238:DK249" si="202">DK239*DA238/DA239</f>
        <v>12355.568157600052</v>
      </c>
      <c r="DL238" s="10">
        <v>91.3</v>
      </c>
      <c r="DP238">
        <v>4373</v>
      </c>
      <c r="DQ238">
        <v>3860</v>
      </c>
      <c r="DR238" s="150">
        <f>DP238/DQ238</f>
        <v>1.132901554404145</v>
      </c>
      <c r="DS238">
        <v>4096</v>
      </c>
      <c r="DT238">
        <v>3607</v>
      </c>
      <c r="DU238">
        <v>4047</v>
      </c>
      <c r="DV238">
        <v>3559</v>
      </c>
      <c r="DW238" s="150">
        <f>DU238/DV238</f>
        <v>1.1371171677437482</v>
      </c>
      <c r="DX238" s="150">
        <f t="shared" ref="DX238:DX265" si="203">DW238</f>
        <v>1.1371171677437482</v>
      </c>
    </row>
    <row r="239" spans="1:128" x14ac:dyDescent="0.25">
      <c r="A239">
        <v>1921</v>
      </c>
      <c r="B239" s="147">
        <f t="shared" si="195"/>
        <v>169804.18320876057</v>
      </c>
      <c r="C239" s="147">
        <f t="shared" si="158"/>
        <v>166492.22701199373</v>
      </c>
      <c r="D239" s="147">
        <f t="shared" si="141"/>
        <v>192683.862867877</v>
      </c>
      <c r="E239" s="148">
        <f t="shared" si="180"/>
        <v>-10.143298679404325</v>
      </c>
      <c r="F239" s="148">
        <f t="shared" si="180"/>
        <v>-10.143298679404339</v>
      </c>
      <c r="G239" s="148">
        <f t="shared" si="180"/>
        <v>-9.7108969607116364</v>
      </c>
      <c r="H239" s="10"/>
      <c r="I239" s="13">
        <f t="shared" si="159"/>
        <v>166350.07611668151</v>
      </c>
      <c r="J239" s="13">
        <f t="shared" si="160"/>
        <v>163101.95682608135</v>
      </c>
      <c r="K239" s="13">
        <f t="shared" si="142"/>
        <v>188760.2541366402</v>
      </c>
      <c r="L239" s="10">
        <f t="shared" si="166"/>
        <v>-9.6621589090234892</v>
      </c>
      <c r="M239" s="10"/>
      <c r="N239" s="13">
        <f>('[2]A9. Nominal GDP (A)'!DH239/('[2]A9. Nominal GDP (A)'!F239/'BoE A8. UK Real GDP(A)'!I239))</f>
        <v>140712.59080346092</v>
      </c>
      <c r="O239" s="13">
        <f t="shared" si="161"/>
        <v>138033.86550691925</v>
      </c>
      <c r="P239" s="13">
        <f t="shared" si="143"/>
        <v>159748.58940737371</v>
      </c>
      <c r="Q239" s="10">
        <f t="shared" si="167"/>
        <v>-9.6887235793805502</v>
      </c>
      <c r="R239" s="10"/>
      <c r="S239" s="13">
        <f t="shared" ref="S239:U254" si="204">S238*B239/B238</f>
        <v>89.856701320595675</v>
      </c>
      <c r="T239" s="13">
        <f t="shared" si="204"/>
        <v>89.856701320595661</v>
      </c>
      <c r="U239" s="13">
        <f>U238*D239/D238</f>
        <v>90.289103039288364</v>
      </c>
      <c r="V239" s="10">
        <f t="shared" si="168"/>
        <v>-10.143298679404325</v>
      </c>
      <c r="W239" s="10">
        <f t="shared" si="168"/>
        <v>-10.143298679404339</v>
      </c>
      <c r="X239" s="10">
        <f t="shared" si="168"/>
        <v>-9.7108969607116364</v>
      </c>
      <c r="Y239" s="10"/>
      <c r="Z239" s="10"/>
      <c r="AA239" s="10">
        <f t="shared" ref="AA239:AA302" si="205">AA238*DI239/DI238</f>
        <v>99.505076142131998</v>
      </c>
      <c r="AB239" s="10">
        <f>100*AA239/AA238-100</f>
        <v>-0.49492385786800241</v>
      </c>
      <c r="AC239" s="10"/>
      <c r="AD239" s="191">
        <f t="shared" si="196"/>
        <v>169804.18320876057</v>
      </c>
      <c r="AE239" s="191">
        <f t="shared" si="197"/>
        <v>166492.22701199373</v>
      </c>
      <c r="AF239" s="191">
        <f t="shared" si="198"/>
        <v>192683.86286787735</v>
      </c>
      <c r="AG239" s="191">
        <f t="shared" ref="AG239:AG302" si="206">AF239</f>
        <v>192683.86286787735</v>
      </c>
      <c r="AH239" s="150">
        <f t="shared" si="170"/>
        <v>-10.143298679404325</v>
      </c>
      <c r="AI239" s="150">
        <f t="shared" si="170"/>
        <v>-10.143298679404339</v>
      </c>
      <c r="AJ239" s="150">
        <f t="shared" si="170"/>
        <v>-9.7108969607116364</v>
      </c>
      <c r="AL239" s="161"/>
      <c r="AM239" s="193"/>
      <c r="AN239" s="154">
        <f>'[2]A18. Population 1680+'!J841</f>
        <v>42692.9</v>
      </c>
      <c r="AO239" s="154"/>
      <c r="AP239" s="154"/>
      <c r="AQ239" s="153"/>
      <c r="AR239" s="153"/>
      <c r="AS239" s="153"/>
      <c r="AT239" s="153"/>
      <c r="AU239" s="154">
        <f>'[2]A18. Population 1680+'!S841</f>
        <v>4368</v>
      </c>
      <c r="AV239" s="153"/>
      <c r="AW239" s="153"/>
      <c r="AX239" s="153"/>
      <c r="AY239" s="156"/>
      <c r="AZ239" s="153"/>
      <c r="BA239" s="153"/>
      <c r="BB239" s="153"/>
      <c r="BC239" s="157"/>
      <c r="BJ239" s="168"/>
      <c r="BP239" s="166"/>
      <c r="BQ239" s="166"/>
      <c r="BR239" s="166"/>
      <c r="BS239" s="180"/>
      <c r="BT239" s="180"/>
      <c r="BU239" s="180"/>
      <c r="BV239" s="143"/>
      <c r="BW239" s="143"/>
      <c r="BX239" s="143"/>
      <c r="BY239" s="144"/>
      <c r="BZ239" s="144"/>
      <c r="CA239" s="144"/>
      <c r="CB239" s="158"/>
      <c r="CC239" s="158">
        <f t="shared" ref="CC239:CC266" si="207">(CE238*CH239/CH238+(1-CE238)*CP239/CP238)*CC238</f>
        <v>89.905205961865434</v>
      </c>
      <c r="CD239" s="158"/>
      <c r="CE239" s="162">
        <f>'[2]A9. Nominal GDP (A)'!DX239/'[2]A9. Nominal GDP (A)'!EF239</f>
        <v>2.2322649572649584E-2</v>
      </c>
      <c r="CF239" s="162">
        <f>'[2]A18. Population 1680+'!U841</f>
        <v>1272</v>
      </c>
      <c r="CG239" s="162"/>
      <c r="CH239" s="162">
        <f>'[2]A9. Nominal GDP (A)'!DO239/CQ239</f>
        <v>70.356000000000023</v>
      </c>
      <c r="CI239" s="162"/>
      <c r="CJ239" s="145">
        <f t="shared" si="199"/>
        <v>3790.4792777391535</v>
      </c>
      <c r="CK239" s="145">
        <f t="shared" si="147"/>
        <v>3686.2488379478518</v>
      </c>
      <c r="CL239" s="145">
        <f t="shared" si="176"/>
        <v>4266.1491069901349</v>
      </c>
      <c r="CM239" s="146"/>
      <c r="CN239" s="146"/>
      <c r="CO239" s="146"/>
      <c r="CP239" s="196">
        <v>3198</v>
      </c>
      <c r="CQ239" s="197">
        <f>'[2]A11. GDP(E) components - values'!BR97/'[2]A12. GDP(E) components - vols'!BC97</f>
        <v>1.3952470293933708</v>
      </c>
      <c r="DA239" s="190">
        <v>7841</v>
      </c>
      <c r="DB239" s="199"/>
      <c r="DC239" s="190"/>
      <c r="DD239" s="190"/>
      <c r="DE239" s="190"/>
      <c r="DF239" s="190"/>
      <c r="DG239" s="190"/>
      <c r="DH239" s="190"/>
      <c r="DI239" s="190">
        <f t="shared" si="200"/>
        <v>10119.698575405908</v>
      </c>
      <c r="DJ239" s="190">
        <f t="shared" si="201"/>
        <v>10273.63491171733</v>
      </c>
      <c r="DK239" s="190">
        <f t="shared" si="202"/>
        <v>12294.417503012946</v>
      </c>
      <c r="DL239" s="10">
        <v>83.9</v>
      </c>
      <c r="DS239">
        <v>3857</v>
      </c>
      <c r="DT239">
        <v>3402</v>
      </c>
      <c r="DU239">
        <v>3654</v>
      </c>
      <c r="DV239">
        <v>3198</v>
      </c>
      <c r="DW239" s="150">
        <f t="shared" ref="DW239:DW266" si="208">DU239/DV239</f>
        <v>1.1425891181988743</v>
      </c>
      <c r="DX239" s="150">
        <f t="shared" si="203"/>
        <v>1.1425891181988743</v>
      </c>
    </row>
    <row r="240" spans="1:128" x14ac:dyDescent="0.25">
      <c r="A240">
        <v>1922</v>
      </c>
      <c r="B240" s="147">
        <f t="shared" si="195"/>
        <v>180423.58178341729</v>
      </c>
      <c r="C240" s="147">
        <f t="shared" si="158"/>
        <v>176904.49887015473</v>
      </c>
      <c r="D240" s="147">
        <f t="shared" si="141"/>
        <v>202913.93112085137</v>
      </c>
      <c r="E240" s="148">
        <f t="shared" si="180"/>
        <v>6.2539086929330949</v>
      </c>
      <c r="F240" s="148">
        <f t="shared" si="180"/>
        <v>6.2539086929331091</v>
      </c>
      <c r="G240" s="148">
        <f t="shared" si="180"/>
        <v>5.3092501368363685</v>
      </c>
      <c r="H240" s="10"/>
      <c r="I240" s="13">
        <f t="shared" si="159"/>
        <v>176699.65427623331</v>
      </c>
      <c r="J240" s="13">
        <f t="shared" si="160"/>
        <v>173249.45113178488</v>
      </c>
      <c r="K240" s="13">
        <f t="shared" si="142"/>
        <v>198721.49899072625</v>
      </c>
      <c r="L240" s="10">
        <f t="shared" si="166"/>
        <v>5.2771940256423306</v>
      </c>
      <c r="M240" s="10"/>
      <c r="N240" s="13">
        <f>('[2]A9. Nominal GDP (A)'!DH240/('[2]A9. Nominal GDP (A)'!F240/'BoE A8. UK Real GDP(A)'!I240))</f>
        <v>149547.06855765841</v>
      </c>
      <c r="O240" s="13">
        <f t="shared" si="161"/>
        <v>146700.16258228212</v>
      </c>
      <c r="P240" s="13">
        <f t="shared" si="143"/>
        <v>168268.79404286851</v>
      </c>
      <c r="Q240" s="10">
        <f t="shared" si="167"/>
        <v>5.3335085255541657</v>
      </c>
      <c r="R240" s="10"/>
      <c r="S240" s="13">
        <f t="shared" si="204"/>
        <v>95.476257375667345</v>
      </c>
      <c r="T240" s="13">
        <f t="shared" si="204"/>
        <v>95.476257375667331</v>
      </c>
      <c r="U240" s="13">
        <f t="shared" si="204"/>
        <v>95.082777365950108</v>
      </c>
      <c r="V240" s="10">
        <f t="shared" si="168"/>
        <v>6.2539086929330949</v>
      </c>
      <c r="W240" s="10">
        <f t="shared" si="168"/>
        <v>6.2539086929331091</v>
      </c>
      <c r="X240" s="10">
        <f t="shared" si="168"/>
        <v>5.3092501368363685</v>
      </c>
      <c r="Y240" s="10"/>
      <c r="Z240" s="10"/>
      <c r="AA240" s="10">
        <f t="shared" si="205"/>
        <v>98.984771573604078</v>
      </c>
      <c r="AB240" s="10">
        <f t="shared" ref="AB240:AB303" si="209">100*AA240/AA239-100</f>
        <v>-0.52289248820302703</v>
      </c>
      <c r="AC240" s="10"/>
      <c r="AD240" s="191">
        <f t="shared" si="196"/>
        <v>180423.58178341729</v>
      </c>
      <c r="AE240" s="191">
        <f t="shared" si="197"/>
        <v>176904.49887015473</v>
      </c>
      <c r="AF240" s="191">
        <f t="shared" si="198"/>
        <v>202913.93112085169</v>
      </c>
      <c r="AG240" s="191">
        <f t="shared" si="206"/>
        <v>202913.93112085169</v>
      </c>
      <c r="AH240" s="150">
        <f t="shared" si="170"/>
        <v>6.2539086929330949</v>
      </c>
      <c r="AI240" s="150">
        <f t="shared" si="170"/>
        <v>6.2539086929331091</v>
      </c>
      <c r="AJ240" s="150">
        <f t="shared" si="170"/>
        <v>5.3092501368363401</v>
      </c>
      <c r="AN240" s="154">
        <f>'[2]A18. Population 1680+'!J842</f>
        <v>43109.5</v>
      </c>
      <c r="AO240" s="154"/>
      <c r="AP240" s="154"/>
      <c r="AQ240" s="153"/>
      <c r="AR240" s="153"/>
      <c r="AS240" s="153"/>
      <c r="AT240" s="153"/>
      <c r="AU240" s="154">
        <f>'[2]A18. Population 1680+'!S842</f>
        <v>4306</v>
      </c>
      <c r="AV240" s="153"/>
      <c r="AW240" s="153"/>
      <c r="AX240" s="153"/>
      <c r="AY240" s="156"/>
      <c r="AZ240" s="153"/>
      <c r="BA240" s="153"/>
      <c r="BB240" s="153"/>
      <c r="BC240" s="157"/>
      <c r="BJ240" s="168"/>
      <c r="BP240" s="166"/>
      <c r="BQ240" s="166"/>
      <c r="BR240" s="166"/>
      <c r="BS240" s="180"/>
      <c r="BT240" s="180"/>
      <c r="BU240" s="180"/>
      <c r="BV240" s="194"/>
      <c r="BW240" s="143"/>
      <c r="BX240" s="143"/>
      <c r="BY240" s="144"/>
      <c r="BZ240" s="144"/>
      <c r="CA240" s="144"/>
      <c r="CB240" s="158"/>
      <c r="CC240" s="158">
        <f t="shared" si="207"/>
        <v>95.498716814245626</v>
      </c>
      <c r="CD240" s="158"/>
      <c r="CE240" s="162">
        <f>'[2]A9. Nominal GDP (A)'!DX240/'[2]A9. Nominal GDP (A)'!EF240</f>
        <v>2.2018249805749818E-2</v>
      </c>
      <c r="CF240" s="162">
        <f>'[2]A18. Population 1680+'!U842</f>
        <v>1284</v>
      </c>
      <c r="CG240" s="162"/>
      <c r="CH240" s="162">
        <f>'[2]A9. Nominal GDP (A)'!DO240/CQ240</f>
        <v>73.73660000000001</v>
      </c>
      <c r="CI240" s="162"/>
      <c r="CJ240" s="145">
        <f t="shared" si="199"/>
        <v>3972.6114945554154</v>
      </c>
      <c r="CK240" s="145">
        <f t="shared" si="147"/>
        <v>3863.3727907246789</v>
      </c>
      <c r="CL240" s="145">
        <f t="shared" si="176"/>
        <v>4431.3862301866866</v>
      </c>
      <c r="CM240" s="146"/>
      <c r="CN240" s="146"/>
      <c r="CO240" s="146"/>
      <c r="CP240" s="196">
        <v>3398</v>
      </c>
      <c r="CQ240" s="197">
        <f>'[2]A11. GDP(E) components - values'!BR98/'[2]A12. GDP(E) components - vols'!BC98</f>
        <v>1.1712772218952325</v>
      </c>
      <c r="DA240" s="190">
        <v>7800</v>
      </c>
      <c r="DB240" s="199"/>
      <c r="DC240" s="190"/>
      <c r="DD240" s="190"/>
      <c r="DE240" s="190"/>
      <c r="DF240" s="190"/>
      <c r="DG240" s="190"/>
      <c r="DH240" s="190"/>
      <c r="DI240" s="190">
        <f t="shared" si="200"/>
        <v>10066.78343172632</v>
      </c>
      <c r="DJ240" s="190">
        <f t="shared" si="201"/>
        <v>10219.914846498557</v>
      </c>
      <c r="DK240" s="190">
        <f t="shared" si="202"/>
        <v>12230.130917421373</v>
      </c>
      <c r="DL240" s="10">
        <v>88.2</v>
      </c>
      <c r="DS240">
        <v>3992</v>
      </c>
      <c r="DT240">
        <v>3542</v>
      </c>
      <c r="DU240">
        <v>3848</v>
      </c>
      <c r="DV240">
        <v>3398</v>
      </c>
      <c r="DW240" s="150">
        <f t="shared" si="208"/>
        <v>1.1324308416715716</v>
      </c>
      <c r="DX240" s="150">
        <f t="shared" si="203"/>
        <v>1.1324308416715716</v>
      </c>
    </row>
    <row r="241" spans="1:128" x14ac:dyDescent="0.25">
      <c r="A241">
        <v>1923</v>
      </c>
      <c r="B241" s="147">
        <f t="shared" si="195"/>
        <v>186051.86302798532</v>
      </c>
      <c r="C241" s="147">
        <f t="shared" si="158"/>
        <v>182423.00295498001</v>
      </c>
      <c r="D241" s="147">
        <f t="shared" si="141"/>
        <v>208925.41452723832</v>
      </c>
      <c r="E241" s="148">
        <f t="shared" si="180"/>
        <v>3.1194820482636771</v>
      </c>
      <c r="F241" s="148">
        <f t="shared" si="180"/>
        <v>3.1194820482636771</v>
      </c>
      <c r="G241" s="148">
        <f t="shared" si="180"/>
        <v>2.9625779625779529</v>
      </c>
      <c r="H241" s="10"/>
      <c r="I241" s="13">
        <f t="shared" si="159"/>
        <v>182156.30305093643</v>
      </c>
      <c r="J241" s="13">
        <f t="shared" si="160"/>
        <v>178599.55444188172</v>
      </c>
      <c r="K241" s="13">
        <f t="shared" si="142"/>
        <v>204546.4954623018</v>
      </c>
      <c r="L241" s="10">
        <f t="shared" si="166"/>
        <v>2.9312361778467562</v>
      </c>
      <c r="M241" s="10"/>
      <c r="N241" s="13">
        <f>('[2]A9. Nominal GDP (A)'!DH241/('[2]A9. Nominal GDP (A)'!F241/'BoE A8. UK Real GDP(A)'!I241))</f>
        <v>154247.59049628605</v>
      </c>
      <c r="O241" s="13">
        <f t="shared" si="161"/>
        <v>151311.20136270724</v>
      </c>
      <c r="P241" s="13">
        <f t="shared" si="143"/>
        <v>173293.6907913952</v>
      </c>
      <c r="Q241" s="10">
        <f t="shared" si="167"/>
        <v>2.9862321038840633</v>
      </c>
      <c r="R241" s="10"/>
      <c r="S241" s="13">
        <f t="shared" si="204"/>
        <v>98.454622084855316</v>
      </c>
      <c r="T241" s="13">
        <f t="shared" si="204"/>
        <v>98.454622084855288</v>
      </c>
      <c r="U241" s="13">
        <f t="shared" si="204"/>
        <v>97.899678774400797</v>
      </c>
      <c r="V241" s="10">
        <f t="shared" si="168"/>
        <v>3.1194820482636771</v>
      </c>
      <c r="W241" s="10">
        <f t="shared" si="168"/>
        <v>3.1194820482636771</v>
      </c>
      <c r="X241" s="10">
        <f t="shared" si="168"/>
        <v>2.9625779625779529</v>
      </c>
      <c r="Y241" s="10"/>
      <c r="Z241" s="10"/>
      <c r="AA241" s="10">
        <f t="shared" si="205"/>
        <v>98.477157360406096</v>
      </c>
      <c r="AB241" s="10">
        <f t="shared" si="209"/>
        <v>-0.51282051282052521</v>
      </c>
      <c r="AC241" s="10"/>
      <c r="AD241" s="191">
        <f t="shared" si="196"/>
        <v>186051.86302798532</v>
      </c>
      <c r="AE241" s="191">
        <f t="shared" si="197"/>
        <v>182423.00295498001</v>
      </c>
      <c r="AF241" s="191">
        <f t="shared" si="198"/>
        <v>208925.41452723867</v>
      </c>
      <c r="AG241" s="191">
        <f t="shared" si="206"/>
        <v>208925.41452723867</v>
      </c>
      <c r="AH241" s="150">
        <f t="shared" si="170"/>
        <v>3.1194820482636771</v>
      </c>
      <c r="AI241" s="150">
        <f t="shared" si="170"/>
        <v>3.1194820482636771</v>
      </c>
      <c r="AJ241" s="150">
        <f t="shared" si="170"/>
        <v>2.9625779625779671</v>
      </c>
      <c r="AN241" s="154">
        <f>'[2]A18. Population 1680+'!J843</f>
        <v>43350.1</v>
      </c>
      <c r="AO241" s="154"/>
      <c r="AP241" s="154"/>
      <c r="AQ241" s="153"/>
      <c r="AR241" s="153"/>
      <c r="AS241" s="153"/>
      <c r="AT241" s="153"/>
      <c r="AU241" s="154">
        <f>'[2]A18. Population 1680+'!S843</f>
        <v>4292</v>
      </c>
      <c r="AV241" s="153"/>
      <c r="AW241" s="153"/>
      <c r="AX241" s="153"/>
      <c r="AY241" s="156"/>
      <c r="AZ241" s="153"/>
      <c r="BA241" s="153"/>
      <c r="BB241" s="153"/>
      <c r="BC241" s="157"/>
      <c r="BJ241" s="168"/>
      <c r="BP241" s="166"/>
      <c r="BQ241" s="166"/>
      <c r="BR241" s="166"/>
      <c r="BS241" s="180"/>
      <c r="BT241" s="180"/>
      <c r="BU241" s="180"/>
      <c r="BV241" s="143"/>
      <c r="BW241" s="143"/>
      <c r="BX241" s="143"/>
      <c r="BY241" s="144"/>
      <c r="BZ241" s="144"/>
      <c r="CA241" s="144"/>
      <c r="CB241" s="158"/>
      <c r="CC241" s="158">
        <f t="shared" si="207"/>
        <v>98.447805527659497</v>
      </c>
      <c r="CD241" s="158"/>
      <c r="CE241" s="162">
        <f>'[2]A9. Nominal GDP (A)'!DX241/'[2]A9. Nominal GDP (A)'!EF241</f>
        <v>2.1713850038850048E-2</v>
      </c>
      <c r="CF241" s="162">
        <f>'[2]A18. Population 1680+'!U843</f>
        <v>1278</v>
      </c>
      <c r="CG241" s="162"/>
      <c r="CH241" s="162">
        <f>'[2]A9. Nominal GDP (A)'!DO241/CQ241</f>
        <v>74.985600000000019</v>
      </c>
      <c r="CI241" s="162"/>
      <c r="CJ241" s="145">
        <f t="shared" si="199"/>
        <v>4039.9022532383456</v>
      </c>
      <c r="CK241" s="145">
        <f t="shared" si="147"/>
        <v>3928.8131909548924</v>
      </c>
      <c r="CL241" s="145">
        <f t="shared" si="176"/>
        <v>4499.5911218658393</v>
      </c>
      <c r="CM241" s="146"/>
      <c r="CN241" s="146"/>
      <c r="CO241" s="146"/>
      <c r="CP241" s="196">
        <v>3504</v>
      </c>
      <c r="CQ241" s="197">
        <f>'[2]A11. GDP(E) components - values'!BR99/'[2]A12. GDP(E) components - vols'!BC99</f>
        <v>1.0736301369863013</v>
      </c>
      <c r="DA241" s="190">
        <v>7760</v>
      </c>
      <c r="DB241" s="199"/>
      <c r="DC241" s="190"/>
      <c r="DD241" s="190"/>
      <c r="DE241" s="190"/>
      <c r="DF241" s="190"/>
      <c r="DG241" s="190"/>
      <c r="DH241" s="190"/>
      <c r="DI241" s="190">
        <f t="shared" si="200"/>
        <v>10015.15890130721</v>
      </c>
      <c r="DJ241" s="190">
        <f t="shared" si="201"/>
        <v>10167.505026772924</v>
      </c>
      <c r="DK241" s="190">
        <f t="shared" si="202"/>
        <v>12167.412297332032</v>
      </c>
      <c r="DL241" s="10">
        <v>91</v>
      </c>
      <c r="DS241">
        <v>4115</v>
      </c>
      <c r="DT241">
        <v>3657</v>
      </c>
      <c r="DU241">
        <v>3962</v>
      </c>
      <c r="DV241">
        <v>3504</v>
      </c>
      <c r="DW241" s="150">
        <f t="shared" si="208"/>
        <v>1.1307077625570776</v>
      </c>
      <c r="DX241" s="150">
        <f t="shared" si="203"/>
        <v>1.1307077625570776</v>
      </c>
    </row>
    <row r="242" spans="1:128" x14ac:dyDescent="0.25">
      <c r="A242">
        <v>1924</v>
      </c>
      <c r="B242" s="147">
        <f t="shared" si="195"/>
        <v>195184.54580219008</v>
      </c>
      <c r="C242" s="147">
        <f t="shared" si="158"/>
        <v>191377.55675299841</v>
      </c>
      <c r="D242" s="147">
        <f t="shared" si="141"/>
        <v>218786.35660613622</v>
      </c>
      <c r="E242" s="148">
        <f t="shared" si="180"/>
        <v>4.9086757990867511</v>
      </c>
      <c r="F242" s="148">
        <f t="shared" si="180"/>
        <v>4.9086757990867511</v>
      </c>
      <c r="G242" s="148">
        <f t="shared" si="180"/>
        <v>4.7198384654215033</v>
      </c>
      <c r="H242" s="10"/>
      <c r="I242" s="13">
        <f t="shared" si="159"/>
        <v>191039.59530006137</v>
      </c>
      <c r="J242" s="13">
        <f t="shared" si="160"/>
        <v>187309.39325117666</v>
      </c>
      <c r="K242" s="13">
        <f t="shared" si="142"/>
        <v>214135.55697350056</v>
      </c>
      <c r="L242" s="10">
        <f t="shared" si="166"/>
        <v>4.6879617710028327</v>
      </c>
      <c r="M242" s="10"/>
      <c r="N242" s="13">
        <f>('[2]A9. Nominal GDP (A)'!DH242/('[2]A9. Nominal GDP (A)'!F242/'BoE A8. UK Real GDP(A)'!I242))</f>
        <v>161856.18030676639</v>
      </c>
      <c r="O242" s="13">
        <f t="shared" si="161"/>
        <v>158774.94754633112</v>
      </c>
      <c r="P242" s="13">
        <f t="shared" si="143"/>
        <v>181514.45176419811</v>
      </c>
      <c r="Q242" s="10">
        <f t="shared" si="167"/>
        <v>4.743831662457211</v>
      </c>
      <c r="R242" s="10"/>
      <c r="S242" s="13">
        <f t="shared" si="204"/>
        <v>103.28744029221694</v>
      </c>
      <c r="T242" s="13">
        <f t="shared" si="204"/>
        <v>103.2874402922169</v>
      </c>
      <c r="U242" s="13">
        <f t="shared" si="204"/>
        <v>102.52038547071905</v>
      </c>
      <c r="V242" s="10">
        <f t="shared" si="168"/>
        <v>4.9086757990867653</v>
      </c>
      <c r="W242" s="10">
        <f t="shared" si="168"/>
        <v>4.9086757990867653</v>
      </c>
      <c r="X242" s="10">
        <f t="shared" si="168"/>
        <v>4.7198384654214891</v>
      </c>
      <c r="Y242" s="10"/>
      <c r="Z242" s="10"/>
      <c r="AA242" s="10">
        <f t="shared" si="205"/>
        <v>97.969543147208128</v>
      </c>
      <c r="AB242" s="10">
        <f t="shared" si="209"/>
        <v>-0.51546391752576426</v>
      </c>
      <c r="AC242" s="10"/>
      <c r="AD242" s="191">
        <f t="shared" si="196"/>
        <v>195184.54580219008</v>
      </c>
      <c r="AE242" s="191">
        <f t="shared" si="197"/>
        <v>191377.55675299841</v>
      </c>
      <c r="AF242" s="191">
        <f t="shared" si="198"/>
        <v>218786.3566061366</v>
      </c>
      <c r="AG242" s="191">
        <f t="shared" si="206"/>
        <v>218786.3566061366</v>
      </c>
      <c r="AH242" s="150">
        <f t="shared" si="170"/>
        <v>4.9086757990867511</v>
      </c>
      <c r="AI242" s="150">
        <f t="shared" si="170"/>
        <v>4.9086757990867511</v>
      </c>
      <c r="AJ242" s="150">
        <f t="shared" si="170"/>
        <v>4.7198384654215033</v>
      </c>
      <c r="AN242" s="154">
        <f>'[2]A18. Population 1680+'!J844</f>
        <v>43676.6</v>
      </c>
      <c r="AO242" s="154"/>
      <c r="AP242" s="154"/>
      <c r="AQ242" s="153"/>
      <c r="AR242" s="153"/>
      <c r="AS242" s="153"/>
      <c r="AT242" s="153"/>
      <c r="AU242" s="154">
        <f>'[2]A18. Population 1680+'!S844</f>
        <v>4263</v>
      </c>
      <c r="AV242" s="153"/>
      <c r="AW242" s="153"/>
      <c r="AX242" s="153"/>
      <c r="AY242" s="156"/>
      <c r="AZ242" s="153"/>
      <c r="BA242" s="153"/>
      <c r="BB242" s="153"/>
      <c r="BC242" s="157"/>
      <c r="BJ242" s="168"/>
      <c r="BP242" s="166"/>
      <c r="BQ242" s="166"/>
      <c r="BR242" s="166"/>
      <c r="BS242" s="180"/>
      <c r="BT242" s="180"/>
      <c r="BU242" s="180"/>
      <c r="BV242" s="194"/>
      <c r="BW242" s="194"/>
      <c r="BX242" s="194"/>
      <c r="BY242" s="200"/>
      <c r="BZ242" s="158"/>
      <c r="CA242" s="144"/>
      <c r="CB242" s="158"/>
      <c r="CC242" s="158">
        <f t="shared" si="207"/>
        <v>103.24885063639049</v>
      </c>
      <c r="CD242" s="158"/>
      <c r="CE242" s="162">
        <f>'[2]A9. Nominal GDP (A)'!DX242/'[2]A9. Nominal GDP (A)'!EF242</f>
        <v>2.1409450271950285E-2</v>
      </c>
      <c r="CF242" s="162">
        <f>'[2]A18. Population 1680+'!U844</f>
        <v>1258</v>
      </c>
      <c r="CG242" s="162"/>
      <c r="CH242" s="162">
        <f>'[2]A9. Nominal GDP (A)'!DO242/CQ242</f>
        <v>77.563600000000022</v>
      </c>
      <c r="CI242" s="162"/>
      <c r="CJ242" s="145">
        <f t="shared" si="199"/>
        <v>4178.7938272051933</v>
      </c>
      <c r="CK242" s="145">
        <f t="shared" si="147"/>
        <v>4063.8855302611287</v>
      </c>
      <c r="CL242" s="145">
        <f t="shared" si="176"/>
        <v>4645.9089765566187</v>
      </c>
      <c r="CM242" s="146"/>
      <c r="CN242" s="146"/>
      <c r="CO242" s="146"/>
      <c r="CP242" s="196">
        <v>3676</v>
      </c>
      <c r="CQ242" s="197">
        <f>'[2]A11. GDP(E) components - values'!BR100/'[2]A12. GDP(E) components - vols'!BC100</f>
        <v>1.0606637649619151</v>
      </c>
      <c r="DA242" s="190">
        <v>7720</v>
      </c>
      <c r="DB242" s="199"/>
      <c r="DC242" s="190"/>
      <c r="DD242" s="190"/>
      <c r="DE242" s="190"/>
      <c r="DF242" s="190"/>
      <c r="DG242" s="190"/>
      <c r="DH242" s="190"/>
      <c r="DI242" s="190">
        <f t="shared" si="200"/>
        <v>9963.534370888101</v>
      </c>
      <c r="DJ242" s="190">
        <f t="shared" si="201"/>
        <v>10115.09520704729</v>
      </c>
      <c r="DK242" s="190">
        <f t="shared" si="202"/>
        <v>12104.693677242693</v>
      </c>
      <c r="DL242" s="10">
        <v>94.8</v>
      </c>
      <c r="DS242">
        <v>4238</v>
      </c>
      <c r="DT242">
        <v>3765</v>
      </c>
      <c r="DU242">
        <v>4149</v>
      </c>
      <c r="DV242">
        <v>3676</v>
      </c>
      <c r="DW242" s="150">
        <f t="shared" si="208"/>
        <v>1.1286724700761697</v>
      </c>
      <c r="DX242" s="150">
        <f t="shared" si="203"/>
        <v>1.1286724700761697</v>
      </c>
    </row>
    <row r="243" spans="1:128" x14ac:dyDescent="0.25">
      <c r="A243">
        <v>1925</v>
      </c>
      <c r="B243" s="147">
        <f t="shared" si="195"/>
        <v>202352.63984008337</v>
      </c>
      <c r="C243" s="147">
        <f t="shared" si="158"/>
        <v>198405.84025725708</v>
      </c>
      <c r="D243" s="147">
        <f t="shared" si="141"/>
        <v>226485.27395115816</v>
      </c>
      <c r="E243" s="148">
        <f t="shared" si="180"/>
        <v>3.6724700761697591</v>
      </c>
      <c r="F243" s="148">
        <f t="shared" si="180"/>
        <v>3.6724700761697591</v>
      </c>
      <c r="G243" s="148">
        <f t="shared" si="180"/>
        <v>3.5189202217401885</v>
      </c>
      <c r="H243" s="10"/>
      <c r="I243" s="13">
        <f t="shared" si="159"/>
        <v>197995.17923302136</v>
      </c>
      <c r="J243" s="13">
        <f t="shared" si="160"/>
        <v>194129.16380263757</v>
      </c>
      <c r="K243" s="13">
        <f t="shared" si="142"/>
        <v>221603.3398449395</v>
      </c>
      <c r="L243" s="10">
        <f t="shared" si="166"/>
        <v>3.4874090865549618</v>
      </c>
      <c r="M243" s="10"/>
      <c r="N243" s="13">
        <f>('[2]A9. Nominal GDP (A)'!DH243/('[2]A9. Nominal GDP (A)'!F243/'BoE A8. UK Real GDP(A)'!I243))</f>
        <v>167838.6427597038</v>
      </c>
      <c r="O243" s="13">
        <f t="shared" si="161"/>
        <v>164643.52272438581</v>
      </c>
      <c r="P243" s="13">
        <f t="shared" si="143"/>
        <v>187944.73640577405</v>
      </c>
      <c r="Q243" s="10">
        <f t="shared" si="167"/>
        <v>3.5425744777222548</v>
      </c>
      <c r="R243" s="10"/>
      <c r="S243" s="13">
        <f t="shared" si="204"/>
        <v>107.08064062939032</v>
      </c>
      <c r="T243" s="13">
        <f t="shared" si="204"/>
        <v>107.08064062939029</v>
      </c>
      <c r="U243" s="13">
        <f t="shared" si="204"/>
        <v>106.12799604645417</v>
      </c>
      <c r="V243" s="10">
        <f t="shared" si="168"/>
        <v>3.6724700761697591</v>
      </c>
      <c r="W243" s="10">
        <f t="shared" si="168"/>
        <v>3.6724700761697733</v>
      </c>
      <c r="X243" s="10">
        <f t="shared" si="168"/>
        <v>3.5189202217401885</v>
      </c>
      <c r="Y243" s="10"/>
      <c r="Z243" s="10"/>
      <c r="AA243" s="10">
        <f t="shared" si="205"/>
        <v>97.461928934010146</v>
      </c>
      <c r="AB243" s="10">
        <f t="shared" si="209"/>
        <v>-0.51813471502592279</v>
      </c>
      <c r="AC243" s="10"/>
      <c r="AD243" s="191">
        <f t="shared" si="196"/>
        <v>202352.63984008337</v>
      </c>
      <c r="AE243" s="191">
        <f t="shared" si="197"/>
        <v>198405.84025725708</v>
      </c>
      <c r="AF243" s="191">
        <f t="shared" si="198"/>
        <v>226485.27395115851</v>
      </c>
      <c r="AG243" s="191">
        <f t="shared" si="206"/>
        <v>226485.27395115851</v>
      </c>
      <c r="AH243" s="150">
        <f t="shared" si="170"/>
        <v>3.6724700761697591</v>
      </c>
      <c r="AI243" s="150">
        <f t="shared" si="170"/>
        <v>3.6724700761697591</v>
      </c>
      <c r="AJ243" s="150">
        <f t="shared" si="170"/>
        <v>3.5189202217401743</v>
      </c>
      <c r="AN243" s="154">
        <f>'[2]A18. Population 1680+'!J845</f>
        <v>43828</v>
      </c>
      <c r="AO243" s="154"/>
      <c r="AP243" s="154"/>
      <c r="AQ243" s="153"/>
      <c r="AR243" s="153"/>
      <c r="AS243" s="153"/>
      <c r="AT243" s="153"/>
      <c r="AU243" s="154">
        <f>'[2]A18. Population 1680+'!S845</f>
        <v>4242</v>
      </c>
      <c r="AV243" s="153"/>
      <c r="AW243" s="153"/>
      <c r="AX243" s="153"/>
      <c r="AY243" s="156"/>
      <c r="AZ243" s="153"/>
      <c r="BA243" s="153"/>
      <c r="BB243" s="153"/>
      <c r="BC243" s="157"/>
      <c r="BJ243" s="168"/>
      <c r="BP243" s="166"/>
      <c r="BQ243" s="166"/>
      <c r="BR243" s="166"/>
      <c r="BS243" s="180"/>
      <c r="BT243" s="180"/>
      <c r="BU243" s="180"/>
      <c r="BV243" s="143"/>
      <c r="BW243" s="143"/>
      <c r="BX243" s="143"/>
      <c r="BY243" s="144"/>
      <c r="BZ243" s="144"/>
      <c r="CA243" s="144"/>
      <c r="CB243" s="158"/>
      <c r="CC243" s="158">
        <f t="shared" si="207"/>
        <v>107.00805063602968</v>
      </c>
      <c r="CD243" s="158"/>
      <c r="CE243" s="162">
        <f>'[2]A9. Nominal GDP (A)'!DX243/'[2]A9. Nominal GDP (A)'!EF243</f>
        <v>2.1105050505050512E-2</v>
      </c>
      <c r="CF243" s="162">
        <f>'[2]A18. Population 1680+'!U845</f>
        <v>1257</v>
      </c>
      <c r="CG243" s="162"/>
      <c r="CH243" s="162">
        <f>'[2]A9. Nominal GDP (A)'!DO243/CQ243</f>
        <v>79.268799999999985</v>
      </c>
      <c r="CI243" s="162"/>
      <c r="CJ243" s="145">
        <f t="shared" si="199"/>
        <v>4270.6626836552559</v>
      </c>
      <c r="CK243" s="145">
        <f t="shared" si="147"/>
        <v>4153.2281807595718</v>
      </c>
      <c r="CL243" s="145">
        <f t="shared" si="176"/>
        <v>4741.0147860634697</v>
      </c>
      <c r="CM243" s="146"/>
      <c r="CN243" s="146"/>
      <c r="CO243" s="146"/>
      <c r="CP243" s="196">
        <v>3811</v>
      </c>
      <c r="CQ243" s="197">
        <f>'[2]A11. GDP(E) components - values'!BR101/'[2]A12. GDP(E) components - vols'!BC101</f>
        <v>1.0600892154290213</v>
      </c>
      <c r="DA243" s="190">
        <v>7680</v>
      </c>
      <c r="DB243" s="199"/>
      <c r="DC243" s="190"/>
      <c r="DD243" s="190"/>
      <c r="DE243" s="190"/>
      <c r="DF243" s="190"/>
      <c r="DG243" s="190"/>
      <c r="DH243" s="190"/>
      <c r="DI243" s="190">
        <f t="shared" si="200"/>
        <v>9911.9098404689903</v>
      </c>
      <c r="DJ243" s="190">
        <f t="shared" si="201"/>
        <v>10062.685387321657</v>
      </c>
      <c r="DK243" s="190">
        <f t="shared" si="202"/>
        <v>12041.975057153351</v>
      </c>
      <c r="DL243" s="10">
        <v>99.4</v>
      </c>
      <c r="DS243">
        <v>4449</v>
      </c>
      <c r="DT243">
        <v>3966</v>
      </c>
      <c r="DU243">
        <v>4295</v>
      </c>
      <c r="DV243">
        <v>3811</v>
      </c>
      <c r="DW243" s="150">
        <f t="shared" si="208"/>
        <v>1.1270007871949619</v>
      </c>
      <c r="DX243" s="150">
        <f t="shared" si="203"/>
        <v>1.1270007871949619</v>
      </c>
    </row>
    <row r="244" spans="1:128" x14ac:dyDescent="0.25">
      <c r="A244">
        <v>1926</v>
      </c>
      <c r="B244" s="147">
        <f t="shared" si="195"/>
        <v>195768.61272379619</v>
      </c>
      <c r="C244" s="147">
        <f t="shared" si="158"/>
        <v>191950.23170519725</v>
      </c>
      <c r="D244" s="147">
        <f t="shared" si="141"/>
        <v>219419.14433312436</v>
      </c>
      <c r="E244" s="148">
        <f t="shared" si="180"/>
        <v>-3.2537391760692884</v>
      </c>
      <c r="F244" s="148">
        <f t="shared" si="180"/>
        <v>-3.2537391760692884</v>
      </c>
      <c r="G244" s="148">
        <f t="shared" si="180"/>
        <v>-3.1199068684516931</v>
      </c>
      <c r="H244" s="10"/>
      <c r="I244" s="13">
        <f t="shared" si="159"/>
        <v>191494.62385158005</v>
      </c>
      <c r="J244" s="13">
        <f t="shared" si="160"/>
        <v>187755.53700353886</v>
      </c>
      <c r="K244" s="13">
        <f t="shared" si="142"/>
        <v>214624.17058393886</v>
      </c>
      <c r="L244" s="10">
        <f t="shared" si="166"/>
        <v>-3.1493971462181634</v>
      </c>
      <c r="M244" s="10"/>
      <c r="N244" s="13">
        <f>('[2]A9. Nominal GDP (A)'!DH244/('[2]A9. Nominal GDP (A)'!F244/'BoE A8. UK Real GDP(A)'!I244))</f>
        <v>162414.61478566509</v>
      </c>
      <c r="O244" s="13">
        <f t="shared" si="161"/>
        <v>159322.75118859648</v>
      </c>
      <c r="P244" s="13">
        <f t="shared" si="143"/>
        <v>182122.52951218819</v>
      </c>
      <c r="Q244" s="10">
        <f t="shared" si="167"/>
        <v>-3.097829183689214</v>
      </c>
      <c r="R244" s="10"/>
      <c r="S244" s="13">
        <f t="shared" si="204"/>
        <v>103.59651587524588</v>
      </c>
      <c r="T244" s="13">
        <f t="shared" si="204"/>
        <v>103.59651587524586</v>
      </c>
      <c r="U244" s="13">
        <f t="shared" si="204"/>
        <v>102.81690140845072</v>
      </c>
      <c r="V244" s="10">
        <f t="shared" si="168"/>
        <v>-3.2537391760692884</v>
      </c>
      <c r="W244" s="10">
        <f t="shared" si="168"/>
        <v>-3.2537391760692742</v>
      </c>
      <c r="X244" s="10">
        <f t="shared" si="168"/>
        <v>-3.1199068684516789</v>
      </c>
      <c r="Y244" s="10"/>
      <c r="Z244" s="10"/>
      <c r="AA244" s="10">
        <f t="shared" si="205"/>
        <v>96.954314720812178</v>
      </c>
      <c r="AB244" s="10">
        <f t="shared" si="209"/>
        <v>-0.5208333333333286</v>
      </c>
      <c r="AC244" s="10"/>
      <c r="AD244" s="191">
        <f t="shared" si="196"/>
        <v>195768.61272379619</v>
      </c>
      <c r="AE244" s="191">
        <f t="shared" si="197"/>
        <v>191950.23170519725</v>
      </c>
      <c r="AF244" s="191">
        <f t="shared" si="198"/>
        <v>219419.14433312468</v>
      </c>
      <c r="AG244" s="191">
        <f t="shared" si="206"/>
        <v>219419.14433312468</v>
      </c>
      <c r="AH244" s="150">
        <f t="shared" si="170"/>
        <v>-3.2537391760692884</v>
      </c>
      <c r="AI244" s="150">
        <f t="shared" si="170"/>
        <v>-3.2537391760692884</v>
      </c>
      <c r="AJ244" s="150">
        <f t="shared" si="170"/>
        <v>-3.1199068684516931</v>
      </c>
      <c r="AK244" s="201"/>
      <c r="AL244" s="193"/>
      <c r="AN244" s="154">
        <f>'[2]A18. Population 1680+'!J846</f>
        <v>44010.6</v>
      </c>
      <c r="AO244" s="154"/>
      <c r="AP244" s="154"/>
      <c r="AQ244" s="153"/>
      <c r="AR244" s="153"/>
      <c r="AS244" s="153"/>
      <c r="AT244" s="153"/>
      <c r="AU244" s="154">
        <f>'[2]A18. Population 1680+'!S846</f>
        <v>4225</v>
      </c>
      <c r="AV244" s="153"/>
      <c r="AW244" s="153"/>
      <c r="AX244" s="153"/>
      <c r="AY244" s="156"/>
      <c r="AZ244" s="153"/>
      <c r="BA244" s="153"/>
      <c r="BB244" s="153"/>
      <c r="BC244" s="157"/>
      <c r="BJ244" s="168"/>
      <c r="BP244" s="166"/>
      <c r="BQ244" s="166"/>
      <c r="BR244" s="166"/>
      <c r="BS244" s="180"/>
      <c r="BT244" s="180"/>
      <c r="BU244" s="180"/>
      <c r="BV244" s="143"/>
      <c r="BW244" s="143"/>
      <c r="BX244" s="143"/>
      <c r="BY244" s="144"/>
      <c r="BZ244" s="144"/>
      <c r="CA244" s="144"/>
      <c r="CB244" s="158"/>
      <c r="CC244" s="158">
        <f t="shared" si="207"/>
        <v>103.49477439307167</v>
      </c>
      <c r="CD244" s="158"/>
      <c r="CE244" s="162">
        <f>'[2]A9. Nominal GDP (A)'!DX244/'[2]A9. Nominal GDP (A)'!EF244</f>
        <v>2.0800650738150753E-2</v>
      </c>
      <c r="CF244" s="162">
        <f>'[2]A18. Population 1680+'!U846</f>
        <v>1254</v>
      </c>
      <c r="CG244" s="162"/>
      <c r="CH244" s="162">
        <f>'[2]A9. Nominal GDP (A)'!DO244/CQ244</f>
        <v>75.583500000000015</v>
      </c>
      <c r="CI244" s="162"/>
      <c r="CJ244" s="145">
        <f t="shared" si="199"/>
        <v>4072.1145387599804</v>
      </c>
      <c r="CK244" s="145">
        <f t="shared" si="147"/>
        <v>3960.1397044037658</v>
      </c>
      <c r="CL244" s="145">
        <f t="shared" si="176"/>
        <v>4526.8529121362844</v>
      </c>
      <c r="CM244" s="146"/>
      <c r="CN244" s="146"/>
      <c r="CO244" s="146"/>
      <c r="CP244" s="196">
        <v>3687</v>
      </c>
      <c r="CQ244" s="197">
        <f>'[2]A11. GDP(E) components - values'!BR102/'[2]A12. GDP(E) components - vols'!BC102</f>
        <v>1.0474640629237864</v>
      </c>
      <c r="DA244" s="190">
        <v>7640</v>
      </c>
      <c r="DB244" s="199"/>
      <c r="DC244" s="190"/>
      <c r="DD244" s="190"/>
      <c r="DE244" s="190"/>
      <c r="DF244" s="190"/>
      <c r="DG244" s="190"/>
      <c r="DH244" s="190"/>
      <c r="DI244" s="190">
        <f t="shared" si="200"/>
        <v>9860.2853100498814</v>
      </c>
      <c r="DJ244" s="190">
        <f t="shared" si="201"/>
        <v>10010.275567596023</v>
      </c>
      <c r="DK244" s="190">
        <f t="shared" si="202"/>
        <v>11979.25643706401</v>
      </c>
      <c r="DL244" s="10">
        <v>95.7</v>
      </c>
      <c r="DS244">
        <v>4243</v>
      </c>
      <c r="DT244">
        <v>3769</v>
      </c>
      <c r="DU244">
        <v>4161</v>
      </c>
      <c r="DV244">
        <v>3687</v>
      </c>
      <c r="DW244" s="150">
        <f t="shared" si="208"/>
        <v>1.128559804719284</v>
      </c>
      <c r="DX244" s="150">
        <f t="shared" si="203"/>
        <v>1.128559804719284</v>
      </c>
    </row>
    <row r="245" spans="1:128" x14ac:dyDescent="0.25">
      <c r="A245">
        <v>1927</v>
      </c>
      <c r="B245" s="147">
        <f t="shared" si="195"/>
        <v>211750.80757865452</v>
      </c>
      <c r="C245" s="147">
        <f t="shared" si="158"/>
        <v>207620.70085172949</v>
      </c>
      <c r="D245" s="147">
        <f t="shared" si="141"/>
        <v>236293.48371947376</v>
      </c>
      <c r="E245" s="148">
        <f t="shared" si="180"/>
        <v>8.1638188228912298</v>
      </c>
      <c r="F245" s="148">
        <f t="shared" si="180"/>
        <v>8.1638188228912298</v>
      </c>
      <c r="G245" s="148">
        <f t="shared" si="180"/>
        <v>7.6904590242730251</v>
      </c>
      <c r="H245" s="10"/>
      <c r="I245" s="13">
        <f t="shared" si="159"/>
        <v>207064.84831453097</v>
      </c>
      <c r="J245" s="13">
        <f t="shared" si="160"/>
        <v>203021.74028647176</v>
      </c>
      <c r="K245" s="13">
        <f t="shared" si="142"/>
        <v>231059.39863549548</v>
      </c>
      <c r="L245" s="10">
        <f t="shared" si="166"/>
        <v>7.6576780736486825</v>
      </c>
      <c r="M245" s="10"/>
      <c r="N245" s="13">
        <f>('[2]A9. Nominal GDP (A)'!DH245/('[2]A9. Nominal GDP (A)'!F245/'BoE A8. UK Real GDP(A)'!I245))</f>
        <v>175713.77556206426</v>
      </c>
      <c r="O245" s="13">
        <f t="shared" si="161"/>
        <v>172368.73775939614</v>
      </c>
      <c r="P245" s="13">
        <f t="shared" si="143"/>
        <v>196173.16270684803</v>
      </c>
      <c r="Q245" s="10">
        <f t="shared" si="167"/>
        <v>7.714934133791246</v>
      </c>
      <c r="R245" s="10"/>
      <c r="S245" s="13">
        <f t="shared" si="204"/>
        <v>112.05394773812871</v>
      </c>
      <c r="T245" s="13">
        <f t="shared" si="204"/>
        <v>112.05394773812868</v>
      </c>
      <c r="U245" s="13">
        <f t="shared" si="204"/>
        <v>110.72399308129481</v>
      </c>
      <c r="V245" s="10">
        <f t="shared" si="168"/>
        <v>8.1638188228912441</v>
      </c>
      <c r="W245" s="10">
        <f t="shared" si="168"/>
        <v>8.1638188228912298</v>
      </c>
      <c r="X245" s="10">
        <f t="shared" si="168"/>
        <v>7.6904590242730251</v>
      </c>
      <c r="Y245" s="10"/>
      <c r="Z245" s="10"/>
      <c r="AA245" s="10">
        <f t="shared" si="205"/>
        <v>99.555837563451789</v>
      </c>
      <c r="AB245" s="10">
        <f t="shared" si="209"/>
        <v>2.6832460732984487</v>
      </c>
      <c r="AC245" s="10"/>
      <c r="AD245" s="191">
        <f t="shared" si="196"/>
        <v>211750.80757865452</v>
      </c>
      <c r="AE245" s="191">
        <f t="shared" si="197"/>
        <v>207620.70085172949</v>
      </c>
      <c r="AF245" s="191">
        <f t="shared" si="198"/>
        <v>236293.48371947411</v>
      </c>
      <c r="AG245" s="191">
        <f t="shared" si="206"/>
        <v>236293.48371947411</v>
      </c>
      <c r="AH245" s="150">
        <f t="shared" si="170"/>
        <v>8.1638188228912298</v>
      </c>
      <c r="AI245" s="150">
        <f t="shared" si="170"/>
        <v>8.1638188228912298</v>
      </c>
      <c r="AJ245" s="150">
        <f t="shared" si="170"/>
        <v>7.6904590242730251</v>
      </c>
      <c r="AK245" s="201"/>
      <c r="AL245" s="193"/>
      <c r="AN245" s="154">
        <f>'[2]A18. Population 1680+'!J847</f>
        <v>44178</v>
      </c>
      <c r="AO245" s="154"/>
      <c r="AP245" s="154"/>
      <c r="AQ245" s="153"/>
      <c r="AR245" s="153"/>
      <c r="AS245" s="153"/>
      <c r="AT245" s="153"/>
      <c r="AU245" s="154">
        <f>'[2]A18. Population 1680+'!S847</f>
        <v>4208</v>
      </c>
      <c r="AV245" s="153"/>
      <c r="AW245" s="153"/>
      <c r="AX245" s="153"/>
      <c r="AY245" s="156"/>
      <c r="AZ245" s="153"/>
      <c r="BA245" s="153"/>
      <c r="BB245" s="153"/>
      <c r="BC245" s="157"/>
      <c r="BJ245" s="168"/>
      <c r="BP245" s="166"/>
      <c r="BQ245" s="166"/>
      <c r="BR245" s="166"/>
      <c r="BS245" s="180"/>
      <c r="BT245" s="180"/>
      <c r="BU245" s="180"/>
      <c r="BV245" s="143"/>
      <c r="BW245" s="143"/>
      <c r="BX245" s="143"/>
      <c r="BY245" s="144"/>
      <c r="BZ245" s="144"/>
      <c r="CA245" s="144"/>
      <c r="CB245" s="158"/>
      <c r="CC245" s="158">
        <f t="shared" si="207"/>
        <v>111.90982456853536</v>
      </c>
      <c r="CD245" s="158"/>
      <c r="CE245" s="162">
        <f>'[2]A9. Nominal GDP (A)'!DX245/'[2]A9. Nominal GDP (A)'!EF245</f>
        <v>2.0496250971250976E-2</v>
      </c>
      <c r="CF245" s="162">
        <f>'[2]A18. Population 1680+'!U847</f>
        <v>1251</v>
      </c>
      <c r="CG245" s="162"/>
      <c r="CH245" s="162">
        <f>'[2]A9. Nominal GDP (A)'!DO245/CQ245</f>
        <v>80.557599999999994</v>
      </c>
      <c r="CI245" s="162"/>
      <c r="CJ245" s="145">
        <f t="shared" si="199"/>
        <v>4340.0976954971775</v>
      </c>
      <c r="CK245" s="145">
        <f t="shared" si="147"/>
        <v>4220.7538715655764</v>
      </c>
      <c r="CL245" s="145">
        <f t="shared" si="176"/>
        <v>4803.6473826707961</v>
      </c>
      <c r="CM245" s="146"/>
      <c r="CN245" s="146"/>
      <c r="CO245" s="146"/>
      <c r="CP245" s="196">
        <v>3988</v>
      </c>
      <c r="CQ245" s="197">
        <f>'[2]A11. GDP(E) components - values'!BR103/'[2]A12. GDP(E) components - vols'!BC103</f>
        <v>1.0230692076228687</v>
      </c>
      <c r="DA245" s="190">
        <v>7845</v>
      </c>
      <c r="DB245" s="199"/>
      <c r="DC245" s="190"/>
      <c r="DD245" s="190"/>
      <c r="DE245" s="190"/>
      <c r="DF245" s="190"/>
      <c r="DG245" s="190"/>
      <c r="DH245" s="190"/>
      <c r="DI245" s="190">
        <f t="shared" si="200"/>
        <v>10124.861028447818</v>
      </c>
      <c r="DJ245" s="190">
        <f t="shared" si="201"/>
        <v>10278.875893689894</v>
      </c>
      <c r="DK245" s="190">
        <f t="shared" si="202"/>
        <v>12300.689365021881</v>
      </c>
      <c r="DL245" s="10">
        <v>103.4</v>
      </c>
      <c r="DS245">
        <v>4539</v>
      </c>
      <c r="DT245">
        <v>4045</v>
      </c>
      <c r="DU245">
        <v>4481</v>
      </c>
      <c r="DV245">
        <v>3988</v>
      </c>
      <c r="DW245" s="150">
        <f t="shared" si="208"/>
        <v>1.1236208625877633</v>
      </c>
      <c r="DX245" s="150">
        <f t="shared" si="203"/>
        <v>1.1236208625877633</v>
      </c>
    </row>
    <row r="246" spans="1:128" x14ac:dyDescent="0.25">
      <c r="A246">
        <v>1928</v>
      </c>
      <c r="B246" s="147">
        <f t="shared" si="195"/>
        <v>213503.00834347287</v>
      </c>
      <c r="C246" s="147">
        <f t="shared" si="158"/>
        <v>209338.72570832603</v>
      </c>
      <c r="D246" s="147">
        <f t="shared" si="141"/>
        <v>238402.77614276746</v>
      </c>
      <c r="E246" s="148">
        <f t="shared" si="180"/>
        <v>0.82748244734203524</v>
      </c>
      <c r="F246" s="148">
        <f t="shared" si="180"/>
        <v>0.82748244734202103</v>
      </c>
      <c r="G246" s="148">
        <f t="shared" si="180"/>
        <v>0.89265788886409325</v>
      </c>
      <c r="H246" s="10"/>
      <c r="I246" s="13">
        <f t="shared" si="159"/>
        <v>208714.72153113488</v>
      </c>
      <c r="J246" s="13">
        <f t="shared" si="160"/>
        <v>204639.39839895911</v>
      </c>
      <c r="K246" s="13">
        <f t="shared" si="142"/>
        <v>233051.00631248055</v>
      </c>
      <c r="L246" s="10">
        <f t="shared" si="166"/>
        <v>0.86194618732081096</v>
      </c>
      <c r="M246" s="10"/>
      <c r="N246" s="13">
        <f>('[2]A9. Nominal GDP (A)'!DH246/('[2]A9. Nominal GDP (A)'!F246/'BoE A8. UK Real GDP(A)'!I246))</f>
        <v>177207.93305829479</v>
      </c>
      <c r="O246" s="13">
        <f t="shared" si="161"/>
        <v>173834.45119486909</v>
      </c>
      <c r="P246" s="13">
        <f t="shared" si="143"/>
        <v>197969.17944295553</v>
      </c>
      <c r="Q246" s="10">
        <f t="shared" si="167"/>
        <v>0.91552621741199403</v>
      </c>
      <c r="R246" s="10"/>
      <c r="S246" s="13">
        <f t="shared" si="204"/>
        <v>112.98117448721554</v>
      </c>
      <c r="T246" s="13">
        <f t="shared" si="204"/>
        <v>112.9811744872155</v>
      </c>
      <c r="U246" s="13">
        <f t="shared" si="204"/>
        <v>111.71237954040033</v>
      </c>
      <c r="V246" s="10">
        <f t="shared" si="168"/>
        <v>0.82748244734203524</v>
      </c>
      <c r="W246" s="10">
        <f t="shared" si="168"/>
        <v>0.82748244734202103</v>
      </c>
      <c r="X246" s="10">
        <f t="shared" si="168"/>
        <v>0.89265788886412167</v>
      </c>
      <c r="Y246" s="10"/>
      <c r="Z246" s="10"/>
      <c r="AA246" s="10">
        <f t="shared" si="205"/>
        <v>102.25888324873098</v>
      </c>
      <c r="AB246" s="10">
        <f t="shared" si="209"/>
        <v>2.7151051625238978</v>
      </c>
      <c r="AC246" s="10"/>
      <c r="AD246" s="191">
        <f t="shared" si="196"/>
        <v>213503.00834347287</v>
      </c>
      <c r="AE246" s="191">
        <f t="shared" si="197"/>
        <v>209338.72570832603</v>
      </c>
      <c r="AF246" s="191">
        <f t="shared" si="198"/>
        <v>238402.77614276778</v>
      </c>
      <c r="AG246" s="191">
        <f t="shared" si="206"/>
        <v>238402.77614276778</v>
      </c>
      <c r="AH246" s="150">
        <f t="shared" si="170"/>
        <v>0.82748244734203524</v>
      </c>
      <c r="AI246" s="150">
        <f t="shared" si="170"/>
        <v>0.82748244734202103</v>
      </c>
      <c r="AJ246" s="150">
        <f t="shared" si="170"/>
        <v>0.89265788886409325</v>
      </c>
      <c r="AK246" s="201"/>
      <c r="AL246" s="193"/>
      <c r="AN246" s="154">
        <f>'[2]A18. Population 1680+'!J848</f>
        <v>44376.2</v>
      </c>
      <c r="AO246" s="154"/>
      <c r="AP246" s="154"/>
      <c r="AQ246" s="153"/>
      <c r="AR246" s="153"/>
      <c r="AS246" s="153"/>
      <c r="AT246" s="153"/>
      <c r="AU246" s="154">
        <f>'[2]A18. Population 1680+'!S848</f>
        <v>4194</v>
      </c>
      <c r="AV246" s="153"/>
      <c r="AW246" s="153"/>
      <c r="AX246" s="153"/>
      <c r="AY246" s="156"/>
      <c r="AZ246" s="153"/>
      <c r="BA246" s="153"/>
      <c r="BB246" s="153"/>
      <c r="BC246" s="157"/>
      <c r="BP246" s="166"/>
      <c r="BQ246" s="166"/>
      <c r="BR246" s="166"/>
      <c r="BS246" s="180"/>
      <c r="BT246" s="180"/>
      <c r="BU246" s="180"/>
      <c r="BV246" s="143"/>
      <c r="BW246" s="143"/>
      <c r="BX246" s="143"/>
      <c r="BY246" s="144"/>
      <c r="BZ246" s="144"/>
      <c r="CA246" s="144"/>
      <c r="CB246" s="158"/>
      <c r="CC246" s="158">
        <f t="shared" si="207"/>
        <v>112.80151151459781</v>
      </c>
      <c r="CD246" s="158"/>
      <c r="CE246" s="162">
        <f>'[2]A9. Nominal GDP (A)'!DX246/'[2]A9. Nominal GDP (A)'!EF246</f>
        <v>2.0191851204351213E-2</v>
      </c>
      <c r="CF246" s="162">
        <f>'[2]A18. Population 1680+'!U848</f>
        <v>1250</v>
      </c>
      <c r="CG246" s="162"/>
      <c r="CH246" s="162">
        <f>'[2]A9. Nominal GDP (A)'!DO246/CQ246</f>
        <v>80.017900000000012</v>
      </c>
      <c r="CI246" s="162"/>
      <c r="CJ246" s="145">
        <f t="shared" si="199"/>
        <v>4311.0209761527612</v>
      </c>
      <c r="CK246" s="145">
        <f t="shared" si="147"/>
        <v>4192.4767026270301</v>
      </c>
      <c r="CL246" s="145">
        <f t="shared" si="176"/>
        <v>4774.5493885004907</v>
      </c>
      <c r="CM246" s="146"/>
      <c r="CN246" s="146"/>
      <c r="CO246" s="146"/>
      <c r="CP246" s="196">
        <v>4021</v>
      </c>
      <c r="CQ246" s="197">
        <f>'[2]A11. GDP(E) components - values'!BR104/'[2]A12. GDP(E) components - vols'!BC104</f>
        <v>1.0111912459587167</v>
      </c>
      <c r="DA246" s="190">
        <v>8058</v>
      </c>
      <c r="DB246" s="190"/>
      <c r="DC246" s="190"/>
      <c r="DD246" s="190"/>
      <c r="DE246" s="190"/>
      <c r="DF246" s="190"/>
      <c r="DG246" s="190"/>
      <c r="DH246" s="190"/>
      <c r="DI246" s="190">
        <f t="shared" si="200"/>
        <v>10399.761652929576</v>
      </c>
      <c r="DJ246" s="190">
        <f t="shared" si="201"/>
        <v>10557.958183728893</v>
      </c>
      <c r="DK246" s="190">
        <f t="shared" si="202"/>
        <v>12634.666016997618</v>
      </c>
      <c r="DL246" s="10">
        <v>104.7</v>
      </c>
      <c r="DS246">
        <v>4617</v>
      </c>
      <c r="DT246">
        <v>4117</v>
      </c>
      <c r="DU246">
        <v>4521</v>
      </c>
      <c r="DV246">
        <v>4021</v>
      </c>
      <c r="DW246" s="150">
        <f t="shared" si="208"/>
        <v>1.124347177319075</v>
      </c>
      <c r="DX246" s="150">
        <f t="shared" si="203"/>
        <v>1.124347177319075</v>
      </c>
    </row>
    <row r="247" spans="1:128" x14ac:dyDescent="0.25">
      <c r="A247">
        <v>1929</v>
      </c>
      <c r="B247" s="147">
        <f t="shared" si="195"/>
        <v>219821.5504953936</v>
      </c>
      <c r="C247" s="147">
        <f t="shared" si="158"/>
        <v>215534.02746393179</v>
      </c>
      <c r="D247" s="147">
        <f t="shared" ref="D247:D265" si="210">D248*(B247/B248)*(DX247/DX248)</f>
        <v>245205.24420788954</v>
      </c>
      <c r="E247" s="148">
        <f t="shared" si="180"/>
        <v>2.959462820193977</v>
      </c>
      <c r="F247" s="148">
        <f t="shared" si="180"/>
        <v>2.9594628201939628</v>
      </c>
      <c r="G247" s="148">
        <f t="shared" si="180"/>
        <v>2.8533510285335097</v>
      </c>
      <c r="H247" s="10"/>
      <c r="I247" s="13">
        <f t="shared" si="159"/>
        <v>214826.14317553007</v>
      </c>
      <c r="J247" s="13">
        <f t="shared" si="160"/>
        <v>210631.48961081379</v>
      </c>
      <c r="K247" s="13">
        <f t="shared" ref="K247:K263" si="211">K248*I247/I248*DX247/DX248</f>
        <v>239627.80473971405</v>
      </c>
      <c r="L247" s="10">
        <f t="shared" si="166"/>
        <v>2.8220424924555658</v>
      </c>
      <c r="M247" s="10"/>
      <c r="N247" s="13">
        <f>('[2]A9. Nominal GDP (A)'!DH247/('[2]A9. Nominal GDP (A)'!F247/'BoE A8. UK Real GDP(A)'!I247))</f>
        <v>182493.5789979141</v>
      </c>
      <c r="O247" s="13">
        <f t="shared" si="161"/>
        <v>179019.47505506984</v>
      </c>
      <c r="P247" s="13">
        <f t="shared" ref="P247:P265" si="212">P248*N247/N248*$DX247/$DX248</f>
        <v>203663.9625554829</v>
      </c>
      <c r="Q247" s="10">
        <f t="shared" si="167"/>
        <v>2.8766008570381132</v>
      </c>
      <c r="R247" s="10"/>
      <c r="S247" s="13">
        <f t="shared" si="204"/>
        <v>116.32481033998317</v>
      </c>
      <c r="T247" s="13">
        <f t="shared" si="204"/>
        <v>116.32481033998312</v>
      </c>
      <c r="U247" s="13">
        <f t="shared" si="204"/>
        <v>114.8999258710156</v>
      </c>
      <c r="V247" s="10">
        <f t="shared" si="168"/>
        <v>2.9594628201939912</v>
      </c>
      <c r="W247" s="10">
        <f t="shared" si="168"/>
        <v>2.959462820193977</v>
      </c>
      <c r="X247" s="10">
        <f t="shared" si="168"/>
        <v>2.8533510285335097</v>
      </c>
      <c r="Y247" s="10"/>
      <c r="Z247" s="10"/>
      <c r="AA247" s="10">
        <f t="shared" si="205"/>
        <v>105.253807106599</v>
      </c>
      <c r="AB247" s="10">
        <f t="shared" si="209"/>
        <v>2.9287664432861646</v>
      </c>
      <c r="AC247" s="10"/>
      <c r="AD247" s="191">
        <f t="shared" si="196"/>
        <v>219821.5504953936</v>
      </c>
      <c r="AE247" s="191">
        <f t="shared" si="197"/>
        <v>215534.02746393179</v>
      </c>
      <c r="AF247" s="191">
        <f t="shared" si="198"/>
        <v>245205.24420788989</v>
      </c>
      <c r="AG247" s="191">
        <f t="shared" si="206"/>
        <v>245205.24420788989</v>
      </c>
      <c r="AH247" s="150">
        <f t="shared" si="170"/>
        <v>2.959462820193977</v>
      </c>
      <c r="AI247" s="150">
        <f t="shared" si="170"/>
        <v>2.9594628201939628</v>
      </c>
      <c r="AJ247" s="150">
        <f t="shared" si="170"/>
        <v>2.8533510285335097</v>
      </c>
      <c r="AK247" s="201"/>
      <c r="AL247" s="193"/>
      <c r="AN247" s="154">
        <f>'[2]A18. Population 1680+'!J849</f>
        <v>44484</v>
      </c>
      <c r="AO247" s="154"/>
      <c r="AP247" s="154"/>
      <c r="AQ247" s="153"/>
      <c r="AR247" s="153"/>
      <c r="AS247" s="153"/>
      <c r="AT247" s="153"/>
      <c r="AU247" s="154">
        <f>'[2]A18. Population 1680+'!S849</f>
        <v>4183</v>
      </c>
      <c r="AV247" s="153"/>
      <c r="AW247" s="153"/>
      <c r="AX247" s="153"/>
      <c r="AY247" s="156"/>
      <c r="AZ247" s="153"/>
      <c r="BA247" s="153"/>
      <c r="BB247" s="153"/>
      <c r="BC247" s="157"/>
      <c r="BJ247" s="168"/>
      <c r="BP247" s="166"/>
      <c r="BQ247" s="166"/>
      <c r="BR247" s="166"/>
      <c r="BS247" s="180"/>
      <c r="BT247" s="180"/>
      <c r="BU247" s="180"/>
      <c r="BV247" s="143"/>
      <c r="BW247" s="143"/>
      <c r="BX247" s="143"/>
      <c r="BY247" s="144"/>
      <c r="BZ247" s="144"/>
      <c r="CA247" s="144"/>
      <c r="CB247" s="158"/>
      <c r="CC247" s="158">
        <f t="shared" si="207"/>
        <v>116.10447737121548</v>
      </c>
      <c r="CD247" s="158"/>
      <c r="CE247" s="162">
        <f>'[2]A9. Nominal GDP (A)'!DX247/'[2]A9. Nominal GDP (A)'!EF247</f>
        <v>1.9887451437451447E-2</v>
      </c>
      <c r="CF247" s="162">
        <f>'[2]A18. Population 1680+'!U849</f>
        <v>1246</v>
      </c>
      <c r="CG247" s="162"/>
      <c r="CH247" s="162">
        <f>'[2]A9. Nominal GDP (A)'!DO247/CQ247</f>
        <v>81.144000000000005</v>
      </c>
      <c r="CI247" s="162"/>
      <c r="CJ247" s="145">
        <f t="shared" si="199"/>
        <v>4371.6904103824218</v>
      </c>
      <c r="CK247" s="145">
        <f t="shared" ref="CK247:CK264" si="213">CK248*CJ247/CJ248</f>
        <v>4251.4778513053661</v>
      </c>
      <c r="CL247" s="145">
        <f t="shared" si="176"/>
        <v>4836.7521223451322</v>
      </c>
      <c r="CM247" s="146"/>
      <c r="CN247" s="146"/>
      <c r="CO247" s="146"/>
      <c r="CP247" s="196">
        <v>4140</v>
      </c>
      <c r="CQ247" s="197">
        <f>'[2]A11. GDP(E) components - values'!BR105/'[2]A12. GDP(E) components - vols'!BC105</f>
        <v>1.0084541062801933</v>
      </c>
      <c r="DA247" s="190">
        <v>8294</v>
      </c>
      <c r="DB247" s="190"/>
      <c r="DC247" s="190"/>
      <c r="DD247" s="190"/>
      <c r="DE247" s="190"/>
      <c r="DF247" s="190"/>
      <c r="DG247" s="190"/>
      <c r="DH247" s="190"/>
      <c r="DI247" s="190">
        <f t="shared" si="200"/>
        <v>10704.34638240232</v>
      </c>
      <c r="DJ247" s="190">
        <f t="shared" si="201"/>
        <v>10867.176120110131</v>
      </c>
      <c r="DK247" s="190">
        <f t="shared" si="202"/>
        <v>13004.705875524727</v>
      </c>
      <c r="DL247" s="10">
        <v>107.8</v>
      </c>
      <c r="DS247">
        <v>4726</v>
      </c>
      <c r="DT247">
        <v>4216</v>
      </c>
      <c r="DU247">
        <v>4650</v>
      </c>
      <c r="DV247">
        <v>4140</v>
      </c>
      <c r="DW247" s="150">
        <f t="shared" si="208"/>
        <v>1.1231884057971016</v>
      </c>
      <c r="DX247" s="150">
        <f t="shared" si="203"/>
        <v>1.1231884057971016</v>
      </c>
    </row>
    <row r="248" spans="1:128" x14ac:dyDescent="0.25">
      <c r="A248">
        <v>1930</v>
      </c>
      <c r="B248" s="147">
        <f t="shared" si="195"/>
        <v>217856.9617590821</v>
      </c>
      <c r="C248" s="147">
        <f t="shared" si="158"/>
        <v>213607.757170172</v>
      </c>
      <c r="D248" s="147">
        <f t="shared" si="210"/>
        <v>243254.14871634284</v>
      </c>
      <c r="E248" s="148">
        <f t="shared" si="180"/>
        <v>-0.89371980676328633</v>
      </c>
      <c r="F248" s="148">
        <f t="shared" si="180"/>
        <v>-0.89371980676330054</v>
      </c>
      <c r="G248" s="148">
        <f t="shared" si="180"/>
        <v>-0.79569892473121229</v>
      </c>
      <c r="H248" s="10"/>
      <c r="I248" s="13">
        <f t="shared" si="159"/>
        <v>212841.39078640076</v>
      </c>
      <c r="J248" s="13">
        <f t="shared" si="160"/>
        <v>208685.49111150944</v>
      </c>
      <c r="K248" s="13">
        <f t="shared" si="211"/>
        <v>237648.72663000275</v>
      </c>
      <c r="L248" s="10">
        <f t="shared" si="166"/>
        <v>-0.82589669085396622</v>
      </c>
      <c r="M248" s="10"/>
      <c r="N248" s="13">
        <f>('[2]A9. Nominal GDP (A)'!DH248/('[2]A9. Nominal GDP (A)'!F248/'BoE A8. UK Real GDP(A)'!I248))</f>
        <v>180903.37100405718</v>
      </c>
      <c r="O248" s="13">
        <f t="shared" si="161"/>
        <v>177459.53962144072</v>
      </c>
      <c r="P248" s="13">
        <f t="shared" si="212"/>
        <v>202088.95881912109</v>
      </c>
      <c r="Q248" s="10">
        <f t="shared" si="167"/>
        <v>-0.77333452447815887</v>
      </c>
      <c r="R248" s="10"/>
      <c r="S248" s="13">
        <f t="shared" si="204"/>
        <v>115.28519246979492</v>
      </c>
      <c r="T248" s="13">
        <f t="shared" si="204"/>
        <v>115.28519246979485</v>
      </c>
      <c r="U248" s="13">
        <f t="shared" si="204"/>
        <v>113.98566839634297</v>
      </c>
      <c r="V248" s="10">
        <f t="shared" si="168"/>
        <v>-0.89371980676327212</v>
      </c>
      <c r="W248" s="10">
        <f t="shared" si="168"/>
        <v>-0.89371980676328633</v>
      </c>
      <c r="X248" s="10">
        <f t="shared" si="168"/>
        <v>-0.79569892473121229</v>
      </c>
      <c r="Y248" s="10"/>
      <c r="Z248" s="10"/>
      <c r="AA248" s="10">
        <f t="shared" si="205"/>
        <v>107.61421319796955</v>
      </c>
      <c r="AB248" s="10">
        <f t="shared" si="209"/>
        <v>2.2425850012056827</v>
      </c>
      <c r="AC248" s="10"/>
      <c r="AD248" s="191">
        <f t="shared" si="196"/>
        <v>217856.9617590821</v>
      </c>
      <c r="AE248" s="191">
        <f t="shared" si="197"/>
        <v>213607.757170172</v>
      </c>
      <c r="AF248" s="191">
        <f t="shared" si="198"/>
        <v>243254.14871634325</v>
      </c>
      <c r="AG248" s="191">
        <f t="shared" si="206"/>
        <v>243254.14871634325</v>
      </c>
      <c r="AH248" s="150">
        <f t="shared" si="170"/>
        <v>-0.89371980676328633</v>
      </c>
      <c r="AI248" s="150">
        <f t="shared" si="170"/>
        <v>-0.89371980676330054</v>
      </c>
      <c r="AJ248" s="150">
        <f t="shared" si="170"/>
        <v>-0.79569892473118387</v>
      </c>
      <c r="AK248" s="201"/>
      <c r="AL248" s="193"/>
      <c r="AN248" s="154">
        <f>'[2]A18. Population 1680+'!J850</f>
        <v>44646.9</v>
      </c>
      <c r="AO248" s="154"/>
      <c r="AP248" s="154"/>
      <c r="AQ248" s="153"/>
      <c r="AR248" s="153"/>
      <c r="AS248" s="153"/>
      <c r="AT248" s="153"/>
      <c r="AU248" s="154">
        <f>'[2]A18. Population 1680+'!S850</f>
        <v>4171</v>
      </c>
      <c r="AV248" s="153"/>
      <c r="AW248" s="153"/>
      <c r="AX248" s="153"/>
      <c r="AY248" s="156"/>
      <c r="AZ248" s="153"/>
      <c r="BA248" s="153"/>
      <c r="BB248" s="153"/>
      <c r="BC248" s="157"/>
      <c r="BJ248" s="168"/>
      <c r="BP248" s="166"/>
      <c r="BQ248" s="166"/>
      <c r="BR248" s="166"/>
      <c r="BS248" s="180"/>
      <c r="BT248" s="180"/>
      <c r="BU248" s="180"/>
      <c r="BV248" s="143"/>
      <c r="BW248" s="143"/>
      <c r="BX248" s="143"/>
      <c r="BY248" s="144"/>
      <c r="BZ248" s="144"/>
      <c r="CA248" s="144"/>
      <c r="CB248" s="158"/>
      <c r="CC248" s="158">
        <f t="shared" si="207"/>
        <v>115.03180234458782</v>
      </c>
      <c r="CD248" s="158"/>
      <c r="CE248" s="162">
        <f>'[2]A9. Nominal GDP (A)'!DX248/'[2]A9. Nominal GDP (A)'!EF248</f>
        <v>1.9583051670551677E-2</v>
      </c>
      <c r="CF248" s="162">
        <f>'[2]A18. Population 1680+'!U850</f>
        <v>1244</v>
      </c>
      <c r="CG248" s="162"/>
      <c r="CH248" s="162">
        <f>'[2]A9. Nominal GDP (A)'!DO248/CQ248</f>
        <v>79.187900000000013</v>
      </c>
      <c r="CI248" s="162"/>
      <c r="CJ248" s="145">
        <f t="shared" si="199"/>
        <v>4266.3041389175069</v>
      </c>
      <c r="CK248" s="145">
        <f t="shared" si="213"/>
        <v>4148.9894871017477</v>
      </c>
      <c r="CL248" s="145">
        <f t="shared" si="176"/>
        <v>4724.8232886690494</v>
      </c>
      <c r="CM248" s="146"/>
      <c r="CN248" s="146"/>
      <c r="CO248" s="146"/>
      <c r="CP248" s="196">
        <v>4103</v>
      </c>
      <c r="CQ248" s="197">
        <f>'[2]A11. GDP(E) components - values'!BR106/'[2]A12. GDP(E) components - vols'!BC106</f>
        <v>1.0036558615647087</v>
      </c>
      <c r="DA248" s="190">
        <v>8480</v>
      </c>
      <c r="DB248" s="190"/>
      <c r="DC248" s="190"/>
      <c r="DD248" s="190"/>
      <c r="DE248" s="190"/>
      <c r="DF248" s="190"/>
      <c r="DG248" s="190"/>
      <c r="DH248" s="190"/>
      <c r="DI248" s="190">
        <f t="shared" si="200"/>
        <v>10944.400448851178</v>
      </c>
      <c r="DJ248" s="190">
        <f t="shared" si="201"/>
        <v>11110.881781834327</v>
      </c>
      <c r="DK248" s="190">
        <f t="shared" si="202"/>
        <v>13296.347458940159</v>
      </c>
      <c r="DL248" s="10">
        <v>107</v>
      </c>
      <c r="DS248">
        <v>4720</v>
      </c>
      <c r="DT248">
        <v>4210</v>
      </c>
      <c r="DU248">
        <v>4613</v>
      </c>
      <c r="DV248">
        <v>4103</v>
      </c>
      <c r="DW248" s="150">
        <f t="shared" si="208"/>
        <v>1.1242992932000975</v>
      </c>
      <c r="DX248" s="150">
        <f t="shared" si="203"/>
        <v>1.1242992932000975</v>
      </c>
    </row>
    <row r="249" spans="1:128" x14ac:dyDescent="0.25">
      <c r="A249">
        <v>1931</v>
      </c>
      <c r="B249" s="147">
        <f t="shared" si="195"/>
        <v>207025.17521293228</v>
      </c>
      <c r="C249" s="147">
        <f t="shared" si="158"/>
        <v>202987.23987484784</v>
      </c>
      <c r="D249" s="147">
        <f t="shared" si="210"/>
        <v>231969.43425172169</v>
      </c>
      <c r="E249" s="148">
        <f t="shared" si="180"/>
        <v>-4.9719717280038793</v>
      </c>
      <c r="F249" s="148">
        <f t="shared" si="180"/>
        <v>-4.9719717280038935</v>
      </c>
      <c r="G249" s="148">
        <f t="shared" si="180"/>
        <v>-4.6390635161500171</v>
      </c>
      <c r="H249" s="10"/>
      <c r="I249" s="13">
        <f t="shared" si="159"/>
        <v>202197.40942555506</v>
      </c>
      <c r="J249" s="13">
        <f t="shared" si="160"/>
        <v>198249.34206426426</v>
      </c>
      <c r="K249" s="13">
        <f t="shared" si="211"/>
        <v>226555.06694793887</v>
      </c>
      <c r="L249" s="10">
        <f t="shared" si="166"/>
        <v>-4.668091362987056</v>
      </c>
      <c r="M249" s="10"/>
      <c r="N249" s="13">
        <f>('[2]A9. Nominal GDP (A)'!DH249/('[2]A9. Nominal GDP (A)'!F249/'BoE A8. UK Real GDP(A)'!I249))</f>
        <v>171947.5565493106</v>
      </c>
      <c r="O249" s="13">
        <f t="shared" si="161"/>
        <v>168674.21571479706</v>
      </c>
      <c r="P249" s="13">
        <f t="shared" si="212"/>
        <v>192757.25122593102</v>
      </c>
      <c r="Q249" s="10">
        <f t="shared" si="167"/>
        <v>-4.6176236681700118</v>
      </c>
      <c r="R249" s="10"/>
      <c r="S249" s="13">
        <f t="shared" si="204"/>
        <v>109.55324529362184</v>
      </c>
      <c r="T249" s="13">
        <f t="shared" si="204"/>
        <v>109.55324529362179</v>
      </c>
      <c r="U249" s="13">
        <f t="shared" si="204"/>
        <v>108.69780084012849</v>
      </c>
      <c r="V249" s="10">
        <f t="shared" si="168"/>
        <v>-4.9719717280038935</v>
      </c>
      <c r="W249" s="10">
        <f t="shared" si="168"/>
        <v>-4.9719717280038793</v>
      </c>
      <c r="X249" s="10">
        <f t="shared" si="168"/>
        <v>-4.6390635161500171</v>
      </c>
      <c r="Y249" s="10"/>
      <c r="Z249" s="10"/>
      <c r="AA249" s="10">
        <f t="shared" si="205"/>
        <v>110.60913705583756</v>
      </c>
      <c r="AB249" s="10">
        <f t="shared" si="209"/>
        <v>2.7830188679245254</v>
      </c>
      <c r="AC249" s="10"/>
      <c r="AD249" s="191">
        <f t="shared" si="196"/>
        <v>207025.17521293228</v>
      </c>
      <c r="AE249" s="191">
        <f t="shared" si="197"/>
        <v>202987.23987484784</v>
      </c>
      <c r="AF249" s="191">
        <f t="shared" si="198"/>
        <v>231969.43425172206</v>
      </c>
      <c r="AG249" s="191">
        <f t="shared" si="206"/>
        <v>231969.43425172206</v>
      </c>
      <c r="AH249" s="150">
        <f t="shared" si="170"/>
        <v>-4.9719717280038793</v>
      </c>
      <c r="AI249" s="150">
        <f t="shared" si="170"/>
        <v>-4.9719717280038935</v>
      </c>
      <c r="AJ249" s="150">
        <f t="shared" si="170"/>
        <v>-4.6390635161500171</v>
      </c>
      <c r="AK249" s="201"/>
      <c r="AL249" s="193"/>
      <c r="AN249" s="154">
        <f>'[2]A18. Population 1680+'!J851</f>
        <v>44830.6</v>
      </c>
      <c r="AO249" s="154"/>
      <c r="AP249" s="154"/>
      <c r="AQ249" s="153"/>
      <c r="AR249" s="153"/>
      <c r="AS249" s="153"/>
      <c r="AT249" s="153"/>
      <c r="AU249" s="154">
        <f>'[2]A18. Population 1680+'!S851</f>
        <v>4176</v>
      </c>
      <c r="AV249" s="153"/>
      <c r="AW249" s="153"/>
      <c r="AX249" s="153"/>
      <c r="AY249" s="156"/>
      <c r="AZ249" s="153"/>
      <c r="BA249" s="153"/>
      <c r="BB249" s="153"/>
      <c r="BC249" s="157"/>
      <c r="BJ249" s="168"/>
      <c r="BP249" s="166"/>
      <c r="BQ249" s="166"/>
      <c r="BR249" s="166"/>
      <c r="BS249" s="180"/>
      <c r="BT249" s="180"/>
      <c r="BU249" s="180"/>
      <c r="BV249" s="143"/>
      <c r="BW249" s="143"/>
      <c r="BX249" s="143"/>
      <c r="BY249" s="144"/>
      <c r="BZ249" s="144"/>
      <c r="CA249" s="144"/>
      <c r="CB249" s="158"/>
      <c r="CC249" s="158">
        <f t="shared" si="207"/>
        <v>109.27917896839011</v>
      </c>
      <c r="CD249" s="158"/>
      <c r="CE249" s="162">
        <f>'[2]A9. Nominal GDP (A)'!DX249/'[2]A9. Nominal GDP (A)'!EF249</f>
        <v>1.9278651903651915E-2</v>
      </c>
      <c r="CF249" s="162">
        <f>'[2]A18. Population 1680+'!U851</f>
        <v>1243</v>
      </c>
      <c r="CG249" s="162"/>
      <c r="CH249" s="162">
        <f>'[2]A9. Nominal GDP (A)'!DO249/CQ249</f>
        <v>74.081000000000017</v>
      </c>
      <c r="CI249" s="162"/>
      <c r="CJ249" s="145">
        <f t="shared" si="199"/>
        <v>3991.1662882226683</v>
      </c>
      <c r="CK249" s="145">
        <f t="shared" si="213"/>
        <v>3881.4173654558913</v>
      </c>
      <c r="CL249" s="145">
        <f t="shared" si="176"/>
        <v>4435.5999466505209</v>
      </c>
      <c r="CM249" s="146"/>
      <c r="CN249" s="146"/>
      <c r="CO249" s="146"/>
      <c r="CP249" s="196">
        <v>3899</v>
      </c>
      <c r="CQ249" s="197">
        <f>'[2]A11. GDP(E) components - values'!BR107/'[2]A12. GDP(E) components - vols'!BC107</f>
        <v>0.97973839446011801</v>
      </c>
      <c r="DA249" s="190">
        <v>8716</v>
      </c>
      <c r="DB249" s="190"/>
      <c r="DC249" s="190"/>
      <c r="DD249" s="190"/>
      <c r="DE249" s="190"/>
      <c r="DF249" s="190"/>
      <c r="DG249" s="190"/>
      <c r="DH249" s="190"/>
      <c r="DI249" s="190">
        <f t="shared" si="200"/>
        <v>11248.985178323923</v>
      </c>
      <c r="DJ249" s="190">
        <f t="shared" si="201"/>
        <v>11420.099718215566</v>
      </c>
      <c r="DK249" s="190">
        <f t="shared" si="202"/>
        <v>13666.387317467268</v>
      </c>
      <c r="DL249" s="10">
        <v>101.5</v>
      </c>
      <c r="DS249">
        <v>4480</v>
      </c>
      <c r="DT249">
        <v>3980</v>
      </c>
      <c r="DU249">
        <v>4399</v>
      </c>
      <c r="DV249">
        <v>3899</v>
      </c>
      <c r="DW249" s="150">
        <f t="shared" si="208"/>
        <v>1.1282380097460887</v>
      </c>
      <c r="DX249" s="150">
        <f t="shared" si="203"/>
        <v>1.1282380097460887</v>
      </c>
    </row>
    <row r="250" spans="1:128" x14ac:dyDescent="0.25">
      <c r="A250">
        <v>1932</v>
      </c>
      <c r="B250" s="147">
        <f t="shared" si="195"/>
        <v>207927.82409177811</v>
      </c>
      <c r="C250" s="147">
        <f t="shared" si="158"/>
        <v>203872.28298279154</v>
      </c>
      <c r="D250" s="147">
        <f t="shared" si="210"/>
        <v>232127.63118346871</v>
      </c>
      <c r="E250" s="148">
        <f t="shared" si="180"/>
        <v>0.43600923313670137</v>
      </c>
      <c r="F250" s="148">
        <f t="shared" si="180"/>
        <v>0.43600923313671558</v>
      </c>
      <c r="G250" s="148">
        <f t="shared" si="180"/>
        <v>6.8197317572170846E-2</v>
      </c>
      <c r="H250" s="10"/>
      <c r="I250" s="13">
        <f t="shared" si="159"/>
        <v>203089.31166697049</v>
      </c>
      <c r="J250" s="13">
        <f t="shared" si="160"/>
        <v>199123.82919567014</v>
      </c>
      <c r="K250" s="13">
        <f t="shared" si="211"/>
        <v>226721.07314987056</v>
      </c>
      <c r="L250" s="10">
        <f t="shared" si="166"/>
        <v>7.3274106895098612E-2</v>
      </c>
      <c r="M250" s="10"/>
      <c r="N250" s="13">
        <f>('[2]A9. Nominal GDP (A)'!DH250/('[2]A9. Nominal GDP (A)'!F250/'BoE A8. UK Real GDP(A)'!I250))</f>
        <v>172808.15144516481</v>
      </c>
      <c r="O250" s="13">
        <f t="shared" si="161"/>
        <v>169518.42758974008</v>
      </c>
      <c r="P250" s="13">
        <f t="shared" si="212"/>
        <v>193012.55895424596</v>
      </c>
      <c r="Q250" s="10">
        <f t="shared" si="167"/>
        <v>0.13245038860597447</v>
      </c>
      <c r="R250" s="10"/>
      <c r="S250" s="13">
        <f t="shared" si="204"/>
        <v>110.03090755830294</v>
      </c>
      <c r="T250" s="13">
        <f t="shared" si="204"/>
        <v>110.03090755830289</v>
      </c>
      <c r="U250" s="13">
        <f t="shared" si="204"/>
        <v>108.7719298245614</v>
      </c>
      <c r="V250" s="10">
        <f t="shared" si="168"/>
        <v>0.43600923313670137</v>
      </c>
      <c r="W250" s="10">
        <f t="shared" si="168"/>
        <v>0.43600923313670137</v>
      </c>
      <c r="X250" s="10">
        <f t="shared" si="168"/>
        <v>6.8197317572156635E-2</v>
      </c>
      <c r="Y250" s="10"/>
      <c r="Z250" s="10"/>
      <c r="AA250" s="10">
        <f t="shared" si="205"/>
        <v>107.96954314720813</v>
      </c>
      <c r="AB250" s="10">
        <f t="shared" si="209"/>
        <v>-2.3864157870582687</v>
      </c>
      <c r="AC250" s="10"/>
      <c r="AD250" s="191">
        <f t="shared" si="196"/>
        <v>207927.82409177811</v>
      </c>
      <c r="AE250" s="191">
        <f t="shared" si="197"/>
        <v>203872.28298279154</v>
      </c>
      <c r="AF250" s="191">
        <f t="shared" si="198"/>
        <v>232127.63118346909</v>
      </c>
      <c r="AG250" s="191">
        <f t="shared" si="206"/>
        <v>232127.63118346909</v>
      </c>
      <c r="AH250" s="150">
        <f t="shared" si="170"/>
        <v>0.43600923313670137</v>
      </c>
      <c r="AI250" s="150">
        <f t="shared" si="170"/>
        <v>0.43600923313671558</v>
      </c>
      <c r="AJ250" s="150">
        <f t="shared" si="170"/>
        <v>6.8197317572170846E-2</v>
      </c>
      <c r="AK250" s="201"/>
      <c r="AL250" s="193"/>
      <c r="AN250" s="154">
        <f>'[2]A18. Population 1680+'!J852</f>
        <v>45084</v>
      </c>
      <c r="AO250" s="154"/>
      <c r="AP250" s="154"/>
      <c r="AQ250" s="153"/>
      <c r="AR250" s="153"/>
      <c r="AS250" s="153"/>
      <c r="AT250" s="153"/>
      <c r="AU250" s="154">
        <f>'[2]A18. Population 1680+'!S852</f>
        <v>4200</v>
      </c>
      <c r="AV250" s="153"/>
      <c r="AW250" s="153"/>
      <c r="AX250" s="153"/>
      <c r="AY250" s="156"/>
      <c r="AZ250" s="153"/>
      <c r="BA250" s="153"/>
      <c r="BB250" s="153"/>
      <c r="BC250" s="157"/>
      <c r="BJ250" s="168"/>
      <c r="BP250" s="166"/>
      <c r="BQ250" s="166"/>
      <c r="BR250" s="166"/>
      <c r="BS250" s="180"/>
      <c r="BT250" s="180"/>
      <c r="BU250" s="180"/>
      <c r="BV250" s="143"/>
      <c r="BW250" s="143"/>
      <c r="BX250" s="143"/>
      <c r="BY250" s="144"/>
      <c r="BZ250" s="144"/>
      <c r="CA250" s="144"/>
      <c r="CB250" s="158"/>
      <c r="CC250" s="158">
        <f t="shared" si="207"/>
        <v>109.76121454411211</v>
      </c>
      <c r="CD250" s="158"/>
      <c r="CE250" s="162">
        <f>'[2]A9. Nominal GDP (A)'!DX250/'[2]A9. Nominal GDP (A)'!EF250</f>
        <v>1.9329385198135207E-2</v>
      </c>
      <c r="CF250" s="162">
        <f>'[2]A18. Population 1680+'!U852</f>
        <v>1251</v>
      </c>
      <c r="CG250" s="162"/>
      <c r="CH250" s="162">
        <f>'[2]A9. Nominal GDP (A)'!DO250/CQ250</f>
        <v>74.599800000000002</v>
      </c>
      <c r="CI250" s="162"/>
      <c r="CJ250" s="145">
        <f t="shared" si="199"/>
        <v>4019.1170052800762</v>
      </c>
      <c r="CK250" s="145">
        <f t="shared" si="213"/>
        <v>3908.5994948709699</v>
      </c>
      <c r="CL250" s="145">
        <f t="shared" si="176"/>
        <v>4450.3054986924535</v>
      </c>
      <c r="CM250" s="146"/>
      <c r="CN250" s="146"/>
      <c r="CO250" s="146"/>
      <c r="CP250" s="196">
        <v>3916</v>
      </c>
      <c r="CQ250" s="197">
        <f>'[2]A11. GDP(E) components - values'!BR108/'[2]A12. GDP(E) components - vols'!BC108</f>
        <v>0.943564862104188</v>
      </c>
      <c r="DA250" s="190">
        <v>8508</v>
      </c>
      <c r="DB250" s="190"/>
      <c r="DC250" s="190"/>
      <c r="DD250" s="190"/>
      <c r="DE250" s="190"/>
      <c r="DF250" s="190"/>
      <c r="DG250" s="190"/>
      <c r="DH250" s="190"/>
      <c r="DI250" s="190">
        <f>DI251*DA250/DA251</f>
        <v>10980.537620144554</v>
      </c>
      <c r="DJ250" s="190">
        <f>DJ251*DA250/DA251</f>
        <v>11147.568655642272</v>
      </c>
      <c r="DK250" s="190">
        <f>DK251*DA250/DA251</f>
        <v>13340.250493002697</v>
      </c>
      <c r="DL250" s="10">
        <v>102.3</v>
      </c>
      <c r="DS250">
        <v>4493</v>
      </c>
      <c r="DT250">
        <v>4008</v>
      </c>
      <c r="DU250">
        <v>4402</v>
      </c>
      <c r="DV250">
        <v>3916</v>
      </c>
      <c r="DW250" s="150">
        <f t="shared" si="208"/>
        <v>1.1241062308478038</v>
      </c>
      <c r="DX250" s="150">
        <f t="shared" si="203"/>
        <v>1.1241062308478038</v>
      </c>
    </row>
    <row r="251" spans="1:128" x14ac:dyDescent="0.25">
      <c r="A251">
        <v>1933</v>
      </c>
      <c r="B251" s="147">
        <f t="shared" si="195"/>
        <v>214777.33617243168</v>
      </c>
      <c r="C251" s="147">
        <f t="shared" si="158"/>
        <v>210588.19833130538</v>
      </c>
      <c r="D251" s="147">
        <f t="shared" si="210"/>
        <v>239510.15466499657</v>
      </c>
      <c r="E251" s="148">
        <f t="shared" si="180"/>
        <v>3.2941777323799784</v>
      </c>
      <c r="F251" s="148">
        <f t="shared" si="180"/>
        <v>3.2941777323799926</v>
      </c>
      <c r="G251" s="148">
        <f t="shared" si="180"/>
        <v>3.1803725579282087</v>
      </c>
      <c r="H251" s="10"/>
      <c r="I251" s="13">
        <f t="shared" si="159"/>
        <v>209790.07735057711</v>
      </c>
      <c r="J251" s="13">
        <f t="shared" si="160"/>
        <v>205693.75702944346</v>
      </c>
      <c r="K251" s="13">
        <f t="shared" si="211"/>
        <v>233943.51606655351</v>
      </c>
      <c r="L251" s="10">
        <f t="shared" si="166"/>
        <v>3.1856072381541196</v>
      </c>
      <c r="M251" s="10"/>
      <c r="N251" s="13">
        <f>('[2]A9. Nominal GDP (A)'!DH251/('[2]A9. Nominal GDP (A)'!F251/'BoE A8. UK Real GDP(A)'!I251))</f>
        <v>178615.32167872775</v>
      </c>
      <c r="O251" s="13">
        <f t="shared" si="161"/>
        <v>175215.04756111861</v>
      </c>
      <c r="P251" s="13">
        <f t="shared" si="212"/>
        <v>199278.89346855102</v>
      </c>
      <c r="Q251" s="10">
        <f t="shared" si="167"/>
        <v>3.2465941844698705</v>
      </c>
      <c r="R251" s="10"/>
      <c r="S251" s="13">
        <f t="shared" si="204"/>
        <v>113.65552121382417</v>
      </c>
      <c r="T251" s="13">
        <f t="shared" si="204"/>
        <v>113.6555212138241</v>
      </c>
      <c r="U251" s="13">
        <f t="shared" si="204"/>
        <v>112.23128243143069</v>
      </c>
      <c r="V251" s="10">
        <f t="shared" si="168"/>
        <v>3.2941777323799926</v>
      </c>
      <c r="W251" s="10">
        <f t="shared" si="168"/>
        <v>3.2941777323799784</v>
      </c>
      <c r="X251" s="10">
        <f t="shared" si="168"/>
        <v>3.1803725579282087</v>
      </c>
      <c r="Y251" s="10"/>
      <c r="Z251" s="10"/>
      <c r="AA251" s="10">
        <f t="shared" si="205"/>
        <v>105.253807106599</v>
      </c>
      <c r="AB251" s="10">
        <f t="shared" si="209"/>
        <v>-2.5152797367183837</v>
      </c>
      <c r="AC251" s="10"/>
      <c r="AD251" s="191">
        <f t="shared" si="196"/>
        <v>214777.33617243168</v>
      </c>
      <c r="AE251" s="191">
        <f t="shared" si="197"/>
        <v>210588.19833130538</v>
      </c>
      <c r="AF251" s="191">
        <f t="shared" si="198"/>
        <v>239510.15466499695</v>
      </c>
      <c r="AG251" s="191">
        <f t="shared" si="206"/>
        <v>239510.15466499695</v>
      </c>
      <c r="AH251" s="150">
        <f t="shared" si="170"/>
        <v>3.2941777323799784</v>
      </c>
      <c r="AI251" s="150">
        <f t="shared" si="170"/>
        <v>3.2941777323799926</v>
      </c>
      <c r="AJ251" s="150">
        <f t="shared" si="170"/>
        <v>3.1803725579282087</v>
      </c>
      <c r="AN251" s="154">
        <f>'[2]A18. Population 1680+'!J853</f>
        <v>45262</v>
      </c>
      <c r="AO251" s="154"/>
      <c r="AP251" s="154"/>
      <c r="AQ251" s="153"/>
      <c r="AR251" s="153"/>
      <c r="AS251" s="153"/>
      <c r="AT251" s="153"/>
      <c r="AU251" s="154">
        <f>'[2]A18. Population 1680+'!S853</f>
        <v>4220</v>
      </c>
      <c r="AV251" s="153"/>
      <c r="AW251" s="153"/>
      <c r="AX251" s="153"/>
      <c r="AY251" s="156"/>
      <c r="AZ251" s="153"/>
      <c r="BA251" s="153"/>
      <c r="BB251" s="153"/>
      <c r="BC251" s="157"/>
      <c r="BJ251" s="168"/>
      <c r="BP251" s="166"/>
      <c r="BQ251" s="166"/>
      <c r="BR251" s="166"/>
      <c r="BS251" s="180"/>
      <c r="BT251" s="180"/>
      <c r="BU251" s="180"/>
      <c r="BV251" s="143"/>
      <c r="BW251" s="143"/>
      <c r="BX251" s="143"/>
      <c r="BY251" s="144"/>
      <c r="BZ251" s="144"/>
      <c r="CA251" s="144"/>
      <c r="CB251" s="158"/>
      <c r="CC251" s="158">
        <f t="shared" si="207"/>
        <v>113.38269601830328</v>
      </c>
      <c r="CD251" s="158"/>
      <c r="CE251" s="162">
        <f>'[2]A9. Nominal GDP (A)'!DX251/'[2]A9. Nominal GDP (A)'!EF251</f>
        <v>1.93801184926185E-2</v>
      </c>
      <c r="CF251" s="162">
        <f>'[2]A18. Population 1680+'!U853</f>
        <v>1258</v>
      </c>
      <c r="CG251" s="162"/>
      <c r="CH251" s="162">
        <f>'[2]A9. Nominal GDP (A)'!DO251/CQ251</f>
        <v>77.259500000000017</v>
      </c>
      <c r="CI251" s="162"/>
      <c r="CJ251" s="145">
        <f t="shared" si="199"/>
        <v>4162.4102245506838</v>
      </c>
      <c r="CK251" s="145">
        <f t="shared" si="213"/>
        <v>4047.9524432234903</v>
      </c>
      <c r="CL251" s="145">
        <f t="shared" si="176"/>
        <v>4603.8938717150468</v>
      </c>
      <c r="CM251" s="146"/>
      <c r="CN251" s="146"/>
      <c r="CO251" s="146"/>
      <c r="CP251" s="196">
        <v>4045</v>
      </c>
      <c r="CQ251" s="197">
        <f>'[2]A11. GDP(E) components - values'!BR109/'[2]A12. GDP(E) components - vols'!BC109</f>
        <v>0.93325092707045731</v>
      </c>
      <c r="DA251" s="190">
        <v>8294</v>
      </c>
      <c r="DB251" s="190">
        <v>40.03</v>
      </c>
      <c r="DC251" s="190"/>
      <c r="DD251" s="190"/>
      <c r="DE251" s="190"/>
      <c r="DF251" s="190"/>
      <c r="DG251" s="190"/>
      <c r="DH251" s="190"/>
      <c r="DI251" s="190">
        <f t="shared" ref="DI251:DI286" si="214">DI252*DB251/DB252</f>
        <v>10704.34638240232</v>
      </c>
      <c r="DJ251" s="190">
        <f t="shared" ref="DJ251:DJ286" si="215">DJ252*DB251/DB252</f>
        <v>10867.176120110131</v>
      </c>
      <c r="DK251" s="190">
        <f t="shared" ref="DK251:DK286" si="216">DK252*DB251/DB252</f>
        <v>13004.705875524727</v>
      </c>
      <c r="DL251" s="10">
        <v>105.3</v>
      </c>
      <c r="DS251">
        <v>4544</v>
      </c>
      <c r="DT251">
        <v>4046</v>
      </c>
      <c r="DU251">
        <v>4542</v>
      </c>
      <c r="DV251">
        <v>4045</v>
      </c>
      <c r="DW251" s="150">
        <f t="shared" si="208"/>
        <v>1.122867737948084</v>
      </c>
      <c r="DX251" s="150">
        <f t="shared" si="203"/>
        <v>1.122867737948084</v>
      </c>
    </row>
    <row r="252" spans="1:128" x14ac:dyDescent="0.25">
      <c r="A252">
        <v>1934</v>
      </c>
      <c r="B252" s="147">
        <f t="shared" si="195"/>
        <v>228104.68138362584</v>
      </c>
      <c r="C252" s="147">
        <f t="shared" si="158"/>
        <v>223655.59951329741</v>
      </c>
      <c r="D252" s="147">
        <f t="shared" si="210"/>
        <v>253800.61083281125</v>
      </c>
      <c r="E252" s="148">
        <f t="shared" si="180"/>
        <v>6.2051915945611853</v>
      </c>
      <c r="F252" s="148">
        <f t="shared" si="180"/>
        <v>6.2051915945611995</v>
      </c>
      <c r="G252" s="148">
        <f t="shared" si="180"/>
        <v>5.9665345662703828</v>
      </c>
      <c r="H252" s="10"/>
      <c r="I252" s="13">
        <f t="shared" si="159"/>
        <v>222819.25737808156</v>
      </c>
      <c r="J252" s="13">
        <f t="shared" si="160"/>
        <v>218468.53181725115</v>
      </c>
      <c r="K252" s="13">
        <f t="shared" si="211"/>
        <v>247914.41369510294</v>
      </c>
      <c r="L252" s="10">
        <f t="shared" si="166"/>
        <v>5.9719105976738831</v>
      </c>
      <c r="M252" s="10"/>
      <c r="N252" s="13">
        <f>('[2]A9. Nominal GDP (A)'!DH252/('[2]A9. Nominal GDP (A)'!F252/'BoE A8. UK Real GDP(A)'!I252))</f>
        <v>189820.43947640902</v>
      </c>
      <c r="O252" s="13">
        <f t="shared" si="161"/>
        <v>186206.85514736825</v>
      </c>
      <c r="P252" s="13">
        <f t="shared" si="212"/>
        <v>211304.40588342669</v>
      </c>
      <c r="Q252" s="10">
        <f t="shared" si="167"/>
        <v>6.0345138441736026</v>
      </c>
      <c r="R252" s="10"/>
      <c r="S252" s="13">
        <f t="shared" si="204"/>
        <v>120.70806406293909</v>
      </c>
      <c r="T252" s="13">
        <f t="shared" si="204"/>
        <v>120.70806406293904</v>
      </c>
      <c r="U252" s="13">
        <f t="shared" si="204"/>
        <v>118.92760069187054</v>
      </c>
      <c r="V252" s="10">
        <f t="shared" si="168"/>
        <v>6.2051915945611711</v>
      </c>
      <c r="W252" s="10">
        <f t="shared" si="168"/>
        <v>6.2051915945612137</v>
      </c>
      <c r="X252" s="10">
        <f t="shared" si="168"/>
        <v>5.9665345662703828</v>
      </c>
      <c r="Y252" s="10"/>
      <c r="Z252" s="10"/>
      <c r="AA252" s="10">
        <f t="shared" si="205"/>
        <v>108.30387995805178</v>
      </c>
      <c r="AB252" s="10">
        <f t="shared" si="209"/>
        <v>2.8978266300274811</v>
      </c>
      <c r="AC252" s="10"/>
      <c r="AD252" s="191">
        <f t="shared" si="196"/>
        <v>228104.68138362584</v>
      </c>
      <c r="AE252" s="191">
        <f t="shared" si="197"/>
        <v>223655.59951329741</v>
      </c>
      <c r="AF252" s="191">
        <f t="shared" si="198"/>
        <v>253800.61083281162</v>
      </c>
      <c r="AG252" s="191">
        <f t="shared" si="206"/>
        <v>253800.61083281162</v>
      </c>
      <c r="AH252" s="150">
        <f t="shared" si="170"/>
        <v>6.2051915945611853</v>
      </c>
      <c r="AI252" s="150">
        <f t="shared" si="170"/>
        <v>6.2051915945611995</v>
      </c>
      <c r="AJ252" s="150">
        <f t="shared" si="170"/>
        <v>5.9665345662703686</v>
      </c>
      <c r="AN252" s="154">
        <f>'[2]A18. Population 1680+'!J854</f>
        <v>45401</v>
      </c>
      <c r="AO252" s="154"/>
      <c r="AP252" s="154"/>
      <c r="AQ252" s="153"/>
      <c r="AR252" s="153"/>
      <c r="AS252" s="153"/>
      <c r="AT252" s="153"/>
      <c r="AU252" s="154">
        <f>'[2]A18. Population 1680+'!S854</f>
        <v>4236</v>
      </c>
      <c r="AV252" s="153"/>
      <c r="AW252" s="153"/>
      <c r="AX252" s="153"/>
      <c r="AY252" s="156"/>
      <c r="AZ252" s="153"/>
      <c r="BA252" s="153"/>
      <c r="BB252" s="153"/>
      <c r="BC252" s="157"/>
      <c r="BJ252" s="168"/>
      <c r="BP252" s="166"/>
      <c r="BQ252" s="166"/>
      <c r="BR252" s="166"/>
      <c r="BS252" s="180"/>
      <c r="BT252" s="180"/>
      <c r="BU252" s="180"/>
      <c r="BV252" s="143"/>
      <c r="BW252" s="143"/>
      <c r="BX252" s="143"/>
      <c r="BY252" s="144"/>
      <c r="BZ252" s="144"/>
      <c r="CA252" s="144"/>
      <c r="CB252" s="158"/>
      <c r="CC252" s="158">
        <f t="shared" si="207"/>
        <v>120.42441875887702</v>
      </c>
      <c r="CD252" s="158"/>
      <c r="CE252" s="162">
        <f>'[2]A9. Nominal GDP (A)'!DX252/'[2]A9. Nominal GDP (A)'!EF252</f>
        <v>1.9430851787101796E-2</v>
      </c>
      <c r="CF252" s="162">
        <f>'[2]A18. Population 1680+'!U854</f>
        <v>1265</v>
      </c>
      <c r="CG252" s="162"/>
      <c r="CH252" s="162">
        <f>'[2]A9. Nominal GDP (A)'!DO252/CQ252</f>
        <v>82.2684</v>
      </c>
      <c r="CI252" s="162"/>
      <c r="CJ252" s="145">
        <f t="shared" si="199"/>
        <v>4432.2682559093109</v>
      </c>
      <c r="CK252" s="145">
        <f t="shared" si="213"/>
        <v>4310.3899297832286</v>
      </c>
      <c r="CL252" s="145">
        <f t="shared" si="176"/>
        <v>4891.3579605751856</v>
      </c>
      <c r="CM252" s="146"/>
      <c r="CN252" s="146"/>
      <c r="CO252" s="146"/>
      <c r="CP252" s="196">
        <v>4296</v>
      </c>
      <c r="CQ252" s="197">
        <f>'[2]A11. GDP(E) components - values'!BR110/'[2]A12. GDP(E) components - vols'!BC110</f>
        <v>0.92434823091247675</v>
      </c>
      <c r="DA252" s="190">
        <v>8562</v>
      </c>
      <c r="DB252" s="190">
        <v>41.19</v>
      </c>
      <c r="DC252" s="190"/>
      <c r="DD252" s="190"/>
      <c r="DE252" s="190"/>
      <c r="DF252" s="190"/>
      <c r="DG252" s="190"/>
      <c r="DH252" s="190"/>
      <c r="DI252" s="190">
        <f t="shared" si="214"/>
        <v>11014.539782441956</v>
      </c>
      <c r="DJ252" s="190">
        <f t="shared" si="215"/>
        <v>11182.088043650669</v>
      </c>
      <c r="DK252" s="190">
        <f t="shared" si="216"/>
        <v>13381.559705542431</v>
      </c>
      <c r="DL252" s="10">
        <v>112.2</v>
      </c>
      <c r="DS252">
        <v>4851</v>
      </c>
      <c r="DT252">
        <v>4334</v>
      </c>
      <c r="DU252">
        <v>4813</v>
      </c>
      <c r="DV252">
        <v>4296</v>
      </c>
      <c r="DW252" s="150">
        <f t="shared" si="208"/>
        <v>1.1203445065176909</v>
      </c>
      <c r="DX252" s="150">
        <f t="shared" si="203"/>
        <v>1.1203445065176909</v>
      </c>
    </row>
    <row r="253" spans="1:128" x14ac:dyDescent="0.25">
      <c r="A253">
        <v>1935</v>
      </c>
      <c r="B253" s="147">
        <f t="shared" si="195"/>
        <v>236494.00625760463</v>
      </c>
      <c r="C253" s="147">
        <f t="shared" si="158"/>
        <v>231881.29428124454</v>
      </c>
      <c r="D253" s="147">
        <f t="shared" si="210"/>
        <v>263186.96211646806</v>
      </c>
      <c r="E253" s="148">
        <f t="shared" si="180"/>
        <v>3.6778398510242027</v>
      </c>
      <c r="F253" s="148">
        <f t="shared" si="180"/>
        <v>3.6778398510242027</v>
      </c>
      <c r="G253" s="148">
        <f t="shared" si="180"/>
        <v>3.6983170579679978</v>
      </c>
      <c r="H253" s="10"/>
      <c r="I253" s="13">
        <f t="shared" si="159"/>
        <v>231025.91293276305</v>
      </c>
      <c r="J253" s="13">
        <f t="shared" si="160"/>
        <v>226514.94580883425</v>
      </c>
      <c r="K253" s="13">
        <f t="shared" si="211"/>
        <v>257096.11741728798</v>
      </c>
      <c r="L253" s="10">
        <f t="shared" si="166"/>
        <v>3.7035780152246929</v>
      </c>
      <c r="M253" s="10"/>
      <c r="N253" s="13">
        <f>('[2]A9. Nominal GDP (A)'!DH253/('[2]A9. Nominal GDP (A)'!F253/'BoE A8. UK Real GDP(A)'!I253))</f>
        <v>196927.9261779798</v>
      </c>
      <c r="O253" s="13">
        <f t="shared" si="161"/>
        <v>193179.03764969416</v>
      </c>
      <c r="P253" s="13">
        <f t="shared" si="212"/>
        <v>219259.61825079477</v>
      </c>
      <c r="Q253" s="10">
        <f t="shared" si="167"/>
        <v>3.7648114028236819</v>
      </c>
      <c r="R253" s="10"/>
      <c r="S253" s="13">
        <f t="shared" si="204"/>
        <v>125.14751334644571</v>
      </c>
      <c r="T253" s="13">
        <f t="shared" si="204"/>
        <v>125.14751334644563</v>
      </c>
      <c r="U253" s="13">
        <f t="shared" si="204"/>
        <v>123.32592043489004</v>
      </c>
      <c r="V253" s="10">
        <f t="shared" si="168"/>
        <v>3.677839851024217</v>
      </c>
      <c r="W253" s="10">
        <f t="shared" si="168"/>
        <v>3.6778398510241885</v>
      </c>
      <c r="X253" s="10">
        <f t="shared" si="168"/>
        <v>3.6983170579679836</v>
      </c>
      <c r="Y253" s="10"/>
      <c r="Z253" s="10"/>
      <c r="AA253" s="10">
        <f t="shared" si="205"/>
        <v>111.40654027246065</v>
      </c>
      <c r="AB253" s="10">
        <f t="shared" si="209"/>
        <v>2.8647730031561025</v>
      </c>
      <c r="AC253" s="10"/>
      <c r="AD253" s="191">
        <f t="shared" si="196"/>
        <v>236494.00625760463</v>
      </c>
      <c r="AE253" s="191">
        <f t="shared" si="197"/>
        <v>231881.29428124454</v>
      </c>
      <c r="AF253" s="191">
        <f t="shared" si="198"/>
        <v>263186.96211646846</v>
      </c>
      <c r="AG253" s="191">
        <f t="shared" si="206"/>
        <v>263186.96211646846</v>
      </c>
      <c r="AH253" s="150">
        <f t="shared" si="170"/>
        <v>3.6778398510242027</v>
      </c>
      <c r="AI253" s="150">
        <f t="shared" si="170"/>
        <v>3.6778398510242027</v>
      </c>
      <c r="AJ253" s="150">
        <f t="shared" si="170"/>
        <v>3.6983170579679978</v>
      </c>
      <c r="AN253" s="154">
        <f>'[2]A18. Population 1680+'!J855</f>
        <v>45597.5</v>
      </c>
      <c r="AO253" s="154"/>
      <c r="AP253" s="154"/>
      <c r="AQ253" s="153"/>
      <c r="AR253" s="153"/>
      <c r="AS253" s="153"/>
      <c r="AT253" s="153"/>
      <c r="AU253" s="154">
        <f>'[2]A18. Population 1680+'!S855</f>
        <v>4242</v>
      </c>
      <c r="AV253" s="153"/>
      <c r="AW253" s="153"/>
      <c r="AX253" s="153"/>
      <c r="AY253" s="156"/>
      <c r="AZ253" s="153"/>
      <c r="BA253" s="153"/>
      <c r="BB253" s="153"/>
      <c r="BC253" s="157"/>
      <c r="BJ253" s="168"/>
      <c r="BP253" s="166"/>
      <c r="BQ253" s="166"/>
      <c r="BR253" s="166"/>
      <c r="BS253" s="180"/>
      <c r="BT253" s="180"/>
      <c r="BU253" s="180"/>
      <c r="BV253" s="143"/>
      <c r="BW253" s="143"/>
      <c r="BX253" s="143"/>
      <c r="BY253" s="144"/>
      <c r="BZ253" s="144"/>
      <c r="CA253" s="144"/>
      <c r="CB253" s="158"/>
      <c r="CC253" s="158">
        <f t="shared" si="207"/>
        <v>124.85977024849224</v>
      </c>
      <c r="CD253" s="158"/>
      <c r="CE253" s="162">
        <f>'[2]A9. Nominal GDP (A)'!DX253/'[2]A9. Nominal GDP (A)'!EF253</f>
        <v>1.9481585081585092E-2</v>
      </c>
      <c r="CF253" s="162">
        <f>'[2]A18. Population 1680+'!U855</f>
        <v>1271</v>
      </c>
      <c r="CG253" s="162"/>
      <c r="CH253" s="162">
        <f>'[2]A9. Nominal GDP (A)'!DO253/CQ253</f>
        <v>85.516800000000003</v>
      </c>
      <c r="CI253" s="162"/>
      <c r="CJ253" s="145">
        <f t="shared" si="199"/>
        <v>4607.27810419244</v>
      </c>
      <c r="CK253" s="145">
        <f t="shared" si="213"/>
        <v>4480.5873646173541</v>
      </c>
      <c r="CL253" s="145">
        <f t="shared" si="176"/>
        <v>5085.4993743514524</v>
      </c>
      <c r="CM253" s="146"/>
      <c r="CN253" s="146"/>
      <c r="CO253" s="146"/>
      <c r="CP253" s="196">
        <v>4454</v>
      </c>
      <c r="CQ253" s="197">
        <f>'[2]A11. GDP(E) components - values'!BR111/'[2]A12. GDP(E) components - vols'!BC111</f>
        <v>0.9333183655141446</v>
      </c>
      <c r="DA253" s="190">
        <v>8812</v>
      </c>
      <c r="DB253" s="190">
        <v>42.37</v>
      </c>
      <c r="DC253" s="190"/>
      <c r="DD253" s="190"/>
      <c r="DE253" s="190"/>
      <c r="DF253" s="190"/>
      <c r="DG253" s="190"/>
      <c r="DH253" s="190"/>
      <c r="DI253" s="190">
        <f t="shared" si="214"/>
        <v>11330.081344551243</v>
      </c>
      <c r="DJ253" s="190">
        <f t="shared" si="215"/>
        <v>11502.42948311432</v>
      </c>
      <c r="DK253" s="190">
        <f t="shared" si="216"/>
        <v>13764.911015388025</v>
      </c>
      <c r="DL253" s="10">
        <v>116.5</v>
      </c>
      <c r="DS253">
        <v>5033</v>
      </c>
      <c r="DT253">
        <v>4496</v>
      </c>
      <c r="DU253">
        <v>4991</v>
      </c>
      <c r="DV253">
        <v>4454</v>
      </c>
      <c r="DW253" s="150">
        <f t="shared" si="208"/>
        <v>1.1205657835653344</v>
      </c>
      <c r="DX253" s="150">
        <f t="shared" si="203"/>
        <v>1.1205657835653344</v>
      </c>
    </row>
    <row r="254" spans="1:128" x14ac:dyDescent="0.25">
      <c r="A254">
        <v>1936</v>
      </c>
      <c r="B254" s="147">
        <f t="shared" si="195"/>
        <v>248122.24769685374</v>
      </c>
      <c r="C254" s="147">
        <f t="shared" si="158"/>
        <v>243282.73196593081</v>
      </c>
      <c r="D254" s="147">
        <f t="shared" si="210"/>
        <v>275737.25203506544</v>
      </c>
      <c r="E254" s="148">
        <f t="shared" si="180"/>
        <v>4.9169286035024697</v>
      </c>
      <c r="F254" s="148">
        <f t="shared" si="180"/>
        <v>4.9169286035024697</v>
      </c>
      <c r="G254" s="148">
        <f t="shared" si="180"/>
        <v>4.7685834502103859</v>
      </c>
      <c r="H254" s="10"/>
      <c r="I254" s="13">
        <f t="shared" si="159"/>
        <v>242397.58913166076</v>
      </c>
      <c r="J254" s="13">
        <f t="shared" si="160"/>
        <v>237664.58086600027</v>
      </c>
      <c r="K254" s="13">
        <f t="shared" si="211"/>
        <v>269369.62563883822</v>
      </c>
      <c r="L254" s="10">
        <f t="shared" si="166"/>
        <v>4.7738987056071807</v>
      </c>
      <c r="M254" s="10"/>
      <c r="N254" s="13">
        <f>('[2]A9. Nominal GDP (A)'!DH254/('[2]A9. Nominal GDP (A)'!F254/'BoE A8. UK Real GDP(A)'!I254))</f>
        <v>206743.15707746174</v>
      </c>
      <c r="O254" s="13">
        <f t="shared" si="161"/>
        <v>202807.417414166</v>
      </c>
      <c r="P254" s="13">
        <f t="shared" si="212"/>
        <v>229862.4300961151</v>
      </c>
      <c r="Q254" s="10">
        <f t="shared" si="167"/>
        <v>4.835733971402135</v>
      </c>
      <c r="R254" s="10"/>
      <c r="S254" s="13">
        <f t="shared" si="204"/>
        <v>131.30092722674917</v>
      </c>
      <c r="T254" s="13">
        <f t="shared" si="204"/>
        <v>131.30092722674911</v>
      </c>
      <c r="U254" s="13">
        <f t="shared" si="204"/>
        <v>129.20681986656783</v>
      </c>
      <c r="V254" s="10">
        <f t="shared" si="168"/>
        <v>4.9169286035024697</v>
      </c>
      <c r="W254" s="10">
        <f t="shared" si="168"/>
        <v>4.9169286035024982</v>
      </c>
      <c r="X254" s="10">
        <f t="shared" si="168"/>
        <v>4.7685834502103717</v>
      </c>
      <c r="Y254" s="10"/>
      <c r="Z254" s="10"/>
      <c r="AA254" s="10">
        <f t="shared" si="205"/>
        <v>114.58808178130364</v>
      </c>
      <c r="AB254" s="10">
        <f t="shared" si="209"/>
        <v>2.855794194005199</v>
      </c>
      <c r="AC254" s="10"/>
      <c r="AD254" s="191">
        <f t="shared" si="196"/>
        <v>248122.24769685374</v>
      </c>
      <c r="AE254" s="191">
        <f t="shared" si="197"/>
        <v>243282.73196593081</v>
      </c>
      <c r="AF254" s="191">
        <f t="shared" si="198"/>
        <v>275737.25203506585</v>
      </c>
      <c r="AG254" s="191">
        <f t="shared" si="206"/>
        <v>275737.25203506585</v>
      </c>
      <c r="AH254" s="150">
        <f t="shared" si="170"/>
        <v>4.9169286035024697</v>
      </c>
      <c r="AI254" s="150">
        <f t="shared" si="170"/>
        <v>4.9169286035024697</v>
      </c>
      <c r="AJ254" s="150">
        <f t="shared" si="170"/>
        <v>4.7685834502103859</v>
      </c>
      <c r="AN254" s="154">
        <f>'[2]A18. Population 1680+'!J856</f>
        <v>45805.3</v>
      </c>
      <c r="AO254" s="154"/>
      <c r="AP254" s="154"/>
      <c r="AQ254" s="153"/>
      <c r="AR254" s="153"/>
      <c r="AS254" s="153"/>
      <c r="AT254" s="153"/>
      <c r="AU254" s="154">
        <f>'[2]A18. Population 1680+'!S856</f>
        <v>4243</v>
      </c>
      <c r="AV254" s="153"/>
      <c r="AW254" s="153"/>
      <c r="AX254" s="153"/>
      <c r="AY254" s="156"/>
      <c r="AZ254" s="153"/>
      <c r="BA254" s="153"/>
      <c r="BB254" s="153"/>
      <c r="BC254" s="157"/>
      <c r="BJ254" s="168"/>
      <c r="BP254" s="166"/>
      <c r="BQ254" s="166"/>
      <c r="BR254" s="166"/>
      <c r="BS254" s="180"/>
      <c r="BT254" s="180"/>
      <c r="BU254" s="180"/>
      <c r="BV254" s="143"/>
      <c r="BW254" s="143"/>
      <c r="BX254" s="143"/>
      <c r="BY254" s="144"/>
      <c r="BZ254" s="144"/>
      <c r="CA254" s="144"/>
      <c r="CB254" s="158"/>
      <c r="CC254" s="158">
        <f t="shared" si="207"/>
        <v>131.00568201877857</v>
      </c>
      <c r="CD254" s="158"/>
      <c r="CE254" s="162">
        <f>'[2]A9. Nominal GDP (A)'!DX254/'[2]A9. Nominal GDP (A)'!EF254</f>
        <v>1.9532318376068381E-2</v>
      </c>
      <c r="CF254" s="162">
        <f>'[2]A18. Population 1680+'!U856</f>
        <v>1276</v>
      </c>
      <c r="CG254" s="162"/>
      <c r="CH254" s="162">
        <f>'[2]A9. Nominal GDP (A)'!DO254/CQ254</f>
        <v>89.955249999999992</v>
      </c>
      <c r="CI254" s="162"/>
      <c r="CJ254" s="145">
        <f t="shared" si="199"/>
        <v>4846.4027382006452</v>
      </c>
      <c r="CK254" s="145">
        <f t="shared" si="213"/>
        <v>4713.1365594946865</v>
      </c>
      <c r="CL254" s="145">
        <f t="shared" si="176"/>
        <v>5341.880670606175</v>
      </c>
      <c r="CM254" s="146"/>
      <c r="CN254" s="146"/>
      <c r="CO254" s="146"/>
      <c r="CP254" s="196">
        <v>4673</v>
      </c>
      <c r="CQ254" s="197">
        <f>'[2]A11. GDP(E) components - values'!BR112/'[2]A12. GDP(E) components - vols'!BC112</f>
        <v>0.93901134175048151</v>
      </c>
      <c r="DA254" s="190">
        <v>9056</v>
      </c>
      <c r="DB254" s="190">
        <v>43.58</v>
      </c>
      <c r="DC254" s="190"/>
      <c r="DD254" s="190"/>
      <c r="DE254" s="190"/>
      <c r="DF254" s="190"/>
      <c r="DG254" s="190"/>
      <c r="DH254" s="190"/>
      <c r="DI254" s="190">
        <f t="shared" si="214"/>
        <v>11653.645149765003</v>
      </c>
      <c r="DJ254" s="190">
        <f t="shared" si="215"/>
        <v>11830.91519646264</v>
      </c>
      <c r="DK254" s="190">
        <f t="shared" si="216"/>
        <v>14158.008544975457</v>
      </c>
      <c r="DL254" s="10">
        <v>121.8</v>
      </c>
      <c r="DS254">
        <v>5190</v>
      </c>
      <c r="DT254">
        <v>4633</v>
      </c>
      <c r="DU254">
        <v>5229</v>
      </c>
      <c r="DV254">
        <v>4673</v>
      </c>
      <c r="DW254" s="150">
        <f t="shared" si="208"/>
        <v>1.1189813824095869</v>
      </c>
      <c r="DX254" s="150">
        <f t="shared" si="203"/>
        <v>1.1189813824095869</v>
      </c>
    </row>
    <row r="255" spans="1:128" x14ac:dyDescent="0.25">
      <c r="A255">
        <v>1937</v>
      </c>
      <c r="B255" s="147">
        <f t="shared" si="195"/>
        <v>256723.96054232569</v>
      </c>
      <c r="C255" s="147">
        <f t="shared" si="158"/>
        <v>251716.67217104119</v>
      </c>
      <c r="D255" s="147">
        <f t="shared" si="210"/>
        <v>285387.26487163408</v>
      </c>
      <c r="E255" s="148">
        <f t="shared" si="180"/>
        <v>3.4667237320778952</v>
      </c>
      <c r="F255" s="148">
        <f t="shared" si="180"/>
        <v>3.4667237320778952</v>
      </c>
      <c r="G255" s="148">
        <f t="shared" si="180"/>
        <v>3.4997131382673956</v>
      </c>
      <c r="H255" s="10"/>
      <c r="I255" s="13">
        <f t="shared" si="159"/>
        <v>250813.56783314195</v>
      </c>
      <c r="J255" s="13">
        <f t="shared" si="160"/>
        <v>245916.23080125722</v>
      </c>
      <c r="K255" s="13">
        <f t="shared" si="211"/>
        <v>278810.93409746117</v>
      </c>
      <c r="L255" s="10">
        <f t="shared" si="166"/>
        <v>3.5049640196929772</v>
      </c>
      <c r="M255" s="10"/>
      <c r="N255" s="13">
        <f>('[2]A9. Nominal GDP (A)'!DH255/('[2]A9. Nominal GDP (A)'!F255/'BoE A8. UK Real GDP(A)'!I255))</f>
        <v>214047.41376979163</v>
      </c>
      <c r="O255" s="13">
        <f t="shared" si="161"/>
        <v>209972.62402531653</v>
      </c>
      <c r="P255" s="13">
        <f t="shared" si="212"/>
        <v>238059.3718789797</v>
      </c>
      <c r="Q255" s="10">
        <f t="shared" si="167"/>
        <v>3.5660206756872412</v>
      </c>
      <c r="R255" s="10"/>
      <c r="S255" s="13">
        <f t="shared" ref="S255:U270" si="217">S254*B255/B254</f>
        <v>135.85276763135721</v>
      </c>
      <c r="T255" s="13">
        <f t="shared" si="217"/>
        <v>135.85276763135715</v>
      </c>
      <c r="U255" s="13">
        <f t="shared" si="217"/>
        <v>133.72868791697559</v>
      </c>
      <c r="V255" s="10">
        <f t="shared" si="168"/>
        <v>3.4667237320778952</v>
      </c>
      <c r="W255" s="10">
        <f t="shared" si="168"/>
        <v>3.4667237320778952</v>
      </c>
      <c r="X255" s="10">
        <f t="shared" si="168"/>
        <v>3.4997131382673956</v>
      </c>
      <c r="Y255" s="10"/>
      <c r="Z255" s="10"/>
      <c r="AA255" s="10">
        <f t="shared" si="205"/>
        <v>110.90695937437788</v>
      </c>
      <c r="AB255" s="10">
        <f t="shared" si="209"/>
        <v>-3.2124827902707693</v>
      </c>
      <c r="AC255" s="10"/>
      <c r="AD255" s="191">
        <f t="shared" si="196"/>
        <v>256723.96054232569</v>
      </c>
      <c r="AE255" s="191">
        <f t="shared" si="197"/>
        <v>251716.67217104119</v>
      </c>
      <c r="AF255" s="191">
        <f t="shared" si="198"/>
        <v>285387.26487163443</v>
      </c>
      <c r="AG255" s="191">
        <f t="shared" si="206"/>
        <v>285387.26487163443</v>
      </c>
      <c r="AH255" s="150">
        <f t="shared" si="170"/>
        <v>3.4667237320778952</v>
      </c>
      <c r="AI255" s="150">
        <f t="shared" si="170"/>
        <v>3.4667237320778952</v>
      </c>
      <c r="AJ255" s="150">
        <f t="shared" si="170"/>
        <v>3.4997131382673672</v>
      </c>
      <c r="AN255" s="154">
        <f>'[2]A18. Population 1680+'!J857</f>
        <v>46007.6</v>
      </c>
      <c r="AO255" s="154"/>
      <c r="AP255" s="154"/>
      <c r="AQ255" s="153"/>
      <c r="AR255" s="153"/>
      <c r="AS255" s="153"/>
      <c r="AT255" s="153"/>
      <c r="AU255" s="154">
        <f>'[2]A18. Population 1680+'!S857</f>
        <v>4229</v>
      </c>
      <c r="AV255" s="153"/>
      <c r="AW255" s="153"/>
      <c r="AX255" s="153"/>
      <c r="AY255" s="156"/>
      <c r="AZ255" s="153"/>
      <c r="BA255" s="153"/>
      <c r="BB255" s="153"/>
      <c r="BC255" s="157"/>
      <c r="BJ255" s="168"/>
      <c r="BP255" s="166"/>
      <c r="BQ255" s="166"/>
      <c r="BR255" s="166"/>
      <c r="BS255" s="180"/>
      <c r="BT255" s="180"/>
      <c r="BU255" s="180"/>
      <c r="BV255" s="143"/>
      <c r="BW255" s="143"/>
      <c r="BX255" s="143"/>
      <c r="BY255" s="144"/>
      <c r="BZ255" s="144"/>
      <c r="CA255" s="144"/>
      <c r="CB255" s="158"/>
      <c r="CC255" s="158">
        <f t="shared" si="207"/>
        <v>135.55416384812631</v>
      </c>
      <c r="CD255" s="158"/>
      <c r="CE255" s="162">
        <f>'[2]A9. Nominal GDP (A)'!DX255/'[2]A9. Nominal GDP (A)'!EF255</f>
        <v>1.9583051670551677E-2</v>
      </c>
      <c r="CF255" s="162">
        <f>'[2]A18. Population 1680+'!U857</f>
        <v>1281</v>
      </c>
      <c r="CG255" s="162"/>
      <c r="CH255" s="162">
        <f>'[2]A9. Nominal GDP (A)'!DO255/CQ255</f>
        <v>93.3155</v>
      </c>
      <c r="CI255" s="162"/>
      <c r="CJ255" s="145">
        <f t="shared" si="199"/>
        <v>5027.4385843690316</v>
      </c>
      <c r="CK255" s="145">
        <f t="shared" si="213"/>
        <v>4889.1942895776119</v>
      </c>
      <c r="CL255" s="145">
        <f t="shared" si="176"/>
        <v>5543.1917707081939</v>
      </c>
      <c r="CM255" s="146"/>
      <c r="CN255" s="146"/>
      <c r="CO255" s="146"/>
      <c r="CP255" s="196">
        <v>4835</v>
      </c>
      <c r="CQ255" s="197">
        <f>'[2]A11. GDP(E) components - values'!BR113/'[2]A12. GDP(E) components - vols'!BC113</f>
        <v>0.97331954498448814</v>
      </c>
      <c r="DA255" s="190">
        <v>8716</v>
      </c>
      <c r="DB255" s="190">
        <v>42.18</v>
      </c>
      <c r="DC255" s="190"/>
      <c r="DD255" s="190"/>
      <c r="DE255" s="190"/>
      <c r="DF255" s="190"/>
      <c r="DG255" s="190"/>
      <c r="DH255" s="190"/>
      <c r="DI255" s="190">
        <f t="shared" si="214"/>
        <v>11279.273804889579</v>
      </c>
      <c r="DJ255" s="190">
        <f t="shared" si="215"/>
        <v>11450.84908184475</v>
      </c>
      <c r="DK255" s="190">
        <f t="shared" si="216"/>
        <v>13703.184957023055</v>
      </c>
      <c r="DL255" s="10">
        <v>126.1</v>
      </c>
      <c r="DS255">
        <v>5411</v>
      </c>
      <c r="DT255">
        <v>4834</v>
      </c>
      <c r="DU255">
        <v>5412</v>
      </c>
      <c r="DV255">
        <v>4835</v>
      </c>
      <c r="DW255" s="150">
        <f t="shared" si="208"/>
        <v>1.1193381592554292</v>
      </c>
      <c r="DX255" s="150">
        <f t="shared" si="203"/>
        <v>1.1193381592554292</v>
      </c>
    </row>
    <row r="256" spans="1:128" x14ac:dyDescent="0.25">
      <c r="A256">
        <v>1938</v>
      </c>
      <c r="B256" s="147">
        <f t="shared" si="195"/>
        <v>258423.06431427077</v>
      </c>
      <c r="C256" s="147">
        <f t="shared" si="158"/>
        <v>253382.63566834695</v>
      </c>
      <c r="D256" s="147">
        <f t="shared" si="210"/>
        <v>287602.02191609243</v>
      </c>
      <c r="E256" s="148">
        <f t="shared" si="180"/>
        <v>0.66184074457083852</v>
      </c>
      <c r="F256" s="148">
        <f t="shared" si="180"/>
        <v>0.66184074457083852</v>
      </c>
      <c r="G256" s="148">
        <f t="shared" si="180"/>
        <v>0.77605321507761005</v>
      </c>
      <c r="H256" s="10"/>
      <c r="I256" s="13">
        <f t="shared" si="159"/>
        <v>252486.3630331489</v>
      </c>
      <c r="J256" s="13">
        <f t="shared" si="160"/>
        <v>247556.36332694982</v>
      </c>
      <c r="K256" s="13">
        <f t="shared" si="211"/>
        <v>280988.91008544288</v>
      </c>
      <c r="L256" s="10">
        <f t="shared" si="166"/>
        <v>0.78116591626222487</v>
      </c>
      <c r="M256" s="10"/>
      <c r="N256" s="13">
        <f>('[2]A9. Nominal GDP (A)'!DH256/('[2]A9. Nominal GDP (A)'!F256/'BoE A8. UK Real GDP(A)'!I256))</f>
        <v>215602.04296275348</v>
      </c>
      <c r="O256" s="13">
        <f t="shared" si="161"/>
        <v>211497.65796655178</v>
      </c>
      <c r="P256" s="13">
        <f t="shared" si="212"/>
        <v>240060.46784245825</v>
      </c>
      <c r="Q256" s="10">
        <f t="shared" si="167"/>
        <v>0.84058692908584476</v>
      </c>
      <c r="R256" s="10"/>
      <c r="S256" s="13">
        <f t="shared" si="217"/>
        <v>136.75189660016866</v>
      </c>
      <c r="T256" s="13">
        <f t="shared" si="217"/>
        <v>136.75189660016864</v>
      </c>
      <c r="U256" s="13">
        <f t="shared" si="217"/>
        <v>134.76649369903637</v>
      </c>
      <c r="V256" s="10">
        <f t="shared" si="168"/>
        <v>0.66184074457082431</v>
      </c>
      <c r="W256" s="10">
        <f t="shared" si="168"/>
        <v>0.66184074457085273</v>
      </c>
      <c r="X256" s="10">
        <f t="shared" si="168"/>
        <v>0.77605321507761005</v>
      </c>
      <c r="Y256" s="10"/>
      <c r="Z256" s="10"/>
      <c r="AA256" s="10">
        <f t="shared" si="205"/>
        <v>114.43031939243542</v>
      </c>
      <c r="AB256" s="10">
        <f t="shared" si="209"/>
        <v>3.1768610715979264</v>
      </c>
      <c r="AC256" s="10"/>
      <c r="AD256" s="191">
        <f t="shared" si="196"/>
        <v>258423.06431427077</v>
      </c>
      <c r="AE256" s="191">
        <f t="shared" si="197"/>
        <v>253382.63566834695</v>
      </c>
      <c r="AF256" s="191">
        <f t="shared" si="198"/>
        <v>287602.02191609278</v>
      </c>
      <c r="AG256" s="191">
        <f t="shared" si="206"/>
        <v>287602.02191609278</v>
      </c>
      <c r="AH256" s="150">
        <f t="shared" si="170"/>
        <v>0.66184074457083852</v>
      </c>
      <c r="AI256" s="150">
        <f t="shared" si="170"/>
        <v>0.66184074457083852</v>
      </c>
      <c r="AJ256" s="150">
        <f t="shared" si="170"/>
        <v>0.77605321507761005</v>
      </c>
      <c r="AN256" s="154">
        <f>'[2]A18. Population 1680+'!J858</f>
        <v>46208.1</v>
      </c>
      <c r="AO256" s="154"/>
      <c r="AP256" s="154"/>
      <c r="AQ256" s="153"/>
      <c r="AR256" s="153"/>
      <c r="AS256" s="153"/>
      <c r="AT256" s="153"/>
      <c r="AU256" s="154">
        <f>'[2]A18. Population 1680+'!S858</f>
        <v>4223</v>
      </c>
      <c r="AV256" s="153"/>
      <c r="AW256" s="153"/>
      <c r="AX256" s="153"/>
      <c r="AY256" s="156"/>
      <c r="AZ256" s="153"/>
      <c r="BA256" s="153"/>
      <c r="BB256" s="153"/>
      <c r="BC256" s="157"/>
      <c r="BJ256" s="168"/>
      <c r="BP256" s="166"/>
      <c r="BQ256" s="166"/>
      <c r="BR256" s="166"/>
      <c r="BS256" s="180"/>
      <c r="BT256" s="180"/>
      <c r="BU256" s="180"/>
      <c r="BV256" s="143"/>
      <c r="BW256" s="143"/>
      <c r="BX256" s="143"/>
      <c r="BY256" s="144"/>
      <c r="BZ256" s="144"/>
      <c r="CA256" s="144"/>
      <c r="CB256" s="158"/>
      <c r="CC256" s="158">
        <f t="shared" si="207"/>
        <v>136.45823916025995</v>
      </c>
      <c r="CD256" s="158"/>
      <c r="CE256" s="162">
        <f>'[2]A9. Nominal GDP (A)'!DX256/'[2]A9. Nominal GDP (A)'!EF256</f>
        <v>1.9633784965034973E-2</v>
      </c>
      <c r="CF256" s="162">
        <f>'[2]A18. Population 1680+'!U858</f>
        <v>1286</v>
      </c>
      <c r="CG256" s="162"/>
      <c r="CH256" s="162">
        <f>'[2]A9. Nominal GDP (A)'!DO256/CQ256</f>
        <v>94.176450000000003</v>
      </c>
      <c r="CI256" s="162"/>
      <c r="CJ256" s="145">
        <f t="shared" si="199"/>
        <v>5073.8228747517924</v>
      </c>
      <c r="CK256" s="145">
        <f t="shared" si="213"/>
        <v>4934.3031066938665</v>
      </c>
      <c r="CL256" s="145">
        <f t="shared" si="176"/>
        <v>5600.681935006377</v>
      </c>
      <c r="CM256" s="146"/>
      <c r="CN256" s="146"/>
      <c r="CO256" s="146"/>
      <c r="CP256" s="196">
        <v>4867</v>
      </c>
      <c r="CQ256" s="197">
        <f>'[2]A11. GDP(E) components - values'!BR114/'[2]A12. GDP(E) components - vols'!BC114</f>
        <v>1</v>
      </c>
      <c r="DA256" s="190">
        <v>8965</v>
      </c>
      <c r="DB256" s="190">
        <v>43.52</v>
      </c>
      <c r="DC256" s="190"/>
      <c r="DD256" s="190"/>
      <c r="DE256" s="190"/>
      <c r="DF256" s="190"/>
      <c r="DG256" s="190"/>
      <c r="DH256" s="190"/>
      <c r="DI256" s="190">
        <f t="shared" si="214"/>
        <v>11637.600663556059</v>
      </c>
      <c r="DJ256" s="190">
        <f t="shared" si="215"/>
        <v>11814.626648693304</v>
      </c>
      <c r="DK256" s="190">
        <f t="shared" si="216"/>
        <v>14138.516105491784</v>
      </c>
      <c r="DL256" s="10">
        <v>127.6</v>
      </c>
      <c r="DS256">
        <v>5572</v>
      </c>
      <c r="DT256">
        <v>4985</v>
      </c>
      <c r="DU256">
        <v>5454</v>
      </c>
      <c r="DV256">
        <v>4867</v>
      </c>
      <c r="DW256" s="150">
        <f t="shared" si="208"/>
        <v>1.1206081775220875</v>
      </c>
      <c r="DX256" s="150">
        <f t="shared" si="203"/>
        <v>1.1206081775220875</v>
      </c>
    </row>
    <row r="257" spans="1:128" x14ac:dyDescent="0.25">
      <c r="A257">
        <v>1939</v>
      </c>
      <c r="B257" s="147">
        <f t="shared" si="195"/>
        <v>270422.98470363283</v>
      </c>
      <c r="C257" s="147">
        <f t="shared" si="158"/>
        <v>265148.50286806881</v>
      </c>
      <c r="D257" s="147">
        <f t="shared" si="210"/>
        <v>300257.77645585447</v>
      </c>
      <c r="E257" s="148">
        <f t="shared" si="180"/>
        <v>4.6435175672899049</v>
      </c>
      <c r="F257" s="148">
        <f t="shared" si="180"/>
        <v>4.6435175672899049</v>
      </c>
      <c r="G257" s="148">
        <f t="shared" si="180"/>
        <v>4.400440044004398</v>
      </c>
      <c r="H257" s="10"/>
      <c r="I257" s="13">
        <f t="shared" si="159"/>
        <v>264224.01593037124</v>
      </c>
      <c r="J257" s="13">
        <f t="shared" si="160"/>
        <v>259064.82909248071</v>
      </c>
      <c r="K257" s="13">
        <f t="shared" si="211"/>
        <v>293368.54140160384</v>
      </c>
      <c r="L257" s="10">
        <f t="shared" si="166"/>
        <v>4.4057366222733094</v>
      </c>
      <c r="M257" s="10"/>
      <c r="N257" s="13">
        <f>('[2]A9. Nominal GDP (A)'!DH257/('[2]A9. Nominal GDP (A)'!F257/'BoE A8. UK Real GDP(A)'!I257))</f>
        <v>225757.97267870471</v>
      </c>
      <c r="O257" s="13">
        <f t="shared" si="161"/>
        <v>221460.2507132618</v>
      </c>
      <c r="P257" s="13">
        <f t="shared" si="212"/>
        <v>250784.60460177076</v>
      </c>
      <c r="Q257" s="10">
        <f t="shared" si="167"/>
        <v>4.4672647919482955</v>
      </c>
      <c r="R257" s="10"/>
      <c r="S257" s="13">
        <f t="shared" si="217"/>
        <v>143.10199494239964</v>
      </c>
      <c r="T257" s="13">
        <f t="shared" si="217"/>
        <v>143.10199494239961</v>
      </c>
      <c r="U257" s="13">
        <f t="shared" si="217"/>
        <v>140.69681245366942</v>
      </c>
      <c r="V257" s="10">
        <f t="shared" si="168"/>
        <v>4.6435175672899334</v>
      </c>
      <c r="W257" s="10">
        <f t="shared" si="168"/>
        <v>4.6435175672899192</v>
      </c>
      <c r="X257" s="10">
        <f t="shared" si="168"/>
        <v>4.400440044004398</v>
      </c>
      <c r="Y257" s="10"/>
      <c r="Z257" s="10"/>
      <c r="AA257" s="10">
        <f t="shared" si="205"/>
        <v>115.82388716077159</v>
      </c>
      <c r="AB257" s="10">
        <f t="shared" si="209"/>
        <v>1.2178308823529278</v>
      </c>
      <c r="AC257" s="10"/>
      <c r="AD257" s="191">
        <f t="shared" si="196"/>
        <v>270422.98470363283</v>
      </c>
      <c r="AE257" s="191">
        <f t="shared" si="197"/>
        <v>265148.50286806881</v>
      </c>
      <c r="AF257" s="191">
        <f t="shared" si="198"/>
        <v>300257.77645585482</v>
      </c>
      <c r="AG257" s="191">
        <f t="shared" si="206"/>
        <v>300257.77645585482</v>
      </c>
      <c r="AH257" s="150">
        <f t="shared" si="170"/>
        <v>4.6435175672899049</v>
      </c>
      <c r="AI257" s="150">
        <f t="shared" si="170"/>
        <v>4.6435175672899049</v>
      </c>
      <c r="AJ257" s="150">
        <f t="shared" si="170"/>
        <v>4.4004400440043838</v>
      </c>
      <c r="AN257" s="154">
        <f>'[2]A18. Population 1680+'!J859</f>
        <v>46466.7</v>
      </c>
      <c r="AO257" s="154"/>
      <c r="AP257" s="154"/>
      <c r="AQ257" s="153"/>
      <c r="AR257" s="153"/>
      <c r="AS257" s="153"/>
      <c r="AT257" s="153"/>
      <c r="AU257" s="154">
        <f>'[2]A18. Population 1680+'!S859</f>
        <v>4229</v>
      </c>
      <c r="AV257" s="153"/>
      <c r="AW257" s="153"/>
      <c r="AX257" s="153"/>
      <c r="AY257" s="156"/>
      <c r="AZ257" s="153"/>
      <c r="BA257" s="153"/>
      <c r="BB257" s="153"/>
      <c r="BC257" s="157"/>
      <c r="BJ257" s="168"/>
      <c r="BP257" s="166"/>
      <c r="BQ257" s="166"/>
      <c r="BR257" s="166"/>
      <c r="BS257" s="180"/>
      <c r="BT257" s="180"/>
      <c r="BU257" s="180"/>
      <c r="BV257" s="143"/>
      <c r="BW257" s="143"/>
      <c r="BX257" s="143"/>
      <c r="BY257" s="144"/>
      <c r="BZ257" s="144"/>
      <c r="CA257" s="144"/>
      <c r="CB257" s="158"/>
      <c r="CC257" s="158">
        <f t="shared" si="207"/>
        <v>142.8019459133213</v>
      </c>
      <c r="CD257" s="158"/>
      <c r="CE257" s="162">
        <f>'[2]A9. Nominal GDP (A)'!DX257/'[2]A9. Nominal GDP (A)'!EF257</f>
        <v>1.9684518259518273E-2</v>
      </c>
      <c r="CF257" s="162">
        <f>'[2]A18. Population 1680+'!U859</f>
        <v>1295</v>
      </c>
      <c r="CG257" s="162"/>
      <c r="CH257" s="162">
        <f>'[2]A9. Nominal GDP (A)'!DO257/CQ257</f>
        <v>98.804200000000009</v>
      </c>
      <c r="CI257" s="162"/>
      <c r="CJ257" s="145">
        <f t="shared" si="199"/>
        <v>5323.1461801920868</v>
      </c>
      <c r="CK257" s="145">
        <f t="shared" si="213"/>
        <v>5176.7705303650982</v>
      </c>
      <c r="CL257" s="145">
        <f t="shared" si="176"/>
        <v>5862.2454656778991</v>
      </c>
      <c r="CM257" s="146"/>
      <c r="CN257" s="146"/>
      <c r="CO257" s="146"/>
      <c r="CP257" s="196">
        <v>5093</v>
      </c>
      <c r="CQ257" s="197">
        <f>'[2]A11. GDP(E) components - values'!BR115/'[2]A12. GDP(E) components - vols'!BC115</f>
        <v>1.0259179265658747</v>
      </c>
      <c r="DA257" s="190">
        <v>8955</v>
      </c>
      <c r="DB257" s="190">
        <v>44.05</v>
      </c>
      <c r="DC257" s="190"/>
      <c r="DD257" s="190"/>
      <c r="DE257" s="190"/>
      <c r="DF257" s="190"/>
      <c r="DG257" s="190"/>
      <c r="DH257" s="190"/>
      <c r="DI257" s="190">
        <f t="shared" si="214"/>
        <v>11779.326958401754</v>
      </c>
      <c r="DJ257" s="190">
        <f t="shared" si="215"/>
        <v>11958.50882065579</v>
      </c>
      <c r="DK257" s="190">
        <f t="shared" si="216"/>
        <v>14310.699320930906</v>
      </c>
      <c r="DL257" s="10">
        <v>128.9</v>
      </c>
      <c r="DS257">
        <v>5790</v>
      </c>
      <c r="DT257">
        <v>5190</v>
      </c>
      <c r="DU257">
        <v>5694</v>
      </c>
      <c r="DV257">
        <v>5093</v>
      </c>
      <c r="DW257" s="150">
        <f t="shared" si="208"/>
        <v>1.1180051050461417</v>
      </c>
      <c r="DX257" s="150">
        <f t="shared" si="203"/>
        <v>1.1180051050461417</v>
      </c>
    </row>
    <row r="258" spans="1:128" x14ac:dyDescent="0.25">
      <c r="A258">
        <v>1940</v>
      </c>
      <c r="B258" s="147">
        <f t="shared" si="195"/>
        <v>300953.75560577086</v>
      </c>
      <c r="C258" s="147">
        <f t="shared" si="158"/>
        <v>295083.78446028155</v>
      </c>
      <c r="D258" s="147">
        <f t="shared" si="210"/>
        <v>330051.53193487768</v>
      </c>
      <c r="E258" s="148">
        <f t="shared" si="180"/>
        <v>11.290005890437868</v>
      </c>
      <c r="F258" s="148">
        <f t="shared" si="180"/>
        <v>11.29000589043784</v>
      </c>
      <c r="G258" s="148">
        <f t="shared" si="180"/>
        <v>9.9227256761503497</v>
      </c>
      <c r="H258" s="10"/>
      <c r="I258" s="13">
        <f t="shared" si="159"/>
        <v>294069.84126785892</v>
      </c>
      <c r="J258" s="13">
        <f t="shared" si="160"/>
        <v>288327.89063877799</v>
      </c>
      <c r="K258" s="13">
        <f t="shared" si="211"/>
        <v>322495.05739170715</v>
      </c>
      <c r="L258" s="10">
        <f t="shared" si="166"/>
        <v>9.9283024181624455</v>
      </c>
      <c r="M258" s="10"/>
      <c r="N258" s="13">
        <f>('[2]A9. Nominal GDP (A)'!DH258/('[2]A9. Nominal GDP (A)'!F258/'BoE A8. UK Real GDP(A)'!I258))</f>
        <v>251406.80705413074</v>
      </c>
      <c r="O258" s="13">
        <f t="shared" si="161"/>
        <v>246620.81192794256</v>
      </c>
      <c r="P258" s="13">
        <f t="shared" si="212"/>
        <v>275845.64476397727</v>
      </c>
      <c r="Q258" s="10">
        <f t="shared" si="167"/>
        <v>9.9930536812663462</v>
      </c>
      <c r="R258" s="10"/>
      <c r="S258" s="13">
        <f t="shared" si="217"/>
        <v>159.25821860073066</v>
      </c>
      <c r="T258" s="13">
        <f t="shared" si="217"/>
        <v>159.2582186007306</v>
      </c>
      <c r="U258" s="13">
        <f t="shared" si="217"/>
        <v>154.65777118853478</v>
      </c>
      <c r="V258" s="10">
        <f t="shared" si="168"/>
        <v>11.290005890437854</v>
      </c>
      <c r="W258" s="10">
        <f t="shared" si="168"/>
        <v>11.29000589043784</v>
      </c>
      <c r="X258" s="10">
        <f t="shared" si="168"/>
        <v>9.9227256761503497</v>
      </c>
      <c r="Y258" s="10"/>
      <c r="Z258" s="10"/>
      <c r="AA258" s="10">
        <f t="shared" si="205"/>
        <v>110.61772832811944</v>
      </c>
      <c r="AB258" s="10">
        <f t="shared" si="209"/>
        <v>-4.4948921679908977</v>
      </c>
      <c r="AC258" s="10"/>
      <c r="AD258" s="191">
        <f t="shared" si="196"/>
        <v>300953.75560577086</v>
      </c>
      <c r="AE258" s="191">
        <f t="shared" si="197"/>
        <v>295083.78446028155</v>
      </c>
      <c r="AF258" s="191">
        <f t="shared" si="198"/>
        <v>330051.53193487797</v>
      </c>
      <c r="AG258" s="191">
        <f t="shared" si="206"/>
        <v>330051.53193487797</v>
      </c>
      <c r="AH258" s="150">
        <f t="shared" si="170"/>
        <v>11.290005890437868</v>
      </c>
      <c r="AI258" s="150">
        <f t="shared" si="170"/>
        <v>11.29000589043784</v>
      </c>
      <c r="AJ258" s="150">
        <f t="shared" si="170"/>
        <v>9.9227256761503213</v>
      </c>
      <c r="AN258" s="154">
        <f>'[2]A18. Population 1680+'!J860</f>
        <v>46927</v>
      </c>
      <c r="AO258" s="154"/>
      <c r="AP258" s="154"/>
      <c r="AQ258" s="153"/>
      <c r="AR258" s="153"/>
      <c r="AS258" s="153"/>
      <c r="AT258" s="153"/>
      <c r="AU258" s="154">
        <f>'[2]A18. Population 1680+'!S860</f>
        <v>4257</v>
      </c>
      <c r="AV258" s="153"/>
      <c r="AW258" s="153"/>
      <c r="AX258" s="153"/>
      <c r="AY258" s="156"/>
      <c r="AZ258" s="153"/>
      <c r="BA258" s="153"/>
      <c r="BB258" s="153"/>
      <c r="BC258" s="157"/>
      <c r="BJ258" s="168"/>
      <c r="BP258" s="166"/>
      <c r="BQ258" s="166"/>
      <c r="BR258" s="166"/>
      <c r="BS258" s="180"/>
      <c r="BT258" s="180"/>
      <c r="BU258" s="180"/>
      <c r="BV258" s="143"/>
      <c r="BW258" s="143"/>
      <c r="BX258" s="143"/>
      <c r="BY258" s="144"/>
      <c r="BZ258" s="144"/>
      <c r="CA258" s="144"/>
      <c r="CB258" s="158"/>
      <c r="CC258" s="158">
        <f t="shared" si="207"/>
        <v>158.93235677160413</v>
      </c>
      <c r="CD258" s="158"/>
      <c r="CE258" s="162">
        <f>'[2]A9. Nominal GDP (A)'!DX258/'[2]A9. Nominal GDP (A)'!EF258</f>
        <v>1.9735251554001566E-2</v>
      </c>
      <c r="CF258" s="162">
        <f>'[2]A18. Population 1680+'!U860</f>
        <v>1299</v>
      </c>
      <c r="CG258" s="162"/>
      <c r="CH258" s="162">
        <f>'[2]A9. Nominal GDP (A)'!DO258/CQ258</f>
        <v>110.24260000000001</v>
      </c>
      <c r="CI258" s="162"/>
      <c r="CJ258" s="145">
        <f t="shared" si="199"/>
        <v>5939.3980730013918</v>
      </c>
      <c r="CK258" s="145">
        <f t="shared" si="213"/>
        <v>5776.0767545390518</v>
      </c>
      <c r="CL258" s="145">
        <f t="shared" si="176"/>
        <v>6460.5480944875644</v>
      </c>
      <c r="CM258" s="146"/>
      <c r="CN258" s="146"/>
      <c r="CO258" s="146"/>
      <c r="CP258" s="196">
        <v>5668</v>
      </c>
      <c r="CQ258" s="197">
        <f>'[2]A11. GDP(E) components - values'!BR116/'[2]A12. GDP(E) components - vols'!BC116</f>
        <v>1.1132674664784756</v>
      </c>
      <c r="DA258" s="190">
        <v>9028</v>
      </c>
      <c r="DB258" s="190">
        <v>42.07</v>
      </c>
      <c r="DC258" s="190"/>
      <c r="DD258" s="190"/>
      <c r="DE258" s="190"/>
      <c r="DF258" s="190"/>
      <c r="DG258" s="190"/>
      <c r="DH258" s="190"/>
      <c r="DI258" s="190">
        <f t="shared" si="214"/>
        <v>11249.858913506512</v>
      </c>
      <c r="DJ258" s="190">
        <f t="shared" si="215"/>
        <v>11420.986744267631</v>
      </c>
      <c r="DK258" s="190">
        <f t="shared" si="216"/>
        <v>13667.448817969655</v>
      </c>
      <c r="DL258" s="10">
        <v>141.80000000000001</v>
      </c>
      <c r="DS258">
        <v>6625</v>
      </c>
      <c r="DT258">
        <v>6036</v>
      </c>
      <c r="DU258">
        <v>6259</v>
      </c>
      <c r="DV258">
        <v>5668</v>
      </c>
      <c r="DW258" s="150">
        <f t="shared" si="208"/>
        <v>1.1042695836273817</v>
      </c>
      <c r="DX258" s="150">
        <f t="shared" si="203"/>
        <v>1.1042695836273817</v>
      </c>
    </row>
    <row r="259" spans="1:128" x14ac:dyDescent="0.25">
      <c r="A259">
        <v>1941</v>
      </c>
      <c r="B259" s="147">
        <f t="shared" si="195"/>
        <v>328776.57987137139</v>
      </c>
      <c r="C259" s="147">
        <f t="shared" si="158"/>
        <v>322363.93672866322</v>
      </c>
      <c r="D259" s="147">
        <f t="shared" si="210"/>
        <v>358790.64120225399</v>
      </c>
      <c r="E259" s="148">
        <f t="shared" si="180"/>
        <v>9.2448835568101515</v>
      </c>
      <c r="F259" s="148">
        <f t="shared" si="180"/>
        <v>9.2448835568101515</v>
      </c>
      <c r="G259" s="148">
        <f t="shared" si="180"/>
        <v>8.7074612557916566</v>
      </c>
      <c r="H259" s="10"/>
      <c r="I259" s="13">
        <f t="shared" si="159"/>
        <v>321272.55405699241</v>
      </c>
      <c r="J259" s="13">
        <f t="shared" si="160"/>
        <v>314999.44853919913</v>
      </c>
      <c r="K259" s="13">
        <f t="shared" si="211"/>
        <v>350593.97545099718</v>
      </c>
      <c r="L259" s="10">
        <f t="shared" si="166"/>
        <v>8.7129763434360825</v>
      </c>
      <c r="M259" s="10"/>
      <c r="N259" s="13">
        <f>('[2]A9. Nominal GDP (A)'!DH259/('[2]A9. Nominal GDP (A)'!F259/'BoE A8. UK Real GDP(A)'!I259))</f>
        <v>274824.71420809871</v>
      </c>
      <c r="O259" s="13">
        <f t="shared" si="161"/>
        <v>269592.91576091974</v>
      </c>
      <c r="P259" s="13">
        <f t="shared" si="212"/>
        <v>300056.56368088746</v>
      </c>
      <c r="Q259" s="10">
        <f t="shared" si="167"/>
        <v>8.7769806688903316</v>
      </c>
      <c r="R259" s="10"/>
      <c r="S259" s="13">
        <f t="shared" si="217"/>
        <v>173.98145546501837</v>
      </c>
      <c r="T259" s="13">
        <f t="shared" si="217"/>
        <v>173.98145546501829</v>
      </c>
      <c r="U259" s="13">
        <f t="shared" si="217"/>
        <v>168.12453669384738</v>
      </c>
      <c r="V259" s="10">
        <f t="shared" si="168"/>
        <v>9.2448835568101515</v>
      </c>
      <c r="W259" s="10">
        <f t="shared" si="168"/>
        <v>9.2448835568101373</v>
      </c>
      <c r="X259" s="10">
        <f t="shared" si="168"/>
        <v>8.7074612557916566</v>
      </c>
      <c r="Y259" s="10"/>
      <c r="Z259" s="10"/>
      <c r="AA259" s="10">
        <f t="shared" si="205"/>
        <v>108.69828593022244</v>
      </c>
      <c r="AB259" s="10">
        <f t="shared" si="209"/>
        <v>-1.7352032327073772</v>
      </c>
      <c r="AC259" s="10"/>
      <c r="AD259" s="191">
        <f t="shared" si="196"/>
        <v>328776.57987137139</v>
      </c>
      <c r="AE259" s="191">
        <f t="shared" si="197"/>
        <v>322363.93672866322</v>
      </c>
      <c r="AF259" s="191">
        <f t="shared" si="198"/>
        <v>358790.64120225428</v>
      </c>
      <c r="AG259" s="191">
        <f t="shared" si="206"/>
        <v>358790.64120225428</v>
      </c>
      <c r="AH259" s="150">
        <f t="shared" si="170"/>
        <v>9.2448835568101515</v>
      </c>
      <c r="AI259" s="150">
        <f t="shared" si="170"/>
        <v>9.2448835568101515</v>
      </c>
      <c r="AJ259" s="150">
        <f t="shared" si="170"/>
        <v>8.7074612557916566</v>
      </c>
      <c r="AN259" s="154">
        <f>'[2]A18. Population 1680+'!J861</f>
        <v>46908</v>
      </c>
      <c r="AO259" s="154"/>
      <c r="AP259" s="154"/>
      <c r="AQ259" s="153"/>
      <c r="AR259" s="153"/>
      <c r="AS259" s="153"/>
      <c r="AT259" s="153"/>
      <c r="AU259" s="154">
        <f>'[2]A18. Population 1680+'!S861</f>
        <v>4301</v>
      </c>
      <c r="AV259" s="153"/>
      <c r="AW259" s="153"/>
      <c r="AX259" s="153"/>
      <c r="AY259" s="156"/>
      <c r="AZ259" s="153"/>
      <c r="BA259" s="153"/>
      <c r="BB259" s="153"/>
      <c r="BC259" s="157"/>
      <c r="BJ259" s="168"/>
      <c r="BP259" s="166"/>
      <c r="BQ259" s="166"/>
      <c r="BR259" s="166"/>
      <c r="BS259" s="180"/>
      <c r="BT259" s="180"/>
      <c r="BU259" s="180"/>
      <c r="BV259" s="143"/>
      <c r="BW259" s="143"/>
      <c r="BX259" s="143"/>
      <c r="BY259" s="144"/>
      <c r="BZ259" s="144"/>
      <c r="CA259" s="144"/>
      <c r="CB259" s="158"/>
      <c r="CC259" s="158">
        <f t="shared" si="207"/>
        <v>173.63427668123541</v>
      </c>
      <c r="CD259" s="158"/>
      <c r="CE259" s="162">
        <f>'[2]A9. Nominal GDP (A)'!DX259/'[2]A9. Nominal GDP (A)'!EF259</f>
        <v>1.9785984848484855E-2</v>
      </c>
      <c r="CF259" s="162">
        <f>'[2]A18. Population 1680+'!U861</f>
        <v>1308</v>
      </c>
      <c r="CG259" s="162"/>
      <c r="CH259" s="162">
        <f>'[2]A9. Nominal GDP (A)'!DO259/CQ259</f>
        <v>120.744</v>
      </c>
      <c r="CI259" s="162"/>
      <c r="CJ259" s="145">
        <f t="shared" si="199"/>
        <v>6505.168427871622</v>
      </c>
      <c r="CK259" s="145">
        <f t="shared" si="213"/>
        <v>6326.2895799814523</v>
      </c>
      <c r="CL259" s="145">
        <f t="shared" si="176"/>
        <v>7041.1520527595721</v>
      </c>
      <c r="CM259" s="146"/>
      <c r="CN259" s="146"/>
      <c r="CO259" s="146"/>
      <c r="CP259" s="196">
        <v>6192</v>
      </c>
      <c r="CQ259" s="197">
        <f>'[2]A11. GDP(E) components - values'!BR117/'[2]A12. GDP(E) components - vols'!BC117</f>
        <v>1.2143087855297157</v>
      </c>
      <c r="DA259" s="190">
        <v>9135</v>
      </c>
      <c r="DB259" s="190">
        <v>41.34</v>
      </c>
      <c r="DC259" s="190"/>
      <c r="DD259" s="190"/>
      <c r="DE259" s="190"/>
      <c r="DF259" s="190"/>
      <c r="DG259" s="190"/>
      <c r="DH259" s="190"/>
      <c r="DI259" s="190">
        <f t="shared" si="214"/>
        <v>11054.650997964327</v>
      </c>
      <c r="DJ259" s="190">
        <f t="shared" si="215"/>
        <v>11222.809413074017</v>
      </c>
      <c r="DK259" s="190">
        <f t="shared" si="216"/>
        <v>13430.290804251617</v>
      </c>
      <c r="DL259" s="10">
        <v>154.69999999999999</v>
      </c>
      <c r="DS259">
        <v>7024</v>
      </c>
      <c r="DT259">
        <v>6414</v>
      </c>
      <c r="DU259">
        <v>6804</v>
      </c>
      <c r="DV259">
        <v>6192</v>
      </c>
      <c r="DW259" s="150">
        <f t="shared" si="208"/>
        <v>1.0988372093023255</v>
      </c>
      <c r="DX259" s="150">
        <f t="shared" si="203"/>
        <v>1.0988372093023255</v>
      </c>
    </row>
    <row r="260" spans="1:128" x14ac:dyDescent="0.25">
      <c r="A260">
        <v>1942</v>
      </c>
      <c r="B260" s="147">
        <f t="shared" si="195"/>
        <v>335466.80097340513</v>
      </c>
      <c r="C260" s="147">
        <f t="shared" si="158"/>
        <v>328923.66799930466</v>
      </c>
      <c r="D260" s="147">
        <f t="shared" si="210"/>
        <v>365223.98309329973</v>
      </c>
      <c r="E260" s="148">
        <f t="shared" si="180"/>
        <v>2.0348837209302388</v>
      </c>
      <c r="F260" s="148">
        <f t="shared" si="180"/>
        <v>2.0348837209302388</v>
      </c>
      <c r="G260" s="148">
        <f t="shared" si="180"/>
        <v>1.7930629041740218</v>
      </c>
      <c r="H260" s="10"/>
      <c r="I260" s="13">
        <f t="shared" si="159"/>
        <v>327826.70784448396</v>
      </c>
      <c r="J260" s="13">
        <f t="shared" si="160"/>
        <v>321425.62719227729</v>
      </c>
      <c r="K260" s="13">
        <f t="shared" si="211"/>
        <v>356898.45168476534</v>
      </c>
      <c r="L260" s="10">
        <f t="shared" si="166"/>
        <v>1.7982272016107004</v>
      </c>
      <c r="M260" s="10"/>
      <c r="N260" s="13">
        <f>('[2]A9. Nominal GDP (A)'!DH260/('[2]A9. Nominal GDP (A)'!F260/'BoE A8. UK Real GDP(A)'!I260))</f>
        <v>280596.32679266809</v>
      </c>
      <c r="O260" s="13">
        <f t="shared" si="161"/>
        <v>275254.65498914022</v>
      </c>
      <c r="P260" s="13">
        <f t="shared" si="212"/>
        <v>305632.00900556165</v>
      </c>
      <c r="Q260" s="10">
        <f t="shared" si="167"/>
        <v>1.8581314323801053</v>
      </c>
      <c r="R260" s="10"/>
      <c r="S260" s="13">
        <f t="shared" si="217"/>
        <v>177.52177577971352</v>
      </c>
      <c r="T260" s="13">
        <f t="shared" si="217"/>
        <v>177.52177577971344</v>
      </c>
      <c r="U260" s="13">
        <f t="shared" si="217"/>
        <v>171.13911539411919</v>
      </c>
      <c r="V260" s="10">
        <f t="shared" si="168"/>
        <v>2.0348837209302388</v>
      </c>
      <c r="W260" s="10">
        <f t="shared" si="168"/>
        <v>2.0348837209302388</v>
      </c>
      <c r="X260" s="10">
        <f t="shared" si="168"/>
        <v>1.7930629041740076</v>
      </c>
      <c r="Y260" s="10"/>
      <c r="Z260" s="10"/>
      <c r="AA260" s="10">
        <f t="shared" si="205"/>
        <v>109.64486026343192</v>
      </c>
      <c r="AB260" s="10">
        <f t="shared" si="209"/>
        <v>0.87082728592163505</v>
      </c>
      <c r="AC260" s="10"/>
      <c r="AD260" s="191">
        <f t="shared" si="196"/>
        <v>335466.80097340513</v>
      </c>
      <c r="AE260" s="191">
        <f t="shared" si="197"/>
        <v>328923.66799930466</v>
      </c>
      <c r="AF260" s="191">
        <f t="shared" si="198"/>
        <v>365223.98309329996</v>
      </c>
      <c r="AG260" s="191">
        <f t="shared" si="206"/>
        <v>365223.98309329996</v>
      </c>
      <c r="AH260" s="150">
        <f t="shared" si="170"/>
        <v>2.0348837209302388</v>
      </c>
      <c r="AI260" s="150">
        <f t="shared" si="170"/>
        <v>2.0348837209302388</v>
      </c>
      <c r="AJ260" s="150">
        <f t="shared" si="170"/>
        <v>1.7930629041740076</v>
      </c>
      <c r="AN260" s="154">
        <f>'[2]A18. Population 1680+'!J862</f>
        <v>47071</v>
      </c>
      <c r="AO260" s="154"/>
      <c r="AP260" s="154"/>
      <c r="AQ260" s="153"/>
      <c r="AR260" s="153"/>
      <c r="AS260" s="153"/>
      <c r="AT260" s="153"/>
      <c r="AU260" s="154">
        <f>'[2]A18. Population 1680+'!S862</f>
        <v>4292</v>
      </c>
      <c r="AV260" s="153"/>
      <c r="AW260" s="153"/>
      <c r="AX260" s="153"/>
      <c r="AY260" s="156"/>
      <c r="AZ260" s="153"/>
      <c r="BA260" s="153"/>
      <c r="BB260" s="153"/>
      <c r="BC260" s="157"/>
      <c r="BJ260" s="168"/>
      <c r="BP260" s="166"/>
      <c r="BQ260" s="166"/>
      <c r="BR260" s="166"/>
      <c r="BS260" s="180"/>
      <c r="BT260" s="180"/>
      <c r="BU260" s="180"/>
      <c r="BV260" s="143"/>
      <c r="BW260" s="143"/>
      <c r="BX260" s="143"/>
      <c r="BY260" s="144"/>
      <c r="BZ260" s="144"/>
      <c r="CA260" s="144"/>
      <c r="CB260" s="158"/>
      <c r="CC260" s="158">
        <f t="shared" si="207"/>
        <v>177.17652060396648</v>
      </c>
      <c r="CD260" s="158"/>
      <c r="CE260" s="162">
        <f>'[2]A9. Nominal GDP (A)'!DX260/'[2]A9. Nominal GDP (A)'!EF260</f>
        <v>1.9836718142968154E-2</v>
      </c>
      <c r="CF260" s="162">
        <f>'[2]A18. Population 1680+'!U862</f>
        <v>1329</v>
      </c>
      <c r="CG260" s="162"/>
      <c r="CH260" s="162">
        <f>'[2]A9. Nominal GDP (A)'!DO260/CQ260</f>
        <v>123.51690000000001</v>
      </c>
      <c r="CI260" s="162"/>
      <c r="CJ260" s="145">
        <f t="shared" si="199"/>
        <v>6654.5603772326276</v>
      </c>
      <c r="CK260" s="145">
        <f t="shared" si="213"/>
        <v>6471.5735558007937</v>
      </c>
      <c r="CL260" s="145">
        <f t="shared" si="176"/>
        <v>7185.7822980857427</v>
      </c>
      <c r="CM260" s="146"/>
      <c r="CN260" s="146"/>
      <c r="CO260" s="146"/>
      <c r="CP260" s="196">
        <v>6318</v>
      </c>
      <c r="CQ260" s="197">
        <f>'[2]A11. GDP(E) components - values'!BR118/'[2]A12. GDP(E) components - vols'!BC118</f>
        <v>1.3043684710351378</v>
      </c>
      <c r="DA260" s="190">
        <v>9043</v>
      </c>
      <c r="DB260" s="190">
        <v>41.7</v>
      </c>
      <c r="DC260" s="190"/>
      <c r="DD260" s="190"/>
      <c r="DE260" s="190"/>
      <c r="DF260" s="190"/>
      <c r="DG260" s="190"/>
      <c r="DH260" s="190"/>
      <c r="DI260" s="190">
        <f t="shared" si="214"/>
        <v>11150.917915218008</v>
      </c>
      <c r="DJ260" s="190">
        <f t="shared" si="215"/>
        <v>11320.540699690046</v>
      </c>
      <c r="DK260" s="190">
        <f t="shared" si="216"/>
        <v>13547.245441153664</v>
      </c>
      <c r="DL260" s="10">
        <v>158.5</v>
      </c>
      <c r="DS260">
        <v>7094</v>
      </c>
      <c r="DT260">
        <v>6487</v>
      </c>
      <c r="DU260">
        <v>6926</v>
      </c>
      <c r="DV260">
        <v>6318</v>
      </c>
      <c r="DW260" s="150">
        <f t="shared" si="208"/>
        <v>1.0962329851218739</v>
      </c>
      <c r="DX260" s="150">
        <f t="shared" si="203"/>
        <v>1.0962329851218739</v>
      </c>
    </row>
    <row r="261" spans="1:128" x14ac:dyDescent="0.25">
      <c r="A261">
        <v>1943</v>
      </c>
      <c r="B261" s="147">
        <f t="shared" si="195"/>
        <v>341466.7611680862</v>
      </c>
      <c r="C261" s="147">
        <f t="shared" si="158"/>
        <v>334806.60159916565</v>
      </c>
      <c r="D261" s="147">
        <f t="shared" si="210"/>
        <v>371499.12805259851</v>
      </c>
      <c r="E261" s="148">
        <f t="shared" si="180"/>
        <v>1.7885406774295802</v>
      </c>
      <c r="F261" s="148">
        <f t="shared" si="180"/>
        <v>1.7885406774295802</v>
      </c>
      <c r="G261" s="148">
        <f t="shared" si="180"/>
        <v>1.7181634421022522</v>
      </c>
      <c r="H261" s="10"/>
      <c r="I261" s="13">
        <f t="shared" si="159"/>
        <v>333706.9510599061</v>
      </c>
      <c r="J261" s="13">
        <f t="shared" si="160"/>
        <v>327191.05392028147</v>
      </c>
      <c r="K261" s="13">
        <f t="shared" si="211"/>
        <v>363048.96814286202</v>
      </c>
      <c r="L261" s="10">
        <f t="shared" si="166"/>
        <v>1.7233239396424125</v>
      </c>
      <c r="M261" s="10"/>
      <c r="N261" s="13">
        <f>('[2]A9. Nominal GDP (A)'!DH261/('[2]A9. Nominal GDP (A)'!F261/'BoE A8. UK Real GDP(A)'!I261))</f>
        <v>285797.39656481799</v>
      </c>
      <c r="O261" s="13">
        <f t="shared" si="161"/>
        <v>280356.71274617349</v>
      </c>
      <c r="P261" s="13">
        <f t="shared" si="212"/>
        <v>311081.90170511819</v>
      </c>
      <c r="Q261" s="10">
        <f t="shared" si="167"/>
        <v>1.7831550815927102</v>
      </c>
      <c r="R261" s="10"/>
      <c r="S261" s="13">
        <f t="shared" si="217"/>
        <v>180.69682495082901</v>
      </c>
      <c r="T261" s="13">
        <f t="shared" si="217"/>
        <v>180.69682495082895</v>
      </c>
      <c r="U261" s="13">
        <f t="shared" si="217"/>
        <v>174.07956510995814</v>
      </c>
      <c r="V261" s="10">
        <f t="shared" si="168"/>
        <v>1.788540677429566</v>
      </c>
      <c r="W261" s="10">
        <f t="shared" si="168"/>
        <v>1.7885406774295944</v>
      </c>
      <c r="X261" s="10">
        <f t="shared" si="168"/>
        <v>1.7181634421022522</v>
      </c>
      <c r="Y261" s="10"/>
      <c r="Z261" s="10"/>
      <c r="AA261" s="10">
        <f t="shared" si="205"/>
        <v>113.16822028148944</v>
      </c>
      <c r="AB261" s="10">
        <f t="shared" si="209"/>
        <v>3.213429256594722</v>
      </c>
      <c r="AC261" s="10"/>
      <c r="AD261" s="191">
        <f t="shared" si="196"/>
        <v>341466.7611680862</v>
      </c>
      <c r="AE261" s="191">
        <f t="shared" si="197"/>
        <v>334806.60159916565</v>
      </c>
      <c r="AF261" s="191">
        <f t="shared" si="198"/>
        <v>371499.12805259862</v>
      </c>
      <c r="AG261" s="191">
        <f t="shared" si="206"/>
        <v>371499.12805259862</v>
      </c>
      <c r="AH261" s="150">
        <f t="shared" si="170"/>
        <v>1.7885406774295802</v>
      </c>
      <c r="AI261" s="150">
        <f t="shared" si="170"/>
        <v>1.7885406774295802</v>
      </c>
      <c r="AJ261" s="150">
        <f t="shared" si="170"/>
        <v>1.7181634421022096</v>
      </c>
      <c r="AN261" s="154">
        <f>'[2]A18. Population 1680+'!J863</f>
        <v>47448</v>
      </c>
      <c r="AO261" s="154"/>
      <c r="AP261" s="154"/>
      <c r="AQ261" s="153"/>
      <c r="AR261" s="153"/>
      <c r="AS261" s="153"/>
      <c r="AT261" s="153"/>
      <c r="AU261" s="154">
        <f>'[2]A18. Population 1680+'!S863</f>
        <v>4287</v>
      </c>
      <c r="AV261" s="153"/>
      <c r="AW261" s="153"/>
      <c r="AX261" s="153"/>
      <c r="AY261" s="156"/>
      <c r="AZ261" s="153"/>
      <c r="BA261" s="153"/>
      <c r="BB261" s="153"/>
      <c r="BC261" s="157"/>
      <c r="BJ261" s="168"/>
      <c r="BP261" s="166"/>
      <c r="BQ261" s="166"/>
      <c r="BR261" s="166"/>
      <c r="BS261" s="180"/>
      <c r="BT261" s="180"/>
      <c r="BU261" s="180"/>
      <c r="BV261" s="143"/>
      <c r="BW261" s="143"/>
      <c r="BX261" s="143"/>
      <c r="BY261" s="144"/>
      <c r="BZ261" s="144"/>
      <c r="CA261" s="144"/>
      <c r="CB261" s="158"/>
      <c r="CC261" s="158">
        <f t="shared" si="207"/>
        <v>180.3545442618431</v>
      </c>
      <c r="CD261" s="158"/>
      <c r="CE261" s="162">
        <f>'[2]A9. Nominal GDP (A)'!DX261/'[2]A9. Nominal GDP (A)'!EF261</f>
        <v>1.9887451437451444E-2</v>
      </c>
      <c r="CF261" s="162">
        <f>'[2]A18. Population 1680+'!U863</f>
        <v>1341</v>
      </c>
      <c r="CG261" s="162"/>
      <c r="CH261" s="162">
        <f>'[2]A9. Nominal GDP (A)'!DO261/CQ261</f>
        <v>126.0476</v>
      </c>
      <c r="CI261" s="162"/>
      <c r="CJ261" s="145">
        <f t="shared" si="199"/>
        <v>6790.903630234141</v>
      </c>
      <c r="CK261" s="145">
        <f t="shared" si="213"/>
        <v>6604.1676477644451</v>
      </c>
      <c r="CL261" s="145">
        <f t="shared" si="176"/>
        <v>7327.9395057895608</v>
      </c>
      <c r="CM261" s="146"/>
      <c r="CN261" s="146"/>
      <c r="CO261" s="146"/>
      <c r="CP261" s="196">
        <v>6431</v>
      </c>
      <c r="CQ261" s="197">
        <f>'[2]A11. GDP(E) components - values'!BR119/'[2]A12. GDP(E) components - vols'!BC119</f>
        <v>1.3652620121287513</v>
      </c>
      <c r="DA261" s="190">
        <v>8991</v>
      </c>
      <c r="DB261" s="190">
        <v>43.04</v>
      </c>
      <c r="DC261" s="190"/>
      <c r="DD261" s="190"/>
      <c r="DE261" s="190"/>
      <c r="DF261" s="190"/>
      <c r="DG261" s="190"/>
      <c r="DH261" s="190"/>
      <c r="DI261" s="190">
        <f t="shared" si="214"/>
        <v>11509.244773884486</v>
      </c>
      <c r="DJ261" s="190">
        <f t="shared" si="215"/>
        <v>11684.318266538598</v>
      </c>
      <c r="DK261" s="190">
        <f t="shared" si="216"/>
        <v>13982.576589622389</v>
      </c>
      <c r="DL261" s="10">
        <v>162</v>
      </c>
      <c r="DS261">
        <v>7225</v>
      </c>
      <c r="DT261">
        <v>6612</v>
      </c>
      <c r="DU261">
        <v>7045</v>
      </c>
      <c r="DV261">
        <v>6431</v>
      </c>
      <c r="DW261" s="150">
        <f t="shared" si="208"/>
        <v>1.0954750427616233</v>
      </c>
      <c r="DX261" s="150">
        <f t="shared" si="203"/>
        <v>1.0954750427616233</v>
      </c>
    </row>
    <row r="262" spans="1:128" x14ac:dyDescent="0.25">
      <c r="A262">
        <v>1944</v>
      </c>
      <c r="B262" s="147">
        <f t="shared" si="195"/>
        <v>324900.49939162179</v>
      </c>
      <c r="C262" s="147">
        <f t="shared" si="158"/>
        <v>318563.4575004346</v>
      </c>
      <c r="D262" s="147">
        <f t="shared" si="210"/>
        <v>355152.11177207262</v>
      </c>
      <c r="E262" s="148">
        <f t="shared" si="180"/>
        <v>-4.8515005442388315</v>
      </c>
      <c r="F262" s="148">
        <f t="shared" si="180"/>
        <v>-4.8515005442388315</v>
      </c>
      <c r="G262" s="148">
        <f t="shared" si="180"/>
        <v>-4.4002838892831591</v>
      </c>
      <c r="H262" s="10"/>
      <c r="I262" s="13">
        <f t="shared" si="159"/>
        <v>317533.26520447683</v>
      </c>
      <c r="J262" s="13">
        <f t="shared" si="160"/>
        <v>311333.17231486214</v>
      </c>
      <c r="K262" s="13">
        <f t="shared" si="211"/>
        <v>347091.3910838975</v>
      </c>
      <c r="L262" s="10">
        <f t="shared" si="166"/>
        <v>-4.3954338007332154</v>
      </c>
      <c r="M262" s="10"/>
      <c r="N262" s="13">
        <f>('[2]A9. Nominal GDP (A)'!DH262/('[2]A9. Nominal GDP (A)'!F262/'BoE A8. UK Real GDP(A)'!I262))</f>
        <v>272105.60459294874</v>
      </c>
      <c r="O262" s="13">
        <f t="shared" si="161"/>
        <v>266925.56944334385</v>
      </c>
      <c r="P262" s="13">
        <f t="shared" si="212"/>
        <v>297583.34624314925</v>
      </c>
      <c r="Q262" s="10">
        <f t="shared" si="167"/>
        <v>-4.3392287972974088</v>
      </c>
      <c r="R262" s="10"/>
      <c r="S262" s="13">
        <f t="shared" si="217"/>
        <v>171.93031750491727</v>
      </c>
      <c r="T262" s="13">
        <f t="shared" si="217"/>
        <v>171.93031750491718</v>
      </c>
      <c r="U262" s="13">
        <f t="shared" si="217"/>
        <v>166.41957005189047</v>
      </c>
      <c r="V262" s="10">
        <f t="shared" si="168"/>
        <v>-4.8515005442388315</v>
      </c>
      <c r="W262" s="10">
        <f t="shared" si="168"/>
        <v>-4.8515005442388457</v>
      </c>
      <c r="X262" s="10">
        <f t="shared" si="168"/>
        <v>-4.4002838892831448</v>
      </c>
      <c r="Y262" s="10"/>
      <c r="Z262" s="10"/>
      <c r="AA262" s="10">
        <f t="shared" si="205"/>
        <v>114.56178804982562</v>
      </c>
      <c r="AB262" s="10">
        <f t="shared" si="209"/>
        <v>1.2314126394052067</v>
      </c>
      <c r="AC262" s="10"/>
      <c r="AD262" s="191">
        <f t="shared" si="196"/>
        <v>324900.49939162179</v>
      </c>
      <c r="AE262" s="191">
        <f t="shared" si="197"/>
        <v>318563.4575004346</v>
      </c>
      <c r="AF262" s="191">
        <f t="shared" si="198"/>
        <v>355152.11177207262</v>
      </c>
      <c r="AG262" s="191">
        <f t="shared" si="206"/>
        <v>355152.11177207262</v>
      </c>
      <c r="AH262" s="150">
        <f t="shared" si="170"/>
        <v>-4.8515005442388315</v>
      </c>
      <c r="AI262" s="150">
        <f t="shared" si="170"/>
        <v>-4.8515005442388315</v>
      </c>
      <c r="AJ262" s="150">
        <f t="shared" si="170"/>
        <v>-4.4002838892831875</v>
      </c>
      <c r="AN262" s="154">
        <f>'[2]A18. Population 1680+'!J864</f>
        <v>47659</v>
      </c>
      <c r="AO262" s="154"/>
      <c r="AP262" s="154"/>
      <c r="AQ262" s="153"/>
      <c r="AR262" s="153"/>
      <c r="AS262" s="153"/>
      <c r="AT262" s="153"/>
      <c r="AU262" s="154">
        <f>'[2]A18. Population 1680+'!S864</f>
        <v>4301</v>
      </c>
      <c r="AV262" s="153"/>
      <c r="AW262" s="153"/>
      <c r="AX262" s="153"/>
      <c r="AY262" s="156"/>
      <c r="AZ262" s="153"/>
      <c r="BA262" s="153"/>
      <c r="BB262" s="153"/>
      <c r="BC262" s="157"/>
      <c r="BJ262" s="168"/>
      <c r="BP262" s="166"/>
      <c r="BQ262" s="166"/>
      <c r="BR262" s="166"/>
      <c r="BS262" s="180"/>
      <c r="BT262" s="180"/>
      <c r="BU262" s="180"/>
      <c r="BV262" s="143"/>
      <c r="BW262" s="143"/>
      <c r="BX262" s="143"/>
      <c r="BY262" s="144"/>
      <c r="BZ262" s="144"/>
      <c r="CA262" s="144"/>
      <c r="CB262" s="158"/>
      <c r="CC262" s="158">
        <f t="shared" si="207"/>
        <v>171.6133486342863</v>
      </c>
      <c r="CD262" s="158"/>
      <c r="CE262" s="162">
        <f>'[2]A9. Nominal GDP (A)'!DX262/'[2]A9. Nominal GDP (A)'!EF262</f>
        <v>1.993818473193474E-2</v>
      </c>
      <c r="CF262" s="162">
        <f>'[2]A18. Population 1680+'!U864</f>
        <v>1357</v>
      </c>
      <c r="CG262" s="162"/>
      <c r="CH262" s="162">
        <f>'[2]A9. Nominal GDP (A)'!DO262/CQ262</f>
        <v>120.23835</v>
      </c>
      <c r="CI262" s="162"/>
      <c r="CJ262" s="145">
        <f t="shared" si="199"/>
        <v>6477.9261763680006</v>
      </c>
      <c r="CK262" s="145">
        <f t="shared" si="213"/>
        <v>6299.7964347641528</v>
      </c>
      <c r="CL262" s="145">
        <f t="shared" si="176"/>
        <v>7023.3605106373852</v>
      </c>
      <c r="CM262" s="146"/>
      <c r="CN262" s="146"/>
      <c r="CO262" s="146"/>
      <c r="CP262" s="196">
        <v>6119</v>
      </c>
      <c r="CQ262" s="197">
        <f>'[2]A11. GDP(E) components - values'!BR120/'[2]A12. GDP(E) components - vols'!BC120</f>
        <v>1.4505638176172577</v>
      </c>
      <c r="DA262" s="190">
        <v>8985</v>
      </c>
      <c r="DB262" s="190">
        <v>43.57</v>
      </c>
      <c r="DC262" s="190"/>
      <c r="DD262" s="190"/>
      <c r="DE262" s="190"/>
      <c r="DF262" s="190"/>
      <c r="DG262" s="190"/>
      <c r="DH262" s="190"/>
      <c r="DI262" s="190">
        <f t="shared" si="214"/>
        <v>11650.971068730183</v>
      </c>
      <c r="DJ262" s="190">
        <f t="shared" si="215"/>
        <v>11828.200438501084</v>
      </c>
      <c r="DK262" s="190">
        <f t="shared" si="216"/>
        <v>14154.759805061514</v>
      </c>
      <c r="DL262" s="10">
        <v>155.6</v>
      </c>
      <c r="DS262">
        <v>6898</v>
      </c>
      <c r="DT262">
        <v>6284</v>
      </c>
      <c r="DU262">
        <v>6735</v>
      </c>
      <c r="DV262">
        <v>6119</v>
      </c>
      <c r="DW262" s="150">
        <f t="shared" si="208"/>
        <v>1.1006700441248569</v>
      </c>
      <c r="DX262" s="150">
        <f t="shared" si="203"/>
        <v>1.1006700441248569</v>
      </c>
    </row>
    <row r="263" spans="1:128" x14ac:dyDescent="0.25">
      <c r="A263">
        <v>1945</v>
      </c>
      <c r="B263" s="147">
        <f t="shared" si="195"/>
        <v>307643.97670780466</v>
      </c>
      <c r="C263" s="147">
        <f t="shared" si="158"/>
        <v>301643.51573092304</v>
      </c>
      <c r="D263" s="147">
        <f t="shared" si="210"/>
        <v>338910.56011271139</v>
      </c>
      <c r="E263" s="148">
        <f t="shared" si="180"/>
        <v>-5.3113253799640461</v>
      </c>
      <c r="F263" s="148">
        <f t="shared" si="180"/>
        <v>-5.3113253799640461</v>
      </c>
      <c r="G263" s="148">
        <f t="shared" si="180"/>
        <v>-4.5731254639940317</v>
      </c>
      <c r="H263" s="10"/>
      <c r="I263" s="13">
        <f t="shared" si="159"/>
        <v>300683.29418007319</v>
      </c>
      <c r="J263" s="13">
        <f t="shared" si="160"/>
        <v>294812.210553382</v>
      </c>
      <c r="K263" s="13">
        <f t="shared" si="211"/>
        <v>331235.27009889745</v>
      </c>
      <c r="L263" s="10">
        <f t="shared" si="166"/>
        <v>-4.5682841442665989</v>
      </c>
      <c r="M263" s="10"/>
      <c r="N263" s="13">
        <f>('[2]A9. Nominal GDP (A)'!DH263/('[2]A9. Nominal GDP (A)'!F263/'BoE A8. UK Real GDP(A)'!I263))</f>
        <v>257817.66833767953</v>
      </c>
      <c r="O263" s="13">
        <f t="shared" si="161"/>
        <v>252909.63056985705</v>
      </c>
      <c r="P263" s="13">
        <f t="shared" si="212"/>
        <v>284155.76693778142</v>
      </c>
      <c r="Q263" s="10">
        <f t="shared" si="167"/>
        <v>-4.5122079158275312</v>
      </c>
      <c r="R263" s="10"/>
      <c r="S263" s="13">
        <f t="shared" si="217"/>
        <v>162.79853891542584</v>
      </c>
      <c r="T263" s="13">
        <f t="shared" si="217"/>
        <v>162.79853891542575</v>
      </c>
      <c r="U263" s="13">
        <f t="shared" si="217"/>
        <v>158.80899431677807</v>
      </c>
      <c r="V263" s="10">
        <f t="shared" si="168"/>
        <v>-5.3113253799640461</v>
      </c>
      <c r="W263" s="10">
        <f t="shared" si="168"/>
        <v>-5.3113253799640461</v>
      </c>
      <c r="X263" s="10">
        <f t="shared" si="168"/>
        <v>-4.573125463994046</v>
      </c>
      <c r="Y263" s="10"/>
      <c r="Z263" s="10"/>
      <c r="AA263" s="10">
        <f t="shared" si="205"/>
        <v>122.02920778958931</v>
      </c>
      <c r="AB263" s="10">
        <f t="shared" si="209"/>
        <v>6.5182464998852225</v>
      </c>
      <c r="AC263" s="10"/>
      <c r="AD263" s="191">
        <f t="shared" si="196"/>
        <v>307643.97670780466</v>
      </c>
      <c r="AE263" s="191">
        <f t="shared" si="197"/>
        <v>301643.51573092304</v>
      </c>
      <c r="AF263" s="191">
        <f t="shared" si="198"/>
        <v>338910.56011271133</v>
      </c>
      <c r="AG263" s="191">
        <f t="shared" si="206"/>
        <v>338910.56011271133</v>
      </c>
      <c r="AH263" s="150">
        <f t="shared" si="170"/>
        <v>-5.3113253799640461</v>
      </c>
      <c r="AI263" s="150">
        <f t="shared" si="170"/>
        <v>-5.3113253799640461</v>
      </c>
      <c r="AJ263" s="150">
        <f t="shared" si="170"/>
        <v>-4.5731254639940602</v>
      </c>
      <c r="AN263" s="154">
        <f>'[2]A18. Population 1680+'!J865</f>
        <v>47823</v>
      </c>
      <c r="AO263" s="154"/>
      <c r="AP263" s="154"/>
      <c r="AQ263" s="153"/>
      <c r="AR263" s="153"/>
      <c r="AS263" s="153"/>
      <c r="AT263" s="153"/>
      <c r="AU263" s="154">
        <f>'[2]A18. Population 1680+'!S865</f>
        <v>4311</v>
      </c>
      <c r="AV263" s="153"/>
      <c r="AW263" s="153"/>
      <c r="AX263" s="153"/>
      <c r="AY263" s="156"/>
      <c r="AZ263" s="153"/>
      <c r="BA263" s="153"/>
      <c r="BB263" s="153"/>
      <c r="BC263" s="157"/>
      <c r="BJ263" s="168"/>
      <c r="BP263" s="166"/>
      <c r="BQ263" s="166"/>
      <c r="BR263" s="166"/>
      <c r="BS263" s="180"/>
      <c r="BT263" s="180"/>
      <c r="BU263" s="180"/>
      <c r="BV263" s="143"/>
      <c r="BW263" s="143"/>
      <c r="BX263" s="143"/>
      <c r="BY263" s="144"/>
      <c r="BZ263" s="144"/>
      <c r="CA263" s="144"/>
      <c r="CB263" s="158"/>
      <c r="CC263" s="158">
        <f t="shared" si="207"/>
        <v>162.50664937231608</v>
      </c>
      <c r="CD263" s="158"/>
      <c r="CE263" s="162">
        <f>'[2]A9. Nominal GDP (A)'!DX263/'[2]A9. Nominal GDP (A)'!EF263</f>
        <v>1.9988918026418025E-2</v>
      </c>
      <c r="CF263" s="162">
        <f>'[2]A18. Population 1680+'!U865</f>
        <v>1359</v>
      </c>
      <c r="CG263" s="162"/>
      <c r="CH263" s="162">
        <f>'[2]A9. Nominal GDP (A)'!DO263/CQ263</f>
        <v>114.14179999999998</v>
      </c>
      <c r="CI263" s="162"/>
      <c r="CJ263" s="145">
        <f t="shared" si="199"/>
        <v>6149.4702317335605</v>
      </c>
      <c r="CK263" s="145">
        <f t="shared" si="213"/>
        <v>5980.3723578838435</v>
      </c>
      <c r="CL263" s="145">
        <f t="shared" si="176"/>
        <v>6719.227299090956</v>
      </c>
      <c r="CM263" s="146"/>
      <c r="CN263" s="146"/>
      <c r="CO263" s="146"/>
      <c r="CP263" s="196">
        <v>5794</v>
      </c>
      <c r="CQ263" s="197">
        <f>'[2]A11. GDP(E) components - values'!BR121/'[2]A12. GDP(E) components - vols'!BC121</f>
        <v>1.4958577839143943</v>
      </c>
      <c r="DA263" s="190">
        <v>8912</v>
      </c>
      <c r="DB263" s="190">
        <v>46.41</v>
      </c>
      <c r="DC263" s="190"/>
      <c r="DD263" s="190"/>
      <c r="DE263" s="190"/>
      <c r="DF263" s="190"/>
      <c r="DG263" s="190"/>
      <c r="DH263" s="190"/>
      <c r="DI263" s="190">
        <f t="shared" si="214"/>
        <v>12410.410082620328</v>
      </c>
      <c r="DJ263" s="190">
        <f t="shared" si="215"/>
        <v>12599.191699583091</v>
      </c>
      <c r="DK263" s="190">
        <f t="shared" si="216"/>
        <v>15077.401940622098</v>
      </c>
      <c r="DL263" s="10">
        <v>148.80000000000001</v>
      </c>
      <c r="DS263">
        <v>6471</v>
      </c>
      <c r="DT263">
        <v>5840</v>
      </c>
      <c r="DU263">
        <v>6427</v>
      </c>
      <c r="DV263">
        <v>5794</v>
      </c>
      <c r="DW263" s="150">
        <f t="shared" si="208"/>
        <v>1.1092509492578531</v>
      </c>
      <c r="DX263" s="150">
        <f t="shared" si="203"/>
        <v>1.1092509492578531</v>
      </c>
    </row>
    <row r="264" spans="1:128" x14ac:dyDescent="0.25">
      <c r="A264">
        <v>1946</v>
      </c>
      <c r="B264" s="147">
        <f t="shared" si="195"/>
        <v>298617.48791934643</v>
      </c>
      <c r="C264" s="147">
        <f t="shared" si="158"/>
        <v>292793.08465148619</v>
      </c>
      <c r="D264" s="147">
        <f t="shared" si="210"/>
        <v>330578.85504070134</v>
      </c>
      <c r="E264" s="148">
        <f t="shared" si="180"/>
        <v>-2.9340697273041201</v>
      </c>
      <c r="F264" s="148">
        <f t="shared" si="180"/>
        <v>-2.9340697273041201</v>
      </c>
      <c r="G264" s="148">
        <f t="shared" si="180"/>
        <v>-2.4583787147969645</v>
      </c>
      <c r="H264" s="10"/>
      <c r="I264" s="13">
        <f t="shared" si="159"/>
        <v>291875.84374239657</v>
      </c>
      <c r="J264" s="13">
        <f t="shared" si="160"/>
        <v>286176.73268304917</v>
      </c>
      <c r="K264" s="13">
        <f>K265*I264/I265*$DX264/$DX265</f>
        <v>323108.64425728866</v>
      </c>
      <c r="L264" s="10">
        <f t="shared" si="166"/>
        <v>-2.4534301069999032</v>
      </c>
      <c r="M264" s="10"/>
      <c r="N264" s="13">
        <f>('[2]A9. Nominal GDP (A)'!DH264/('[2]A9. Nominal GDP (A)'!F264/'BoE A8. UK Real GDP(A)'!I264))</f>
        <v>250412.80084157534</v>
      </c>
      <c r="O264" s="13">
        <f t="shared" si="161"/>
        <v>245645.72846829286</v>
      </c>
      <c r="P264" s="13">
        <f t="shared" si="212"/>
        <v>277347.00004730822</v>
      </c>
      <c r="Q264" s="10">
        <f t="shared" si="167"/>
        <v>-2.3961389078420723</v>
      </c>
      <c r="R264" s="10"/>
      <c r="S264" s="13">
        <f t="shared" si="217"/>
        <v>158.02191626861492</v>
      </c>
      <c r="T264" s="13">
        <f t="shared" si="217"/>
        <v>158.02191626861483</v>
      </c>
      <c r="U264" s="13">
        <f t="shared" si="217"/>
        <v>154.9048678033113</v>
      </c>
      <c r="V264" s="10">
        <f t="shared" si="168"/>
        <v>-2.9340697273041201</v>
      </c>
      <c r="W264" s="10">
        <f t="shared" si="168"/>
        <v>-2.9340697273041201</v>
      </c>
      <c r="X264" s="10">
        <f t="shared" si="168"/>
        <v>-2.4583787147969502</v>
      </c>
      <c r="Y264" s="10"/>
      <c r="Z264" s="10"/>
      <c r="AA264" s="10">
        <f t="shared" si="205"/>
        <v>126.84096065007087</v>
      </c>
      <c r="AB264" s="10">
        <f t="shared" si="209"/>
        <v>3.9431157078216046</v>
      </c>
      <c r="AC264" s="10"/>
      <c r="AD264" s="191">
        <f t="shared" si="196"/>
        <v>298617.48791934643</v>
      </c>
      <c r="AE264" s="191">
        <f t="shared" si="197"/>
        <v>292793.08465148619</v>
      </c>
      <c r="AF264" s="191">
        <f t="shared" si="198"/>
        <v>330578.85504070134</v>
      </c>
      <c r="AG264" s="191">
        <f t="shared" si="206"/>
        <v>330578.85504070134</v>
      </c>
      <c r="AH264" s="150">
        <f t="shared" si="170"/>
        <v>-2.9340697273041201</v>
      </c>
      <c r="AI264" s="150">
        <f t="shared" si="170"/>
        <v>-2.9340697273041201</v>
      </c>
      <c r="AJ264" s="150">
        <f t="shared" si="170"/>
        <v>-2.4583787147969502</v>
      </c>
      <c r="AN264" s="154">
        <f>'[2]A18. Population 1680+'!J866</f>
        <v>47867</v>
      </c>
      <c r="AO264" s="154"/>
      <c r="AP264" s="154"/>
      <c r="AQ264" s="153"/>
      <c r="AR264" s="153"/>
      <c r="AS264" s="153"/>
      <c r="AT264" s="153"/>
      <c r="AU264" s="154">
        <f>'[2]A18. Population 1680+'!S866</f>
        <v>4307</v>
      </c>
      <c r="AV264" s="153"/>
      <c r="AW264" s="153"/>
      <c r="AX264" s="153"/>
      <c r="AY264" s="156"/>
      <c r="AZ264" s="153"/>
      <c r="BA264" s="153"/>
      <c r="BB264" s="153"/>
      <c r="BC264" s="157"/>
      <c r="BJ264" s="168"/>
      <c r="BP264" s="166"/>
      <c r="BQ264" s="166"/>
      <c r="BR264" s="166"/>
      <c r="BS264" s="180"/>
      <c r="BT264" s="180"/>
      <c r="BU264" s="180"/>
      <c r="BV264" s="143"/>
      <c r="BW264" s="143"/>
      <c r="BX264" s="143"/>
      <c r="BY264" s="144"/>
      <c r="BZ264" s="144"/>
      <c r="CA264" s="144"/>
      <c r="CB264" s="158"/>
      <c r="CC264" s="158">
        <f t="shared" si="207"/>
        <v>157.74659356661371</v>
      </c>
      <c r="CD264" s="158"/>
      <c r="CE264" s="162">
        <f>'[2]A9. Nominal GDP (A)'!DX264/'[2]A9. Nominal GDP (A)'!EF264</f>
        <v>2.0039651320901318E-2</v>
      </c>
      <c r="CF264" s="162">
        <f>'[2]A18. Population 1680+'!U866</f>
        <v>1350</v>
      </c>
      <c r="CG264" s="162"/>
      <c r="CH264" s="162">
        <f>'[2]A9. Nominal GDP (A)'!DO264/CQ264</f>
        <v>111.074</v>
      </c>
      <c r="CI264" s="162"/>
      <c r="CJ264" s="145">
        <f t="shared" si="199"/>
        <v>5984.1903362271632</v>
      </c>
      <c r="CK264" s="145">
        <f t="shared" si="213"/>
        <v>5819.6373219941352</v>
      </c>
      <c r="CL264" s="145">
        <f t="shared" si="176"/>
        <v>6570.6778728976005</v>
      </c>
      <c r="CM264" s="146"/>
      <c r="CN264" s="146"/>
      <c r="CO264" s="146"/>
      <c r="CP264" s="196">
        <v>5624</v>
      </c>
      <c r="CQ264" s="197">
        <f>'[2]A11. GDP(E) components - values'!BR122/'[2]A12. GDP(E) components - vols'!BC122</f>
        <v>1.5469416785206258</v>
      </c>
      <c r="DA264" s="190">
        <v>9025</v>
      </c>
      <c r="DB264" s="190">
        <v>48.24</v>
      </c>
      <c r="DC264" s="190"/>
      <c r="DD264" s="190"/>
      <c r="DE264" s="190"/>
      <c r="DF264" s="190"/>
      <c r="DG264" s="190"/>
      <c r="DH264" s="190"/>
      <c r="DI264" s="190">
        <f t="shared" si="214"/>
        <v>12899.766911993207</v>
      </c>
      <c r="DJ264" s="190">
        <f t="shared" si="215"/>
        <v>13095.992406547906</v>
      </c>
      <c r="DK264" s="190">
        <f t="shared" si="216"/>
        <v>15671.921344874167</v>
      </c>
      <c r="DL264" s="10">
        <v>142.30000000000001</v>
      </c>
      <c r="DS264">
        <v>6433</v>
      </c>
      <c r="DT264">
        <v>5790</v>
      </c>
      <c r="DU264">
        <v>6269</v>
      </c>
      <c r="DV264">
        <v>5624</v>
      </c>
      <c r="DW264" s="150">
        <f t="shared" si="208"/>
        <v>1.1146870554765291</v>
      </c>
      <c r="DX264" s="150">
        <f t="shared" si="203"/>
        <v>1.1146870554765291</v>
      </c>
    </row>
    <row r="265" spans="1:128" x14ac:dyDescent="0.25">
      <c r="A265">
        <v>1947</v>
      </c>
      <c r="B265" s="164">
        <f t="shared" si="195"/>
        <v>294688.31044672342</v>
      </c>
      <c r="C265" s="164">
        <f t="shared" si="158"/>
        <v>288940.5440639666</v>
      </c>
      <c r="D265" s="164">
        <f t="shared" si="210"/>
        <v>326360.27019411395</v>
      </c>
      <c r="E265" s="148">
        <f t="shared" si="180"/>
        <v>-1.3157894736842195</v>
      </c>
      <c r="F265" s="148">
        <f t="shared" si="180"/>
        <v>-1.3157894736842195</v>
      </c>
      <c r="G265" s="148">
        <f t="shared" si="180"/>
        <v>-1.2761205933960866</v>
      </c>
      <c r="H265" s="10"/>
      <c r="I265" s="202">
        <f t="shared" si="159"/>
        <v>288049.9850975622</v>
      </c>
      <c r="J265" s="202">
        <f>J266*I265/I266</f>
        <v>282425.5770113513</v>
      </c>
      <c r="K265" s="202">
        <f>K266*I265/I266*$DX265/$DX266</f>
        <v>319001.57148851937</v>
      </c>
      <c r="L265" s="10">
        <f t="shared" si="166"/>
        <v>-1.2711120057496288</v>
      </c>
      <c r="M265" s="10"/>
      <c r="N265" s="13">
        <f>('[2]A9. Nominal GDP (A)'!DH265/('[2]A9. Nominal GDP (A)'!F265/'BoE A8. UK Real GDP(A)'!I265))</f>
        <v>247275.50751603072</v>
      </c>
      <c r="O265" s="13">
        <f>O266*N265/N266</f>
        <v>242568.15934330356</v>
      </c>
      <c r="P265" s="13">
        <f t="shared" si="212"/>
        <v>273982.35259861528</v>
      </c>
      <c r="Q265" s="10">
        <f t="shared" si="167"/>
        <v>-1.2131544412303015</v>
      </c>
      <c r="R265" s="10"/>
      <c r="S265" s="13">
        <f t="shared" si="217"/>
        <v>155.94268052823838</v>
      </c>
      <c r="T265" s="13">
        <f t="shared" si="217"/>
        <v>155.9426805282383</v>
      </c>
      <c r="U265" s="13">
        <f t="shared" si="217"/>
        <v>152.92809488510028</v>
      </c>
      <c r="V265" s="10">
        <f t="shared" si="168"/>
        <v>-1.3157894736842195</v>
      </c>
      <c r="W265" s="10">
        <f t="shared" si="168"/>
        <v>-1.3157894736842195</v>
      </c>
      <c r="X265" s="10">
        <f t="shared" si="168"/>
        <v>-1.2761205933960866</v>
      </c>
      <c r="Y265" s="10"/>
      <c r="Z265" s="10"/>
      <c r="AA265" s="10">
        <f t="shared" si="205"/>
        <v>127.55089139997797</v>
      </c>
      <c r="AB265" s="10">
        <f t="shared" si="209"/>
        <v>0.55970149253730028</v>
      </c>
      <c r="AC265" s="10"/>
      <c r="AD265" s="191">
        <f t="shared" si="196"/>
        <v>294688.31044672342</v>
      </c>
      <c r="AE265" s="191">
        <f>AE266*AD265/AD266</f>
        <v>288940.5440639666</v>
      </c>
      <c r="AF265" s="191">
        <f t="shared" si="198"/>
        <v>326360.27019411395</v>
      </c>
      <c r="AG265" s="191">
        <f t="shared" si="206"/>
        <v>326360.27019411395</v>
      </c>
      <c r="AH265" s="150">
        <f t="shared" si="170"/>
        <v>-1.3157894736842195</v>
      </c>
      <c r="AI265" s="150">
        <f t="shared" si="170"/>
        <v>-1.3157894736842195</v>
      </c>
      <c r="AJ265" s="150">
        <f t="shared" si="170"/>
        <v>-1.2761205933960866</v>
      </c>
      <c r="AN265" s="154">
        <f>'[2]A18. Population 1680+'!J867</f>
        <v>48188.7</v>
      </c>
      <c r="AO265" s="154"/>
      <c r="AP265" s="154"/>
      <c r="AQ265" s="153"/>
      <c r="AR265" s="153"/>
      <c r="AS265" s="153"/>
      <c r="AT265" s="153"/>
      <c r="AU265" s="154">
        <f>'[2]A18. Population 1680+'!S867</f>
        <v>4324</v>
      </c>
      <c r="AV265" s="153"/>
      <c r="AW265" s="153"/>
      <c r="AX265" s="153"/>
      <c r="AY265" s="156"/>
      <c r="AZ265" s="153"/>
      <c r="BA265" s="153"/>
      <c r="BB265" s="153"/>
      <c r="BC265" s="157"/>
      <c r="BJ265" s="168"/>
      <c r="BP265" s="166"/>
      <c r="BQ265" s="166"/>
      <c r="BR265" s="166"/>
      <c r="BS265" s="180"/>
      <c r="BT265" s="180"/>
      <c r="BU265" s="180"/>
      <c r="BV265" s="143"/>
      <c r="BW265" s="143"/>
      <c r="BX265" s="143"/>
      <c r="BY265" s="144"/>
      <c r="BZ265" s="144"/>
      <c r="CA265" s="144"/>
      <c r="CB265" s="158"/>
      <c r="CC265" s="158">
        <f t="shared" si="207"/>
        <v>155.67887819506464</v>
      </c>
      <c r="CD265" s="158"/>
      <c r="CE265" s="162">
        <f>'[2]A9. Nominal GDP (A)'!DX265/'[2]A9. Nominal GDP (A)'!EF265</f>
        <v>2.0090384615384611E-2</v>
      </c>
      <c r="CF265" s="162">
        <f>'[2]A18. Population 1680+'!U867</f>
        <v>1350</v>
      </c>
      <c r="CG265" s="162"/>
      <c r="CH265" s="162">
        <f>'[2]A9. Nominal GDP (A)'!DO265/CQ265</f>
        <v>109.89</v>
      </c>
      <c r="CI265" s="162"/>
      <c r="CJ265" s="145">
        <f>CJ266*CH265/CH266</f>
        <v>5920.4014985325375</v>
      </c>
      <c r="CK265" s="145">
        <f>CK266*CJ265/CJ266</f>
        <v>5757.6025470761442</v>
      </c>
      <c r="CL265" s="145">
        <f t="shared" si="176"/>
        <v>6503.2504490546607</v>
      </c>
      <c r="CM265" s="146"/>
      <c r="CN265" s="146"/>
      <c r="CO265" s="146"/>
      <c r="CP265" s="196">
        <v>5550</v>
      </c>
      <c r="CQ265" s="197">
        <f>'[2]A11. GDP(E) components - values'!BR123/'[2]A12. GDP(E) components - vols'!BC123</f>
        <v>1.6825225225225224</v>
      </c>
      <c r="DA265" s="190">
        <v>9196</v>
      </c>
      <c r="DB265" s="190">
        <v>48.51</v>
      </c>
      <c r="DC265" s="190"/>
      <c r="DD265" s="190"/>
      <c r="DE265" s="190"/>
      <c r="DF265" s="190"/>
      <c r="DG265" s="190"/>
      <c r="DH265" s="190"/>
      <c r="DI265" s="190">
        <f t="shared" si="214"/>
        <v>12971.967099933467</v>
      </c>
      <c r="DJ265" s="190">
        <f t="shared" si="215"/>
        <v>13169.290871509926</v>
      </c>
      <c r="DK265" s="190">
        <f t="shared" si="216"/>
        <v>15759.637322550701</v>
      </c>
      <c r="DL265" s="10">
        <v>140.19999999999999</v>
      </c>
      <c r="DS265">
        <v>6278</v>
      </c>
      <c r="DT265">
        <v>5641</v>
      </c>
      <c r="DU265">
        <v>6189</v>
      </c>
      <c r="DV265">
        <v>5550</v>
      </c>
      <c r="DW265" s="150">
        <f t="shared" si="208"/>
        <v>1.1151351351351351</v>
      </c>
      <c r="DX265" s="150">
        <f t="shared" si="203"/>
        <v>1.1151351351351351</v>
      </c>
    </row>
    <row r="266" spans="1:128" x14ac:dyDescent="0.25">
      <c r="A266">
        <v>1948</v>
      </c>
      <c r="B266" s="141">
        <f>CR266</f>
        <v>305467</v>
      </c>
      <c r="C266" s="141">
        <f>CS266</f>
        <v>299509</v>
      </c>
      <c r="D266" s="141">
        <f>CT266</f>
        <v>336854</v>
      </c>
      <c r="E266" s="148">
        <f t="shared" si="180"/>
        <v>3.6576576576576656</v>
      </c>
      <c r="F266" s="148">
        <f t="shared" si="180"/>
        <v>3.6576576576576656</v>
      </c>
      <c r="G266" s="148">
        <f t="shared" si="180"/>
        <v>3.2153821295847536</v>
      </c>
      <c r="H266" s="10"/>
      <c r="I266" s="13">
        <f t="shared" si="159"/>
        <v>298514.09198646212</v>
      </c>
      <c r="J266" s="13">
        <f t="shared" ref="J266:J329" si="218">J267*I266/I267*$CX266/$CX267</f>
        <v>292685.36378066859</v>
      </c>
      <c r="K266" s="13">
        <f t="shared" ref="K266:K329" si="219">K267*I266/I267*$CY266/$CY267</f>
        <v>329179.54228745488</v>
      </c>
      <c r="L266" s="10">
        <f t="shared" si="166"/>
        <v>3.1905707396497291</v>
      </c>
      <c r="M266" s="10"/>
      <c r="N266" s="13">
        <f>('[2]A9. Nominal GDP (A)'!DH266/('[2]A9. Nominal GDP (A)'!F266/'BoE A8. UK Real GDP(A)'!I266))</f>
        <v>256332.58737989663</v>
      </c>
      <c r="O266" s="13">
        <f t="shared" ref="O266:O329" si="220">O267*N266/N267*$CX266/$CX267</f>
        <v>251452.82088407839</v>
      </c>
      <c r="P266" s="13">
        <f t="shared" ref="P266:P329" si="221">P267*N266/N267*$CY266/$CY267</f>
        <v>282805.82061335497</v>
      </c>
      <c r="Q266" s="10">
        <f t="shared" si="167"/>
        <v>3.2204512192309238</v>
      </c>
      <c r="R266" s="10"/>
      <c r="S266" s="13">
        <f t="shared" si="217"/>
        <v>161.64652992413613</v>
      </c>
      <c r="T266" s="13">
        <f t="shared" si="217"/>
        <v>161.64652992413605</v>
      </c>
      <c r="U266" s="13">
        <f t="shared" si="217"/>
        <v>157.8453175191502</v>
      </c>
      <c r="V266" s="10">
        <f t="shared" si="168"/>
        <v>3.6576576576576798</v>
      </c>
      <c r="W266" s="10">
        <f t="shared" si="168"/>
        <v>3.6576576576576798</v>
      </c>
      <c r="X266" s="10">
        <f t="shared" si="168"/>
        <v>3.2153821295847393</v>
      </c>
      <c r="Y266" s="10"/>
      <c r="Z266" s="10"/>
      <c r="AA266" s="10">
        <f t="shared" si="205"/>
        <v>134.28208665835652</v>
      </c>
      <c r="AB266" s="10">
        <f t="shared" si="209"/>
        <v>5.2772624201195555</v>
      </c>
      <c r="AC266" s="10"/>
      <c r="AD266" s="81">
        <f>CR266</f>
        <v>305467</v>
      </c>
      <c r="AE266" s="81">
        <f>CS266</f>
        <v>299509</v>
      </c>
      <c r="AF266" s="81">
        <f>CT266</f>
        <v>336854</v>
      </c>
      <c r="AG266" s="81">
        <f t="shared" si="206"/>
        <v>336854</v>
      </c>
      <c r="AH266" s="150">
        <f t="shared" si="170"/>
        <v>3.6576576576576656</v>
      </c>
      <c r="AI266" s="150">
        <f t="shared" si="170"/>
        <v>3.6576576576576656</v>
      </c>
      <c r="AJ266" s="150">
        <f t="shared" si="170"/>
        <v>3.2153821295847536</v>
      </c>
      <c r="AN266" s="154">
        <f>'[2]A18. Population 1680+'!J868</f>
        <v>48671.199999999997</v>
      </c>
      <c r="AO266" s="154"/>
      <c r="AP266" s="154"/>
      <c r="AQ266" s="153"/>
      <c r="AR266" s="153"/>
      <c r="AS266" s="153"/>
      <c r="AT266" s="153"/>
      <c r="AU266" s="154">
        <f>'[2]A18. Population 1680+'!S868</f>
        <v>4347</v>
      </c>
      <c r="AV266" s="153"/>
      <c r="AW266" s="153"/>
      <c r="AX266" s="153"/>
      <c r="AY266" s="156"/>
      <c r="AZ266" s="153"/>
      <c r="BA266" s="153"/>
      <c r="BB266" s="153"/>
      <c r="BC266" s="157"/>
      <c r="BJ266" s="168"/>
      <c r="BP266" s="166"/>
      <c r="BQ266" s="166"/>
      <c r="BR266" s="166"/>
      <c r="BS266" s="180"/>
      <c r="BT266" s="180"/>
      <c r="BU266" s="180"/>
      <c r="BV266" s="143"/>
      <c r="BW266" s="143"/>
      <c r="BX266" s="143"/>
      <c r="BY266" s="144"/>
      <c r="BZ266" s="144"/>
      <c r="CA266" s="144"/>
      <c r="CB266" s="158"/>
      <c r="CC266" s="158">
        <f t="shared" si="207"/>
        <v>161.33428699928811</v>
      </c>
      <c r="CD266" s="158"/>
      <c r="CE266" s="162">
        <f>'[2]A9. Nominal GDP (A)'!DX266/'[2]A9. Nominal GDP (A)'!EF266</f>
        <v>1.985E-2</v>
      </c>
      <c r="CF266" s="162">
        <f>'[2]A18. Population 1680+'!U868</f>
        <v>1362</v>
      </c>
      <c r="CG266" s="162"/>
      <c r="CH266" s="162">
        <f>'[2]A9. Nominal GDP (A)'!DO266/CQ266</f>
        <v>112.54645609265818</v>
      </c>
      <c r="CI266" s="145">
        <f>'[2]A9. Nominal GDP (A)'!DX266/CU266</f>
        <v>6063.5199499999999</v>
      </c>
      <c r="CJ266" s="145">
        <f t="shared" ref="CJ266:CJ329" si="222">CI266</f>
        <v>6063.5199499999999</v>
      </c>
      <c r="CK266" s="145">
        <f>'[2]A9. Nominal GDP (A)'!DZ266/CV266</f>
        <v>5896.7855333832213</v>
      </c>
      <c r="CL266" s="145">
        <f>'[2]A9. Nominal GDP (A)'!EB266/CW266</f>
        <v>6632.040419694471</v>
      </c>
      <c r="CO266" s="146"/>
      <c r="CP266" s="196">
        <v>5753</v>
      </c>
      <c r="CQ266" s="197">
        <f>'[2]A11. GDP(E) components - values'!BR124/'[2]A12. GDP(E) components - vols'!BC124</f>
        <v>1.8159221275856074</v>
      </c>
      <c r="CR266" s="83">
        <v>305467</v>
      </c>
      <c r="CS266" s="83">
        <v>299509</v>
      </c>
      <c r="CT266" s="83">
        <v>336854</v>
      </c>
      <c r="CU266" s="203">
        <f>'[2]A9. Nominal GDP (A)'!FM266/'BoE A8. UK Real GDP(A)'!CR266</f>
        <v>3.3705768544556369E-2</v>
      </c>
      <c r="CV266" s="203">
        <f>'[2]A9. Nominal GDP (A)'!FN266/'BoE A8. UK Real GDP(A)'!CS266</f>
        <v>3.5164218771389172E-2</v>
      </c>
      <c r="CW266" s="203">
        <f>'[2]A9. Nominal GDP (A)'!FO266/'BoE A8. UK Real GDP(A)'!CT266</f>
        <v>3.4379879710497725E-2</v>
      </c>
      <c r="CX266" s="203">
        <f>CS266/CR266</f>
        <v>0.98049543813243334</v>
      </c>
      <c r="CY266" s="203">
        <f>CT266/CR266</f>
        <v>1.1027508699794086</v>
      </c>
      <c r="CZ266" s="203">
        <f>CT266/CS266</f>
        <v>1.1246874050529367</v>
      </c>
      <c r="DA266" s="190">
        <v>9643</v>
      </c>
      <c r="DB266" s="190">
        <v>51.07</v>
      </c>
      <c r="DC266" s="190"/>
      <c r="DD266" s="190"/>
      <c r="DE266" s="190"/>
      <c r="DF266" s="190"/>
      <c r="DG266" s="190"/>
      <c r="DH266" s="190"/>
      <c r="DI266" s="190">
        <f t="shared" si="214"/>
        <v>13656.53184484853</v>
      </c>
      <c r="DJ266" s="190">
        <f t="shared" si="215"/>
        <v>13864.268909668355</v>
      </c>
      <c r="DK266" s="190">
        <f t="shared" si="216"/>
        <v>16591.314740520807</v>
      </c>
      <c r="DL266" s="10">
        <v>144.69999999999999</v>
      </c>
      <c r="DS266">
        <v>6439</v>
      </c>
      <c r="DT266">
        <v>5806</v>
      </c>
      <c r="DU266">
        <v>6388</v>
      </c>
      <c r="DV266">
        <v>5753</v>
      </c>
      <c r="DW266" s="150">
        <f t="shared" si="208"/>
        <v>1.1103771945072136</v>
      </c>
      <c r="DX266" s="150">
        <f>DW266</f>
        <v>1.1103771945072136</v>
      </c>
    </row>
    <row r="267" spans="1:128" x14ac:dyDescent="0.25">
      <c r="A267">
        <v>1949</v>
      </c>
      <c r="B267" s="141">
        <f t="shared" ref="B267:D298" si="223">CR267</f>
        <v>316258</v>
      </c>
      <c r="C267" s="141">
        <f t="shared" si="223"/>
        <v>310671</v>
      </c>
      <c r="D267" s="141">
        <f t="shared" si="223"/>
        <v>348243</v>
      </c>
      <c r="E267" s="148">
        <f t="shared" si="180"/>
        <v>3.5326238186121515</v>
      </c>
      <c r="F267" s="148">
        <f t="shared" si="180"/>
        <v>3.7267661405834218</v>
      </c>
      <c r="G267" s="148">
        <f t="shared" si="180"/>
        <v>3.3809899837911956</v>
      </c>
      <c r="H267" s="10"/>
      <c r="I267" s="13">
        <f t="shared" si="159"/>
        <v>309074.92487548478</v>
      </c>
      <c r="J267" s="13">
        <f t="shared" si="218"/>
        <v>303608.24246963079</v>
      </c>
      <c r="K267" s="13">
        <f t="shared" si="219"/>
        <v>340326.08509436541</v>
      </c>
      <c r="L267" s="10">
        <f t="shared" si="166"/>
        <v>3.3861590332903688</v>
      </c>
      <c r="M267" s="10"/>
      <c r="N267" s="13">
        <f>('[2]A9. Nominal GDP (A)'!DH267/('[2]A9. Nominal GDP (A)'!F267/'BoE A8. UK Real GDP(A)'!I267))</f>
        <v>265556.56998025277</v>
      </c>
      <c r="O267" s="13">
        <f t="shared" si="220"/>
        <v>260989.6945543348</v>
      </c>
      <c r="P267" s="13">
        <f t="shared" si="221"/>
        <v>292553.32554594794</v>
      </c>
      <c r="Q267" s="10">
        <f t="shared" si="167"/>
        <v>3.4467129818800686</v>
      </c>
      <c r="R267" s="10"/>
      <c r="S267" s="13">
        <f t="shared" si="217"/>
        <v>167.35689374219621</v>
      </c>
      <c r="T267" s="13">
        <f t="shared" si="217"/>
        <v>167.67071806877681</v>
      </c>
      <c r="U267" s="13">
        <f t="shared" si="217"/>
        <v>163.18205189435608</v>
      </c>
      <c r="V267" s="10">
        <f t="shared" si="168"/>
        <v>3.5326238186121515</v>
      </c>
      <c r="W267" s="10">
        <f t="shared" si="168"/>
        <v>3.7267661405834218</v>
      </c>
      <c r="X267" s="10">
        <f t="shared" si="168"/>
        <v>3.3809899837911956</v>
      </c>
      <c r="Y267" s="10"/>
      <c r="Z267" s="10"/>
      <c r="AA267" s="10">
        <f t="shared" si="205"/>
        <v>141.17104430560332</v>
      </c>
      <c r="AB267" s="10">
        <f t="shared" si="209"/>
        <v>5.1302134325435702</v>
      </c>
      <c r="AC267" s="10"/>
      <c r="AD267" s="81">
        <f t="shared" ref="AD267:AF330" si="224">CR267</f>
        <v>316258</v>
      </c>
      <c r="AE267" s="81">
        <f t="shared" si="224"/>
        <v>310671</v>
      </c>
      <c r="AF267" s="81">
        <f t="shared" si="224"/>
        <v>348243</v>
      </c>
      <c r="AG267" s="81">
        <f t="shared" si="206"/>
        <v>348243</v>
      </c>
      <c r="AH267" s="150">
        <f t="shared" si="170"/>
        <v>3.5326238186121515</v>
      </c>
      <c r="AI267" s="150">
        <f t="shared" si="170"/>
        <v>3.7267661405834218</v>
      </c>
      <c r="AJ267" s="150">
        <f t="shared" si="170"/>
        <v>3.3809899837911956</v>
      </c>
      <c r="AN267" s="154">
        <f>'[2]A18. Population 1680+'!J869</f>
        <v>48960</v>
      </c>
      <c r="AO267" s="154"/>
      <c r="AP267" s="154"/>
      <c r="AQ267" s="153"/>
      <c r="AR267" s="153"/>
      <c r="AS267" s="153"/>
      <c r="AT267" s="153"/>
      <c r="AU267" s="154">
        <f>'[2]A18. Population 1680+'!S869</f>
        <v>4352</v>
      </c>
      <c r="AV267" s="153"/>
      <c r="AW267" s="153"/>
      <c r="AX267" s="153"/>
      <c r="AY267" s="156"/>
      <c r="AZ267" s="153"/>
      <c r="BA267" s="153"/>
      <c r="BB267" s="153"/>
      <c r="BC267" s="157"/>
      <c r="BJ267" s="168"/>
      <c r="BP267" s="166"/>
      <c r="BQ267" s="166"/>
      <c r="BR267" s="166"/>
      <c r="BS267" s="180"/>
      <c r="BT267" s="180"/>
      <c r="BU267" s="180"/>
      <c r="BV267" s="143"/>
      <c r="BW267" s="143"/>
      <c r="BX267" s="143"/>
      <c r="BY267" s="144"/>
      <c r="BZ267" s="144"/>
      <c r="CA267" s="144"/>
      <c r="CB267" s="158"/>
      <c r="CC267" s="158">
        <f t="shared" ref="CC267:CC330" si="225">(CE266*CI267/CI266+(1-CE266)*CR267/CR266)*CC266</f>
        <v>167.04197213043551</v>
      </c>
      <c r="CD267" s="158"/>
      <c r="CE267" s="162">
        <f>'[2]A9. Nominal GDP (A)'!DX267/'[2]A9. Nominal GDP (A)'!EF267</f>
        <v>1.9900000000000001E-2</v>
      </c>
      <c r="CF267" s="162">
        <f>'[2]A18. Population 1680+'!U869</f>
        <v>1371</v>
      </c>
      <c r="CG267" s="162"/>
      <c r="CH267" s="162"/>
      <c r="CI267" s="145">
        <f>'[2]A9. Nominal GDP (A)'!DX267/CU267</f>
        <v>6293.5342000000001</v>
      </c>
      <c r="CJ267" s="145">
        <f t="shared" si="222"/>
        <v>6293.5342000000001</v>
      </c>
      <c r="CK267" s="145">
        <f>'[2]A9. Nominal GDP (A)'!DZ267/CV267</f>
        <v>6127.6016574530067</v>
      </c>
      <c r="CL267" s="145">
        <f>'[2]A9. Nominal GDP (A)'!EB267/CW267</f>
        <v>6868.6629392392833</v>
      </c>
      <c r="CO267" s="146"/>
      <c r="CQ267" s="197"/>
      <c r="CR267" s="83">
        <v>316258</v>
      </c>
      <c r="CS267" s="83">
        <v>310671</v>
      </c>
      <c r="CT267" s="83">
        <v>348243</v>
      </c>
      <c r="CU267" s="203">
        <f>'[2]A9. Nominal GDP (A)'!FM267/'BoE A8. UK Real GDP(A)'!CR267</f>
        <v>3.4898721929563836E-2</v>
      </c>
      <c r="CV267" s="203">
        <f>'[2]A9. Nominal GDP (A)'!FN267/'BoE A8. UK Real GDP(A)'!CS267</f>
        <v>3.6366445532412105E-2</v>
      </c>
      <c r="CW267" s="203">
        <f>'[2]A9. Nominal GDP (A)'!FO267/'BoE A8. UK Real GDP(A)'!CT267</f>
        <v>3.5443641365368435E-2</v>
      </c>
      <c r="CX267" s="203">
        <f t="shared" ref="CX267:CX330" si="226">CS267/CR267</f>
        <v>0.98233404372379518</v>
      </c>
      <c r="CY267" s="203">
        <f t="shared" ref="CY267:CY330" si="227">CT267/CR267</f>
        <v>1.101135781545447</v>
      </c>
      <c r="CZ267" s="203">
        <f t="shared" ref="CZ267:CZ330" si="228">CT267/CS267</f>
        <v>1.1209382272564867</v>
      </c>
      <c r="DA267" s="190">
        <v>10148</v>
      </c>
      <c r="DB267" s="190">
        <v>53.69</v>
      </c>
      <c r="DC267" s="190"/>
      <c r="DD267" s="190"/>
      <c r="DE267" s="190"/>
      <c r="DF267" s="190"/>
      <c r="DG267" s="190"/>
      <c r="DH267" s="190"/>
      <c r="DI267" s="190">
        <f t="shared" si="214"/>
        <v>14357.14107597254</v>
      </c>
      <c r="DJ267" s="190">
        <f t="shared" si="215"/>
        <v>14575.535495596123</v>
      </c>
      <c r="DK267" s="190">
        <f t="shared" si="216"/>
        <v>17442.484597974588</v>
      </c>
    </row>
    <row r="268" spans="1:128" x14ac:dyDescent="0.25">
      <c r="A268">
        <v>1950</v>
      </c>
      <c r="B268" s="141">
        <f t="shared" si="223"/>
        <v>326976</v>
      </c>
      <c r="C268" s="141">
        <f t="shared" si="223"/>
        <v>320464</v>
      </c>
      <c r="D268" s="141">
        <f t="shared" si="223"/>
        <v>359774</v>
      </c>
      <c r="E268" s="148">
        <f t="shared" si="180"/>
        <v>3.3890051793156175</v>
      </c>
      <c r="F268" s="148">
        <f t="shared" si="180"/>
        <v>3.1522092503001602</v>
      </c>
      <c r="G268" s="148">
        <f t="shared" si="180"/>
        <v>3.3111936205465753</v>
      </c>
      <c r="H268" s="10"/>
      <c r="I268" s="13">
        <f t="shared" si="159"/>
        <v>319565.46756198519</v>
      </c>
      <c r="J268" s="13">
        <f t="shared" si="218"/>
        <v>313194.26850391086</v>
      </c>
      <c r="K268" s="13">
        <f t="shared" si="219"/>
        <v>351612.5204601016</v>
      </c>
      <c r="L268" s="10">
        <f t="shared" si="166"/>
        <v>3.3163591802276073</v>
      </c>
      <c r="M268" s="10"/>
      <c r="N268" s="13">
        <f>('[2]A9. Nominal GDP (A)'!DH268/('[2]A9. Nominal GDP (A)'!F268/'BoE A8. UK Real GDP(A)'!I268))</f>
        <v>274730.76342467271</v>
      </c>
      <c r="O268" s="13">
        <f t="shared" si="220"/>
        <v>269387.71028090367</v>
      </c>
      <c r="P268" s="13">
        <f t="shared" si="221"/>
        <v>302432.39202719124</v>
      </c>
      <c r="Q268" s="10">
        <f t="shared" si="167"/>
        <v>3.3768429953094738</v>
      </c>
      <c r="R268" s="10"/>
      <c r="S268" s="13">
        <f t="shared" si="217"/>
        <v>173.02862753906098</v>
      </c>
      <c r="T268" s="13">
        <f t="shared" si="217"/>
        <v>172.95604995378548</v>
      </c>
      <c r="U268" s="13">
        <f t="shared" si="217"/>
        <v>168.58532558655898</v>
      </c>
      <c r="V268" s="10">
        <f t="shared" si="168"/>
        <v>3.3890051793156175</v>
      </c>
      <c r="W268" s="10">
        <f t="shared" si="168"/>
        <v>3.152209250300146</v>
      </c>
      <c r="X268" s="10">
        <f t="shared" si="168"/>
        <v>3.3111936205465611</v>
      </c>
      <c r="Y268" s="10"/>
      <c r="Z268" s="10"/>
      <c r="AA268" s="10">
        <f t="shared" si="205"/>
        <v>142.72237446280778</v>
      </c>
      <c r="AB268" s="10">
        <f t="shared" si="209"/>
        <v>1.0989010989011234</v>
      </c>
      <c r="AC268" s="10"/>
      <c r="AD268" s="81">
        <f t="shared" si="224"/>
        <v>326976</v>
      </c>
      <c r="AE268" s="81">
        <f t="shared" si="224"/>
        <v>320464</v>
      </c>
      <c r="AF268" s="81">
        <f t="shared" si="224"/>
        <v>359774</v>
      </c>
      <c r="AG268" s="81">
        <f t="shared" si="206"/>
        <v>359774</v>
      </c>
      <c r="AH268" s="150">
        <f t="shared" si="170"/>
        <v>3.3890051793156175</v>
      </c>
      <c r="AI268" s="150">
        <f t="shared" si="170"/>
        <v>3.1522092503001602</v>
      </c>
      <c r="AJ268" s="150">
        <f t="shared" si="170"/>
        <v>3.3111936205465753</v>
      </c>
      <c r="AN268" s="154">
        <f>'[2]A18. Population 1680+'!J870</f>
        <v>49194.5</v>
      </c>
      <c r="AO268" s="154"/>
      <c r="AP268" s="154"/>
      <c r="AQ268" s="153"/>
      <c r="AR268" s="153"/>
      <c r="AS268" s="153"/>
      <c r="AT268" s="153"/>
      <c r="AU268" s="154">
        <f>'[2]A18. Population 1680+'!S870</f>
        <v>4340.018</v>
      </c>
      <c r="AV268" s="153"/>
      <c r="AW268" s="153"/>
      <c r="AX268" s="153"/>
      <c r="AY268" s="156"/>
      <c r="AZ268" s="153"/>
      <c r="BA268" s="153"/>
      <c r="BB268" s="153"/>
      <c r="BC268" s="157"/>
      <c r="BJ268" s="168"/>
      <c r="BP268" s="166"/>
      <c r="BQ268" s="166"/>
      <c r="BR268" s="166"/>
      <c r="BS268" s="180"/>
      <c r="BT268" s="180"/>
      <c r="BU268" s="180"/>
      <c r="BV268" s="143"/>
      <c r="BW268" s="143"/>
      <c r="BX268" s="143"/>
      <c r="BY268" s="144"/>
      <c r="BZ268" s="144"/>
      <c r="CA268" s="144"/>
      <c r="CB268" s="158"/>
      <c r="CC268" s="158">
        <f t="shared" si="225"/>
        <v>172.71166836922779</v>
      </c>
      <c r="CD268" s="158"/>
      <c r="CE268" s="162">
        <f>'[2]A9. Nominal GDP (A)'!DX268/'[2]A9. Nominal GDP (A)'!EF268</f>
        <v>1.9949999999999999E-2</v>
      </c>
      <c r="CF268" s="162">
        <f>'[2]A18. Population 1680+'!U870</f>
        <v>1377</v>
      </c>
      <c r="CG268" s="162"/>
      <c r="CH268" s="162"/>
      <c r="CI268" s="145">
        <f>'[2]A9. Nominal GDP (A)'!DX268/CU268</f>
        <v>6523.1711999999998</v>
      </c>
      <c r="CJ268" s="145">
        <f t="shared" si="222"/>
        <v>6523.1711999999998</v>
      </c>
      <c r="CK268" s="145">
        <f>'[2]A9. Nominal GDP (A)'!DZ268/CV268</f>
        <v>6343.6277755282772</v>
      </c>
      <c r="CL268" s="145">
        <f>'[2]A9. Nominal GDP (A)'!EB268/CW268</f>
        <v>7121.7744873461934</v>
      </c>
      <c r="CO268" s="146"/>
      <c r="CQ268" s="197"/>
      <c r="CR268" s="83">
        <v>326976</v>
      </c>
      <c r="CS268" s="83">
        <v>320464</v>
      </c>
      <c r="CT268" s="83">
        <v>359774</v>
      </c>
      <c r="CU268" s="203">
        <f>'[2]A9. Nominal GDP (A)'!FM268/'BoE A8. UK Real GDP(A)'!CR268</f>
        <v>3.5173835388530042E-2</v>
      </c>
      <c r="CV268" s="203">
        <f>'[2]A9. Nominal GDP (A)'!FN268/'BoE A8. UK Real GDP(A)'!CS268</f>
        <v>3.6696789655000249E-2</v>
      </c>
      <c r="CW268" s="203">
        <f>'[2]A9. Nominal GDP (A)'!FO268/'BoE A8. UK Real GDP(A)'!CT268</f>
        <v>3.5911433288675666E-2</v>
      </c>
      <c r="CX268" s="203">
        <f t="shared" si="226"/>
        <v>0.98008416519866903</v>
      </c>
      <c r="CY268" s="203">
        <f t="shared" si="227"/>
        <v>1.1003070561753767</v>
      </c>
      <c r="CZ268" s="203">
        <f t="shared" si="228"/>
        <v>1.1226658844675221</v>
      </c>
      <c r="DA268" s="190">
        <v>10231</v>
      </c>
      <c r="DB268" s="190">
        <v>54.28</v>
      </c>
      <c r="DC268" s="190"/>
      <c r="DD268" s="190"/>
      <c r="DE268" s="190"/>
      <c r="DF268" s="190"/>
      <c r="DG268" s="190"/>
      <c r="DH268" s="190"/>
      <c r="DI268" s="190">
        <f t="shared" si="214"/>
        <v>14514.911857027186</v>
      </c>
      <c r="DJ268" s="190">
        <f t="shared" si="215"/>
        <v>14735.706215327949</v>
      </c>
      <c r="DK268" s="190">
        <f t="shared" si="216"/>
        <v>17634.160252897385</v>
      </c>
    </row>
    <row r="269" spans="1:128" x14ac:dyDescent="0.25">
      <c r="A269">
        <v>1951</v>
      </c>
      <c r="B269" s="141">
        <f t="shared" si="223"/>
        <v>338993</v>
      </c>
      <c r="C269" s="141">
        <f t="shared" si="223"/>
        <v>331648</v>
      </c>
      <c r="D269" s="141">
        <f t="shared" si="223"/>
        <v>373254</v>
      </c>
      <c r="E269" s="148">
        <f t="shared" si="180"/>
        <v>3.6751932863574126</v>
      </c>
      <c r="F269" s="148">
        <f t="shared" si="180"/>
        <v>3.4899395875979877</v>
      </c>
      <c r="G269" s="148">
        <f t="shared" si="180"/>
        <v>3.7467966000878334</v>
      </c>
      <c r="H269" s="10"/>
      <c r="I269" s="13">
        <f t="shared" si="159"/>
        <v>331326.6816771485</v>
      </c>
      <c r="J269" s="13">
        <f t="shared" si="218"/>
        <v>324140.76549448009</v>
      </c>
      <c r="K269" s="13">
        <f t="shared" si="219"/>
        <v>364804.96575850493</v>
      </c>
      <c r="L269" s="10">
        <f t="shared" si="166"/>
        <v>3.7519839399178352</v>
      </c>
      <c r="M269" s="10"/>
      <c r="N269" s="13">
        <f>('[2]A9. Nominal GDP (A)'!DH269/('[2]A9. Nominal GDP (A)'!F269/'BoE A8. UK Real GDP(A)'!I269))</f>
        <v>285008.56393248594</v>
      </c>
      <c r="O269" s="13">
        <f t="shared" si="220"/>
        <v>278966.25710605469</v>
      </c>
      <c r="P269" s="13">
        <f t="shared" si="221"/>
        <v>313963.21198940842</v>
      </c>
      <c r="Q269" s="10">
        <f t="shared" si="167"/>
        <v>3.8126934370113617</v>
      </c>
      <c r="R269" s="10"/>
      <c r="S269" s="13">
        <f t="shared" si="217"/>
        <v>179.3877640418529</v>
      </c>
      <c r="T269" s="13">
        <f t="shared" si="217"/>
        <v>178.99211161026838</v>
      </c>
      <c r="U269" s="13">
        <f t="shared" si="217"/>
        <v>174.90187483388317</v>
      </c>
      <c r="V269" s="10">
        <f t="shared" si="168"/>
        <v>3.6751932863573984</v>
      </c>
      <c r="W269" s="10">
        <f t="shared" si="168"/>
        <v>3.4899395875979735</v>
      </c>
      <c r="X269" s="10">
        <f t="shared" si="168"/>
        <v>3.7467966000878192</v>
      </c>
      <c r="Y269" s="10"/>
      <c r="Z269" s="10"/>
      <c r="AA269" s="10">
        <f t="shared" si="205"/>
        <v>145.74615358278251</v>
      </c>
      <c r="AB269" s="10">
        <f t="shared" si="209"/>
        <v>2.118644067796609</v>
      </c>
      <c r="AC269" s="10"/>
      <c r="AD269" s="81">
        <f t="shared" si="224"/>
        <v>338993</v>
      </c>
      <c r="AE269" s="81">
        <f t="shared" si="224"/>
        <v>331648</v>
      </c>
      <c r="AF269" s="81">
        <f t="shared" si="224"/>
        <v>373254</v>
      </c>
      <c r="AG269" s="81">
        <f t="shared" si="206"/>
        <v>373254</v>
      </c>
      <c r="AH269" s="150">
        <f t="shared" si="170"/>
        <v>3.6751932863574126</v>
      </c>
      <c r="AI269" s="150">
        <f t="shared" si="170"/>
        <v>3.4899395875979877</v>
      </c>
      <c r="AJ269" s="150">
        <f t="shared" si="170"/>
        <v>3.7467966000878334</v>
      </c>
      <c r="AN269" s="154">
        <f>'[2]A18. Population 1680+'!J871</f>
        <v>48928.9</v>
      </c>
      <c r="AO269" s="154"/>
      <c r="AP269" s="154"/>
      <c r="AQ269" s="153"/>
      <c r="AR269" s="153"/>
      <c r="AS269" s="153"/>
      <c r="AT269" s="153"/>
      <c r="AU269" s="154">
        <f>'[2]A18. Population 1680+'!S871</f>
        <v>4332.3109999999997</v>
      </c>
      <c r="AV269" s="153"/>
      <c r="AW269" s="153"/>
      <c r="AX269" s="153"/>
      <c r="AY269" s="156"/>
      <c r="AZ269" s="153"/>
      <c r="BA269" s="153"/>
      <c r="BB269" s="153"/>
      <c r="BC269" s="157"/>
      <c r="BJ269" s="168"/>
      <c r="BP269" s="166"/>
      <c r="BQ269" s="166"/>
      <c r="BR269" s="166"/>
      <c r="BS269" s="180"/>
      <c r="BT269" s="180"/>
      <c r="BU269" s="180"/>
      <c r="BV269" s="143"/>
      <c r="BW269" s="143"/>
      <c r="BX269" s="143"/>
      <c r="BY269" s="144"/>
      <c r="BZ269" s="144"/>
      <c r="CA269" s="144"/>
      <c r="CB269" s="158"/>
      <c r="CC269" s="158">
        <f t="shared" si="225"/>
        <v>179.06810896769002</v>
      </c>
      <c r="CD269" s="158"/>
      <c r="CE269" s="162">
        <f>'[2]A9. Nominal GDP (A)'!DX269/'[2]A9. Nominal GDP (A)'!EF269</f>
        <v>2.0000000000000004E-2</v>
      </c>
      <c r="CF269" s="162">
        <f>'[2]A18. Population 1680+'!U871</f>
        <v>1373</v>
      </c>
      <c r="CG269" s="162"/>
      <c r="CH269" s="162"/>
      <c r="CI269" s="145">
        <f>'[2]A9. Nominal GDP (A)'!DX269/CU269</f>
        <v>6779.8600000000006</v>
      </c>
      <c r="CJ269" s="145">
        <f t="shared" si="222"/>
        <v>6779.8600000000006</v>
      </c>
      <c r="CK269" s="145">
        <f>'[2]A9. Nominal GDP (A)'!DZ269/CV269</f>
        <v>6591.1326920256261</v>
      </c>
      <c r="CL269" s="145">
        <f>'[2]A9. Nominal GDP (A)'!EB269/CW269</f>
        <v>7418.0053605911489</v>
      </c>
      <c r="CO269" s="146"/>
      <c r="CQ269" s="197"/>
      <c r="CR269" s="83">
        <v>338993</v>
      </c>
      <c r="CS269" s="83">
        <v>331648</v>
      </c>
      <c r="CT269" s="83">
        <v>373254</v>
      </c>
      <c r="CU269" s="203">
        <f>'[2]A9. Nominal GDP (A)'!FM269/'BoE A8. UK Real GDP(A)'!CR269</f>
        <v>3.8030283811170143E-2</v>
      </c>
      <c r="CV269" s="203">
        <f>'[2]A9. Nominal GDP (A)'!FN269/'BoE A8. UK Real GDP(A)'!CS269</f>
        <v>3.9689670976456967E-2</v>
      </c>
      <c r="CW269" s="203">
        <f>'[2]A9. Nominal GDP (A)'!FO269/'BoE A8. UK Real GDP(A)'!CT269</f>
        <v>3.8868973942677104E-2</v>
      </c>
      <c r="CX269" s="203">
        <f t="shared" si="226"/>
        <v>0.97833288592979795</v>
      </c>
      <c r="CY269" s="203">
        <f t="shared" si="227"/>
        <v>1.1010669836840288</v>
      </c>
      <c r="CZ269" s="203">
        <f t="shared" si="228"/>
        <v>1.1254522867618679</v>
      </c>
      <c r="DA269" s="190">
        <v>10488</v>
      </c>
      <c r="DB269" s="190">
        <v>55.43</v>
      </c>
      <c r="DC269" s="190"/>
      <c r="DD269" s="190"/>
      <c r="DE269" s="190"/>
      <c r="DF269" s="190"/>
      <c r="DG269" s="190"/>
      <c r="DH269" s="190"/>
      <c r="DI269" s="190">
        <f t="shared" si="214"/>
        <v>14822.431176032</v>
      </c>
      <c r="DJ269" s="190">
        <f t="shared" si="215"/>
        <v>15047.903380906931</v>
      </c>
      <c r="DK269" s="190">
        <f t="shared" si="216"/>
        <v>18007.765343001141</v>
      </c>
    </row>
    <row r="270" spans="1:128" x14ac:dyDescent="0.25">
      <c r="A270">
        <v>1952</v>
      </c>
      <c r="B270" s="141">
        <f t="shared" si="223"/>
        <v>345995</v>
      </c>
      <c r="C270" s="141">
        <f t="shared" si="223"/>
        <v>338373</v>
      </c>
      <c r="D270" s="141">
        <f t="shared" si="223"/>
        <v>379199</v>
      </c>
      <c r="E270" s="148">
        <f t="shared" si="180"/>
        <v>2.0655293767127887</v>
      </c>
      <c r="F270" s="148">
        <f t="shared" si="180"/>
        <v>2.0277523157082271</v>
      </c>
      <c r="G270" s="148">
        <f t="shared" si="180"/>
        <v>1.5927491734850747</v>
      </c>
      <c r="H270" s="10"/>
      <c r="I270" s="13">
        <f t="shared" si="159"/>
        <v>338170.33162007766</v>
      </c>
      <c r="J270" s="13">
        <f t="shared" si="218"/>
        <v>330713.53737294872</v>
      </c>
      <c r="K270" s="13">
        <f t="shared" si="219"/>
        <v>370615.39383545611</v>
      </c>
      <c r="L270" s="10">
        <f t="shared" si="166"/>
        <v>1.5927491734850889</v>
      </c>
      <c r="M270" s="10"/>
      <c r="N270" s="13">
        <f>('[2]A9. Nominal GDP (A)'!DH270/('[2]A9. Nominal GDP (A)'!F270/'BoE A8. UK Real GDP(A)'!I270))</f>
        <v>291068.03543013823</v>
      </c>
      <c r="O270" s="13">
        <f t="shared" si="220"/>
        <v>284791.81738540024</v>
      </c>
      <c r="P270" s="13">
        <f t="shared" si="221"/>
        <v>319153.04223660391</v>
      </c>
      <c r="Q270" s="10">
        <f t="shared" si="167"/>
        <v>1.6530058455926877</v>
      </c>
      <c r="R270" s="10"/>
      <c r="S270" s="13">
        <f t="shared" si="217"/>
        <v>183.09307100636562</v>
      </c>
      <c r="T270" s="13">
        <f t="shared" si="217"/>
        <v>182.62162829838064</v>
      </c>
      <c r="U270" s="13">
        <f t="shared" si="217"/>
        <v>177.68762299970976</v>
      </c>
      <c r="V270" s="10">
        <f t="shared" si="168"/>
        <v>2.0655293767127887</v>
      </c>
      <c r="W270" s="10">
        <f t="shared" si="168"/>
        <v>2.0277523157082129</v>
      </c>
      <c r="X270" s="10">
        <f t="shared" si="168"/>
        <v>1.5927491734850747</v>
      </c>
      <c r="Y270" s="10"/>
      <c r="Z270" s="10"/>
      <c r="AA270" s="10">
        <f t="shared" si="205"/>
        <v>150.32126285996168</v>
      </c>
      <c r="AB270" s="10">
        <f t="shared" si="209"/>
        <v>3.1390943532383204</v>
      </c>
      <c r="AC270" s="10"/>
      <c r="AD270" s="81">
        <f t="shared" si="224"/>
        <v>345995</v>
      </c>
      <c r="AE270" s="81">
        <f t="shared" si="224"/>
        <v>338373</v>
      </c>
      <c r="AF270" s="81">
        <f t="shared" si="224"/>
        <v>379199</v>
      </c>
      <c r="AG270" s="81">
        <f t="shared" si="206"/>
        <v>379199</v>
      </c>
      <c r="AH270" s="150">
        <f t="shared" si="170"/>
        <v>2.0655293767127887</v>
      </c>
      <c r="AI270" s="150">
        <f t="shared" si="170"/>
        <v>2.0277523157082271</v>
      </c>
      <c r="AJ270" s="150">
        <f t="shared" si="170"/>
        <v>1.5927491734850747</v>
      </c>
      <c r="AN270" s="154">
        <f>'[2]A18. Population 1680+'!J872</f>
        <v>49069.2</v>
      </c>
      <c r="AO270" s="154"/>
      <c r="AP270" s="154"/>
      <c r="AQ270" s="153"/>
      <c r="AR270" s="153"/>
      <c r="AS270" s="153"/>
      <c r="AT270" s="153"/>
      <c r="AU270" s="154">
        <f>'[2]A18. Population 1680+'!S872</f>
        <v>4327.1559999999999</v>
      </c>
      <c r="AV270" s="153"/>
      <c r="AW270" s="153"/>
      <c r="AX270" s="153"/>
      <c r="AY270" s="156"/>
      <c r="AZ270" s="153"/>
      <c r="BA270" s="153"/>
      <c r="BB270" s="153"/>
      <c r="BC270" s="157"/>
      <c r="BJ270" s="168"/>
      <c r="BP270" s="166"/>
      <c r="BQ270" s="166"/>
      <c r="BR270" s="166"/>
      <c r="BS270" s="180"/>
      <c r="BT270" s="180"/>
      <c r="BU270" s="180"/>
      <c r="BV270" s="143"/>
      <c r="BW270" s="143"/>
      <c r="BX270" s="143"/>
      <c r="BY270" s="144"/>
      <c r="BZ270" s="144"/>
      <c r="CA270" s="144"/>
      <c r="CB270" s="158"/>
      <c r="CC270" s="158">
        <f t="shared" si="225"/>
        <v>182.76681336274171</v>
      </c>
      <c r="CD270" s="158"/>
      <c r="CE270" s="162">
        <f>'[2]A9. Nominal GDP (A)'!DX270/'[2]A9. Nominal GDP (A)'!EF270</f>
        <v>0.02</v>
      </c>
      <c r="CF270" s="162">
        <f>'[2]A18. Population 1680+'!U872</f>
        <v>1375</v>
      </c>
      <c r="CG270" s="162"/>
      <c r="CH270" s="162"/>
      <c r="CI270" s="145">
        <f>'[2]A9. Nominal GDP (A)'!DX270/CU270</f>
        <v>6919.9</v>
      </c>
      <c r="CJ270" s="145">
        <f t="shared" si="222"/>
        <v>6919.9</v>
      </c>
      <c r="CK270" s="145">
        <f>'[2]A9. Nominal GDP (A)'!DZ270/CV270</f>
        <v>6728.5639482273909</v>
      </c>
      <c r="CL270" s="145">
        <f>'[2]A9. Nominal GDP (A)'!EB270/CW270</f>
        <v>7540.3909904273632</v>
      </c>
      <c r="CO270" s="146"/>
      <c r="CQ270" s="197"/>
      <c r="CR270" s="83">
        <v>345995</v>
      </c>
      <c r="CS270" s="83">
        <v>338373</v>
      </c>
      <c r="CT270" s="83">
        <v>379199</v>
      </c>
      <c r="CU270" s="203">
        <f>'[2]A9. Nominal GDP (A)'!FM270/'BoE A8. UK Real GDP(A)'!CR270</f>
        <v>4.070868076128268E-2</v>
      </c>
      <c r="CV270" s="203">
        <f>'[2]A9. Nominal GDP (A)'!FN270/'BoE A8. UK Real GDP(A)'!CS270</f>
        <v>4.2476793361172431E-2</v>
      </c>
      <c r="CW270" s="203">
        <f>'[2]A9. Nominal GDP (A)'!FO270/'BoE A8. UK Real GDP(A)'!CT270</f>
        <v>4.155865389940374E-2</v>
      </c>
      <c r="CX270" s="203">
        <f t="shared" si="226"/>
        <v>0.97797077992456538</v>
      </c>
      <c r="CY270" s="203">
        <f t="shared" si="227"/>
        <v>1.0959667047211665</v>
      </c>
      <c r="CZ270" s="203">
        <f t="shared" si="228"/>
        <v>1.1206538346735704</v>
      </c>
      <c r="DA270" s="190">
        <v>10753</v>
      </c>
      <c r="DB270" s="190">
        <v>57.17</v>
      </c>
      <c r="DC270" s="190"/>
      <c r="DD270" s="190"/>
      <c r="DE270" s="190"/>
      <c r="DF270" s="190"/>
      <c r="DG270" s="190"/>
      <c r="DH270" s="190"/>
      <c r="DI270" s="190">
        <f t="shared" si="214"/>
        <v>15287.721276091457</v>
      </c>
      <c r="DJ270" s="190">
        <f t="shared" si="215"/>
        <v>15520.271266217738</v>
      </c>
      <c r="DK270" s="190">
        <f t="shared" si="216"/>
        <v>18573.046088027699</v>
      </c>
    </row>
    <row r="271" spans="1:128" x14ac:dyDescent="0.25">
      <c r="A271">
        <v>1953</v>
      </c>
      <c r="B271" s="141">
        <f t="shared" si="223"/>
        <v>365848</v>
      </c>
      <c r="C271" s="141">
        <f t="shared" si="223"/>
        <v>357566</v>
      </c>
      <c r="D271" s="141">
        <f t="shared" si="223"/>
        <v>400153</v>
      </c>
      <c r="E271" s="148">
        <f t="shared" si="180"/>
        <v>5.7379441899449404</v>
      </c>
      <c r="F271" s="148">
        <f t="shared" si="180"/>
        <v>5.6721428719194478</v>
      </c>
      <c r="G271" s="148">
        <f t="shared" si="180"/>
        <v>5.5258584542680751</v>
      </c>
      <c r="H271" s="10"/>
      <c r="I271" s="13">
        <f t="shared" si="159"/>
        <v>357574.35651538946</v>
      </c>
      <c r="J271" s="13">
        <f t="shared" si="218"/>
        <v>349472.08170952112</v>
      </c>
      <c r="K271" s="13">
        <f t="shared" si="219"/>
        <v>391095.07590853161</v>
      </c>
      <c r="L271" s="10">
        <f t="shared" si="166"/>
        <v>5.5258584542680893</v>
      </c>
      <c r="M271" s="10"/>
      <c r="N271" s="13">
        <f>('[2]A9. Nominal GDP (A)'!DH271/('[2]A9. Nominal GDP (A)'!F271/'BoE A8. UK Real GDP(A)'!I271))</f>
        <v>307951.79275407002</v>
      </c>
      <c r="O271" s="13">
        <f t="shared" si="220"/>
        <v>301124.00715453515</v>
      </c>
      <c r="P271" s="13">
        <f t="shared" si="221"/>
        <v>336988.62541435345</v>
      </c>
      <c r="Q271" s="10">
        <f t="shared" si="167"/>
        <v>5.5884108303524016</v>
      </c>
      <c r="R271" s="10"/>
      <c r="S271" s="13">
        <f t="shared" ref="S271:U286" si="229">S270*B271/B270</f>
        <v>193.59884923636713</v>
      </c>
      <c r="T271" s="13">
        <f t="shared" si="229"/>
        <v>192.98018797049048</v>
      </c>
      <c r="U271" s="13">
        <f t="shared" si="229"/>
        <v>187.5063895374272</v>
      </c>
      <c r="V271" s="10">
        <f t="shared" si="168"/>
        <v>5.7379441899449404</v>
      </c>
      <c r="W271" s="10">
        <f t="shared" si="168"/>
        <v>5.6721428719194478</v>
      </c>
      <c r="X271" s="10">
        <f t="shared" si="168"/>
        <v>5.5258584542680751</v>
      </c>
      <c r="Y271" s="10"/>
      <c r="Z271" s="10"/>
      <c r="AA271" s="10">
        <f t="shared" si="205"/>
        <v>154.37049750758001</v>
      </c>
      <c r="AB271" s="10">
        <f t="shared" si="209"/>
        <v>2.6937204827706722</v>
      </c>
      <c r="AC271" s="10"/>
      <c r="AD271" s="81">
        <f t="shared" si="224"/>
        <v>365848</v>
      </c>
      <c r="AE271" s="81">
        <f t="shared" si="224"/>
        <v>357566</v>
      </c>
      <c r="AF271" s="81">
        <f t="shared" si="224"/>
        <v>400153</v>
      </c>
      <c r="AG271" s="81">
        <f t="shared" si="206"/>
        <v>400153</v>
      </c>
      <c r="AH271" s="150">
        <f t="shared" si="170"/>
        <v>5.7379441899449404</v>
      </c>
      <c r="AI271" s="150">
        <f t="shared" si="170"/>
        <v>5.6721428719194478</v>
      </c>
      <c r="AJ271" s="150">
        <f t="shared" si="170"/>
        <v>5.5258584542680751</v>
      </c>
      <c r="AN271" s="154">
        <f>'[2]A18. Population 1680+'!J873</f>
        <v>49208.800000000003</v>
      </c>
      <c r="AO271" s="154"/>
      <c r="AP271" s="154"/>
      <c r="AQ271" s="153"/>
      <c r="AR271" s="153"/>
      <c r="AS271" s="153"/>
      <c r="AT271" s="153"/>
      <c r="AU271" s="154">
        <f>'[2]A18. Population 1680+'!S873</f>
        <v>4331.4110000000001</v>
      </c>
      <c r="AV271" s="153"/>
      <c r="AW271" s="153"/>
      <c r="AX271" s="153"/>
      <c r="AY271" s="156"/>
      <c r="AZ271" s="153"/>
      <c r="BA271" s="153"/>
      <c r="BB271" s="153"/>
      <c r="BC271" s="157"/>
      <c r="BJ271" s="168"/>
      <c r="BP271" s="166"/>
      <c r="BQ271" s="166"/>
      <c r="BR271" s="166"/>
      <c r="BS271" s="180"/>
      <c r="BT271" s="180"/>
      <c r="BU271" s="180"/>
      <c r="BV271" s="143"/>
      <c r="BW271" s="143"/>
      <c r="BX271" s="143"/>
      <c r="BY271" s="144"/>
      <c r="BZ271" s="144"/>
      <c r="CA271" s="144"/>
      <c r="CB271" s="158"/>
      <c r="CC271" s="158">
        <f t="shared" si="225"/>
        <v>193.25387111123666</v>
      </c>
      <c r="CD271" s="158"/>
      <c r="CE271" s="162">
        <f>'[2]A9. Nominal GDP (A)'!DX271/'[2]A9. Nominal GDP (A)'!EF271</f>
        <v>0.02</v>
      </c>
      <c r="CF271" s="162">
        <f>'[2]A18. Population 1680+'!U873</f>
        <v>1384.1</v>
      </c>
      <c r="CG271" s="162"/>
      <c r="CH271" s="162"/>
      <c r="CI271" s="145">
        <f>'[2]A9. Nominal GDP (A)'!DX271/CU271</f>
        <v>7316.9600000000009</v>
      </c>
      <c r="CJ271" s="145">
        <f t="shared" si="222"/>
        <v>7316.9600000000009</v>
      </c>
      <c r="CK271" s="145">
        <f>'[2]A9. Nominal GDP (A)'!DZ271/CV271</f>
        <v>7111.6849136064347</v>
      </c>
      <c r="CL271" s="145">
        <f>'[2]A9. Nominal GDP (A)'!EB271/CW271</f>
        <v>7958.7042762297197</v>
      </c>
      <c r="CO271" s="146"/>
      <c r="CQ271" s="197"/>
      <c r="CR271" s="83">
        <v>365848</v>
      </c>
      <c r="CS271" s="83">
        <v>357566</v>
      </c>
      <c r="CT271" s="83">
        <v>400153</v>
      </c>
      <c r="CU271" s="203">
        <f>'[2]A9. Nominal GDP (A)'!FM271/'BoE A8. UK Real GDP(A)'!CR271</f>
        <v>4.1331372591896086E-2</v>
      </c>
      <c r="CV271" s="203">
        <f>'[2]A9. Nominal GDP (A)'!FN271/'BoE A8. UK Real GDP(A)'!CS271</f>
        <v>4.3144482417232066E-2</v>
      </c>
      <c r="CW271" s="203">
        <f>'[2]A9. Nominal GDP (A)'!FO271/'BoE A8. UK Real GDP(A)'!CT271</f>
        <v>4.2241342686422441E-2</v>
      </c>
      <c r="CX271" s="203">
        <f t="shared" si="226"/>
        <v>0.97736218320176682</v>
      </c>
      <c r="CY271" s="203">
        <f t="shared" si="227"/>
        <v>1.0937684502853644</v>
      </c>
      <c r="CZ271" s="203">
        <f t="shared" si="228"/>
        <v>1.1191024873729605</v>
      </c>
      <c r="DA271" s="190">
        <v>11043</v>
      </c>
      <c r="DB271" s="190">
        <v>58.71</v>
      </c>
      <c r="DC271" s="190"/>
      <c r="DD271" s="190"/>
      <c r="DE271" s="190"/>
      <c r="DF271" s="190"/>
      <c r="DG271" s="190"/>
      <c r="DH271" s="190"/>
      <c r="DI271" s="190">
        <f t="shared" si="214"/>
        <v>15699.529755454425</v>
      </c>
      <c r="DJ271" s="190">
        <f t="shared" si="215"/>
        <v>15938.343992297418</v>
      </c>
      <c r="DK271" s="190">
        <f t="shared" si="216"/>
        <v>19073.352034775337</v>
      </c>
    </row>
    <row r="272" spans="1:128" x14ac:dyDescent="0.25">
      <c r="A272">
        <v>1954</v>
      </c>
      <c r="B272" s="141">
        <f t="shared" si="223"/>
        <v>381265</v>
      </c>
      <c r="C272" s="141">
        <f t="shared" si="223"/>
        <v>373614</v>
      </c>
      <c r="D272" s="141">
        <f t="shared" si="223"/>
        <v>417347</v>
      </c>
      <c r="E272" s="148">
        <f t="shared" si="180"/>
        <v>4.2140451772320802</v>
      </c>
      <c r="F272" s="148">
        <f t="shared" si="180"/>
        <v>4.4881224724945952</v>
      </c>
      <c r="G272" s="148">
        <f t="shared" si="180"/>
        <v>4.2968564524069564</v>
      </c>
      <c r="H272" s="10"/>
      <c r="I272" s="13">
        <f t="shared" si="159"/>
        <v>372642.7014411448</v>
      </c>
      <c r="J272" s="13">
        <f t="shared" si="218"/>
        <v>365156.81674382073</v>
      </c>
      <c r="K272" s="13">
        <f t="shared" si="219"/>
        <v>407899.86991275323</v>
      </c>
      <c r="L272" s="10">
        <f t="shared" si="166"/>
        <v>4.2968564524069564</v>
      </c>
      <c r="M272" s="10"/>
      <c r="N272" s="13">
        <f>('[2]A9. Nominal GDP (A)'!DH272/('[2]A9. Nominal GDP (A)'!F272/'BoE A8. UK Real GDP(A)'!I272))</f>
        <v>321119.1442520885</v>
      </c>
      <c r="O272" s="13">
        <f t="shared" si="220"/>
        <v>314825.21879575064</v>
      </c>
      <c r="P272" s="13">
        <f t="shared" si="221"/>
        <v>351676.75887078675</v>
      </c>
      <c r="Q272" s="10">
        <f t="shared" si="167"/>
        <v>4.3586436896417808</v>
      </c>
      <c r="R272" s="10"/>
      <c r="S272" s="13">
        <f t="shared" si="229"/>
        <v>201.75719220578904</v>
      </c>
      <c r="T272" s="13">
        <f t="shared" si="229"/>
        <v>201.64137515425637</v>
      </c>
      <c r="U272" s="13">
        <f t="shared" si="229"/>
        <v>195.56326993494145</v>
      </c>
      <c r="V272" s="10">
        <f t="shared" si="168"/>
        <v>4.214045177232066</v>
      </c>
      <c r="W272" s="10">
        <f t="shared" si="168"/>
        <v>4.4881224724945952</v>
      </c>
      <c r="X272" s="10">
        <f t="shared" si="168"/>
        <v>4.2968564524069564</v>
      </c>
      <c r="Y272" s="10"/>
      <c r="Z272" s="10"/>
      <c r="AA272" s="10">
        <f t="shared" si="205"/>
        <v>155.68518408148205</v>
      </c>
      <c r="AB272" s="10">
        <f t="shared" si="209"/>
        <v>0.85164367228750848</v>
      </c>
      <c r="AC272" s="10"/>
      <c r="AD272" s="81">
        <f t="shared" si="224"/>
        <v>381265</v>
      </c>
      <c r="AE272" s="81">
        <f t="shared" si="224"/>
        <v>373614</v>
      </c>
      <c r="AF272" s="81">
        <f t="shared" si="224"/>
        <v>417347</v>
      </c>
      <c r="AG272" s="81">
        <f t="shared" si="206"/>
        <v>417347</v>
      </c>
      <c r="AH272" s="150">
        <f t="shared" si="170"/>
        <v>4.2140451772320802</v>
      </c>
      <c r="AI272" s="150">
        <f t="shared" si="170"/>
        <v>4.4881224724945952</v>
      </c>
      <c r="AJ272" s="150">
        <f t="shared" si="170"/>
        <v>4.2968564524069564</v>
      </c>
      <c r="AN272" s="154">
        <f>'[2]A18. Population 1680+'!J874</f>
        <v>49377.599999999999</v>
      </c>
      <c r="AO272" s="154"/>
      <c r="AP272" s="154"/>
      <c r="AQ272" s="153"/>
      <c r="AR272" s="153"/>
      <c r="AS272" s="153"/>
      <c r="AT272" s="153"/>
      <c r="AU272" s="154">
        <f>'[2]A18. Population 1680+'!S874</f>
        <v>4324.0689999999995</v>
      </c>
      <c r="AV272" s="153"/>
      <c r="AW272" s="153"/>
      <c r="AX272" s="153"/>
      <c r="AY272" s="156"/>
      <c r="AZ272" s="153"/>
      <c r="BA272" s="153"/>
      <c r="BB272" s="153"/>
      <c r="BC272" s="157"/>
      <c r="BJ272" s="168"/>
      <c r="BP272" s="166"/>
      <c r="BQ272" s="166"/>
      <c r="BR272" s="166"/>
      <c r="BS272" s="180"/>
      <c r="BT272" s="180"/>
      <c r="BU272" s="180"/>
      <c r="BV272" s="143"/>
      <c r="BW272" s="143"/>
      <c r="BX272" s="143"/>
      <c r="BY272" s="144"/>
      <c r="BZ272" s="144"/>
      <c r="CA272" s="144"/>
      <c r="CB272" s="158"/>
      <c r="CC272" s="158">
        <f t="shared" si="225"/>
        <v>201.39767654661401</v>
      </c>
      <c r="CD272" s="158"/>
      <c r="CE272" s="162">
        <f>'[2]A9. Nominal GDP (A)'!DX272/'[2]A9. Nominal GDP (A)'!EF272</f>
        <v>0.02</v>
      </c>
      <c r="CF272" s="162">
        <f>'[2]A18. Population 1680+'!U874</f>
        <v>1387.3</v>
      </c>
      <c r="CG272" s="162"/>
      <c r="CH272" s="162"/>
      <c r="CI272" s="145">
        <f>'[2]A9. Nominal GDP (A)'!DX272/CU272</f>
        <v>7625.3</v>
      </c>
      <c r="CJ272" s="145">
        <f t="shared" si="222"/>
        <v>7625.3</v>
      </c>
      <c r="CK272" s="145">
        <f>'[2]A9. Nominal GDP (A)'!DZ272/CV272</f>
        <v>7416.9978792387219</v>
      </c>
      <c r="CL272" s="145">
        <f>'[2]A9. Nominal GDP (A)'!EB272/CW272</f>
        <v>8285.1868878217701</v>
      </c>
      <c r="CO272" s="146"/>
      <c r="CQ272" s="197"/>
      <c r="CR272" s="83">
        <v>381265</v>
      </c>
      <c r="CS272" s="83">
        <v>373614</v>
      </c>
      <c r="CT272" s="83">
        <v>417347</v>
      </c>
      <c r="CU272" s="203">
        <f>'[2]A9. Nominal GDP (A)'!FM272/'BoE A8. UK Real GDP(A)'!CR272</f>
        <v>4.1928842143915651E-2</v>
      </c>
      <c r="CV272" s="203">
        <f>'[2]A9. Nominal GDP (A)'!FN272/'BoE A8. UK Real GDP(A)'!CS272</f>
        <v>4.3734977811323988E-2</v>
      </c>
      <c r="CW272" s="203">
        <f>'[2]A9. Nominal GDP (A)'!FO272/'BoE A8. UK Real GDP(A)'!CT272</f>
        <v>4.2729431384435496E-2</v>
      </c>
      <c r="CX272" s="203">
        <f t="shared" si="226"/>
        <v>0.9799325928160203</v>
      </c>
      <c r="CY272" s="203">
        <f t="shared" si="227"/>
        <v>1.0946375880293235</v>
      </c>
      <c r="CZ272" s="203">
        <f t="shared" si="228"/>
        <v>1.1170539647871869</v>
      </c>
      <c r="DA272" s="190">
        <v>11142</v>
      </c>
      <c r="DB272" s="190">
        <v>59.21</v>
      </c>
      <c r="DC272" s="190"/>
      <c r="DD272" s="190"/>
      <c r="DE272" s="190"/>
      <c r="DF272" s="190"/>
      <c r="DG272" s="190"/>
      <c r="DH272" s="190"/>
      <c r="DI272" s="190">
        <f t="shared" si="214"/>
        <v>15833.233807195647</v>
      </c>
      <c r="DJ272" s="190">
        <f t="shared" si="215"/>
        <v>16074.081890375237</v>
      </c>
      <c r="DK272" s="190">
        <f t="shared" si="216"/>
        <v>19235.789030472624</v>
      </c>
    </row>
    <row r="273" spans="1:115" x14ac:dyDescent="0.25">
      <c r="A273">
        <v>1955</v>
      </c>
      <c r="B273" s="141">
        <f t="shared" si="223"/>
        <v>395891</v>
      </c>
      <c r="C273" s="141">
        <f t="shared" si="223"/>
        <v>387108</v>
      </c>
      <c r="D273" s="141">
        <f t="shared" si="223"/>
        <v>433302</v>
      </c>
      <c r="E273" s="148">
        <f t="shared" si="180"/>
        <v>3.8361769373008343</v>
      </c>
      <c r="F273" s="148">
        <f t="shared" si="180"/>
        <v>3.6117490243941575</v>
      </c>
      <c r="G273" s="148">
        <f t="shared" si="180"/>
        <v>3.8229578743827091</v>
      </c>
      <c r="H273" s="10"/>
      <c r="I273" s="13">
        <f t="shared" si="159"/>
        <v>386937.93481236481</v>
      </c>
      <c r="J273" s="13">
        <f t="shared" si="218"/>
        <v>378345.36451007449</v>
      </c>
      <c r="K273" s="13">
        <f t="shared" si="219"/>
        <v>423493.71010917972</v>
      </c>
      <c r="L273" s="10">
        <f t="shared" si="166"/>
        <v>3.8229578743827233</v>
      </c>
      <c r="M273" s="10"/>
      <c r="N273" s="13">
        <f>('[2]A9. Nominal GDP (A)'!DH273/('[2]A9. Nominal GDP (A)'!F273/'BoE A8. UK Real GDP(A)'!I273))</f>
        <v>333635.26011882472</v>
      </c>
      <c r="O273" s="13">
        <f t="shared" si="220"/>
        <v>326389.04517668358</v>
      </c>
      <c r="P273" s="13">
        <f t="shared" si="221"/>
        <v>365337.38918634417</v>
      </c>
      <c r="Q273" s="10">
        <f t="shared" si="167"/>
        <v>3.884427950092828</v>
      </c>
      <c r="R273" s="10"/>
      <c r="S273" s="13">
        <f t="shared" si="229"/>
        <v>209.49695508253322</v>
      </c>
      <c r="T273" s="13">
        <f t="shared" si="229"/>
        <v>208.9241555541652</v>
      </c>
      <c r="U273" s="13">
        <f t="shared" si="229"/>
        <v>203.03957136231958</v>
      </c>
      <c r="V273" s="10">
        <f t="shared" si="168"/>
        <v>3.8361769373008201</v>
      </c>
      <c r="W273" s="10">
        <f t="shared" si="168"/>
        <v>3.6117490243941575</v>
      </c>
      <c r="X273" s="10">
        <f t="shared" si="168"/>
        <v>3.8229578743826949</v>
      </c>
      <c r="Y273" s="10"/>
      <c r="Z273" s="10"/>
      <c r="AA273" s="10">
        <f t="shared" si="205"/>
        <v>159.57665634023215</v>
      </c>
      <c r="AB273" s="10">
        <f t="shared" si="209"/>
        <v>2.4995777740246581</v>
      </c>
      <c r="AC273" s="10"/>
      <c r="AD273" s="81">
        <f t="shared" si="224"/>
        <v>395891</v>
      </c>
      <c r="AE273" s="81">
        <f t="shared" si="224"/>
        <v>387108</v>
      </c>
      <c r="AF273" s="81">
        <f t="shared" si="224"/>
        <v>433302</v>
      </c>
      <c r="AG273" s="81">
        <f t="shared" si="206"/>
        <v>433302</v>
      </c>
      <c r="AH273" s="150">
        <f t="shared" si="170"/>
        <v>3.8361769373008343</v>
      </c>
      <c r="AI273" s="150">
        <f t="shared" si="170"/>
        <v>3.6117490243941575</v>
      </c>
      <c r="AJ273" s="150">
        <f t="shared" si="170"/>
        <v>3.8229578743827091</v>
      </c>
      <c r="AN273" s="154">
        <f>'[2]A18. Population 1680+'!J875</f>
        <v>49552.3</v>
      </c>
      <c r="AO273" s="154"/>
      <c r="AP273" s="154"/>
      <c r="AQ273" s="153"/>
      <c r="AR273" s="153"/>
      <c r="AS273" s="153"/>
      <c r="AT273" s="153"/>
      <c r="AU273" s="154">
        <f>'[2]A18. Population 1680+'!S875</f>
        <v>4310.1329999999998</v>
      </c>
      <c r="AV273" s="153"/>
      <c r="AW273" s="153"/>
      <c r="AX273" s="153"/>
      <c r="AY273" s="156"/>
      <c r="AZ273" s="153"/>
      <c r="BA273" s="153"/>
      <c r="BB273" s="153"/>
      <c r="BC273" s="157"/>
      <c r="BJ273" s="168"/>
      <c r="BP273" s="166"/>
      <c r="BQ273" s="166"/>
      <c r="BR273" s="166"/>
      <c r="BS273" s="180"/>
      <c r="BT273" s="180"/>
      <c r="BU273" s="180"/>
      <c r="BV273" s="143"/>
      <c r="BW273" s="143"/>
      <c r="BX273" s="143"/>
      <c r="BY273" s="144"/>
      <c r="BZ273" s="144"/>
      <c r="CA273" s="144"/>
      <c r="CB273" s="158"/>
      <c r="CC273" s="158">
        <f t="shared" si="225"/>
        <v>209.12364776655494</v>
      </c>
      <c r="CD273" s="158"/>
      <c r="CE273" s="162">
        <f>'[2]A9. Nominal GDP (A)'!DX273/'[2]A9. Nominal GDP (A)'!EF273</f>
        <v>0.02</v>
      </c>
      <c r="CF273" s="162">
        <f>'[2]A18. Population 1680+'!U875</f>
        <v>1394</v>
      </c>
      <c r="CG273" s="162"/>
      <c r="CH273" s="162"/>
      <c r="CI273" s="145">
        <f>'[2]A9. Nominal GDP (A)'!DX273/CU273</f>
        <v>7917.82</v>
      </c>
      <c r="CJ273" s="145">
        <f t="shared" si="222"/>
        <v>7917.82</v>
      </c>
      <c r="CK273" s="145">
        <f>'[2]A9. Nominal GDP (A)'!DZ273/CV273</f>
        <v>7699.3762887676839</v>
      </c>
      <c r="CL273" s="145">
        <f>'[2]A9. Nominal GDP (A)'!EB273/CW273</f>
        <v>8618.1508640369484</v>
      </c>
      <c r="CO273" s="146"/>
      <c r="CQ273" s="197"/>
      <c r="CR273" s="83">
        <v>395891</v>
      </c>
      <c r="CS273" s="83">
        <v>387108</v>
      </c>
      <c r="CT273" s="83">
        <v>433302</v>
      </c>
      <c r="CU273" s="203">
        <f>'[2]A9. Nominal GDP (A)'!FM273/'BoE A8. UK Real GDP(A)'!CR273</f>
        <v>4.3847927838723287E-2</v>
      </c>
      <c r="CV273" s="203">
        <f>'[2]A9. Nominal GDP (A)'!FN273/'BoE A8. UK Real GDP(A)'!CS273</f>
        <v>4.5749506597642001E-2</v>
      </c>
      <c r="CW273" s="203">
        <f>'[2]A9. Nominal GDP (A)'!FO273/'BoE A8. UK Real GDP(A)'!CT273</f>
        <v>4.4744773852878596E-2</v>
      </c>
      <c r="CX273" s="203">
        <f t="shared" si="226"/>
        <v>0.97781460048346636</v>
      </c>
      <c r="CY273" s="203">
        <f t="shared" si="227"/>
        <v>1.0944982330995148</v>
      </c>
      <c r="CZ273" s="203">
        <f t="shared" si="228"/>
        <v>1.1193310393998575</v>
      </c>
      <c r="DA273" s="190">
        <v>11432</v>
      </c>
      <c r="DB273" s="190">
        <v>60.69</v>
      </c>
      <c r="DC273" s="190"/>
      <c r="DD273" s="190"/>
      <c r="DE273" s="190"/>
      <c r="DF273" s="190"/>
      <c r="DG273" s="190"/>
      <c r="DH273" s="190"/>
      <c r="DI273" s="190">
        <f t="shared" si="214"/>
        <v>16228.997800349667</v>
      </c>
      <c r="DJ273" s="190">
        <f t="shared" si="215"/>
        <v>16475.866068685576</v>
      </c>
      <c r="DK273" s="190">
        <f t="shared" si="216"/>
        <v>19716.602537736588</v>
      </c>
    </row>
    <row r="274" spans="1:115" x14ac:dyDescent="0.25">
      <c r="A274">
        <v>1956</v>
      </c>
      <c r="B274" s="141">
        <f t="shared" si="223"/>
        <v>403780</v>
      </c>
      <c r="C274" s="141">
        <f t="shared" si="223"/>
        <v>394376</v>
      </c>
      <c r="D274" s="141">
        <f t="shared" si="223"/>
        <v>440315</v>
      </c>
      <c r="E274" s="148">
        <f t="shared" si="180"/>
        <v>1.9927202184439636</v>
      </c>
      <c r="F274" s="148">
        <f t="shared" si="180"/>
        <v>1.8775122188123277</v>
      </c>
      <c r="G274" s="148">
        <f t="shared" si="180"/>
        <v>1.6185016455035992</v>
      </c>
      <c r="H274" s="10"/>
      <c r="I274" s="13">
        <f t="shared" ref="I274:I330" si="230">I275*CC274/CC275</f>
        <v>394648.52527220029</v>
      </c>
      <c r="J274" s="13">
        <f t="shared" si="218"/>
        <v>385448.84495806112</v>
      </c>
      <c r="K274" s="13">
        <f t="shared" si="219"/>
        <v>430347.96277590096</v>
      </c>
      <c r="L274" s="10">
        <f t="shared" si="166"/>
        <v>1.618501645503585</v>
      </c>
      <c r="M274" s="10"/>
      <c r="N274" s="13">
        <f>('[2]A9. Nominal GDP (A)'!DH274/('[2]A9. Nominal GDP (A)'!F274/'BoE A8. UK Real GDP(A)'!I274))</f>
        <v>340485.02869147476</v>
      </c>
      <c r="O274" s="13">
        <f t="shared" si="220"/>
        <v>332713.79502534465</v>
      </c>
      <c r="P274" s="13">
        <f t="shared" si="221"/>
        <v>371470.05562352826</v>
      </c>
      <c r="Q274" s="10">
        <f t="shared" si="167"/>
        <v>1.678630936418088</v>
      </c>
      <c r="R274" s="10"/>
      <c r="S274" s="13">
        <f t="shared" si="229"/>
        <v>213.67164326348734</v>
      </c>
      <c r="T274" s="13">
        <f t="shared" si="229"/>
        <v>212.84673210274511</v>
      </c>
      <c r="U274" s="13">
        <f t="shared" si="229"/>
        <v>206.32577016584219</v>
      </c>
      <c r="V274" s="10">
        <f t="shared" si="168"/>
        <v>1.9927202184439778</v>
      </c>
      <c r="W274" s="10">
        <f t="shared" si="168"/>
        <v>1.8775122188123277</v>
      </c>
      <c r="X274" s="10">
        <f t="shared" si="168"/>
        <v>1.6185016455035992</v>
      </c>
      <c r="Y274" s="10"/>
      <c r="Z274" s="10"/>
      <c r="AA274" s="10">
        <f t="shared" si="205"/>
        <v>157.63092021085711</v>
      </c>
      <c r="AB274" s="10">
        <f t="shared" si="209"/>
        <v>-1.2193112539133182</v>
      </c>
      <c r="AC274" s="10"/>
      <c r="AD274" s="81">
        <f t="shared" si="224"/>
        <v>403780</v>
      </c>
      <c r="AE274" s="81">
        <f t="shared" si="224"/>
        <v>394376</v>
      </c>
      <c r="AF274" s="81">
        <f t="shared" si="224"/>
        <v>440315</v>
      </c>
      <c r="AG274" s="81">
        <f t="shared" si="206"/>
        <v>440315</v>
      </c>
      <c r="AH274" s="150">
        <f t="shared" si="170"/>
        <v>1.9927202184439636</v>
      </c>
      <c r="AI274" s="150">
        <f t="shared" si="170"/>
        <v>1.8775122188123277</v>
      </c>
      <c r="AJ274" s="150">
        <f t="shared" si="170"/>
        <v>1.6185016455035992</v>
      </c>
      <c r="AN274" s="154">
        <f>'[2]A18. Population 1680+'!J876</f>
        <v>49786.9</v>
      </c>
      <c r="AO274" s="154"/>
      <c r="AP274" s="154"/>
      <c r="AQ274" s="153"/>
      <c r="AR274" s="153"/>
      <c r="AS274" s="153"/>
      <c r="AT274" s="153"/>
      <c r="AU274" s="154">
        <f>'[2]A18. Population 1680+'!S876</f>
        <v>4292.2530000000006</v>
      </c>
      <c r="AV274" s="153"/>
      <c r="AW274" s="153"/>
      <c r="AX274" s="153"/>
      <c r="AY274" s="156"/>
      <c r="AZ274" s="153"/>
      <c r="BA274" s="153"/>
      <c r="BB274" s="153"/>
      <c r="BC274" s="157"/>
      <c r="BJ274" s="168"/>
      <c r="BP274" s="166"/>
      <c r="BQ274" s="166"/>
      <c r="BR274" s="166"/>
      <c r="BV274" s="143"/>
      <c r="BW274" s="143"/>
      <c r="BX274" s="143"/>
      <c r="BY274" s="144"/>
      <c r="BZ274" s="144"/>
      <c r="CA274" s="144"/>
      <c r="CB274" s="158"/>
      <c r="CC274" s="158">
        <f t="shared" si="225"/>
        <v>213.29089697714659</v>
      </c>
      <c r="CD274" s="158"/>
      <c r="CE274" s="162">
        <f>'[2]A9. Nominal GDP (A)'!DX274/'[2]A9. Nominal GDP (A)'!EF274</f>
        <v>0.02</v>
      </c>
      <c r="CF274" s="162">
        <f>'[2]A18. Population 1680+'!U876</f>
        <v>1397</v>
      </c>
      <c r="CG274" s="162"/>
      <c r="CH274" s="162"/>
      <c r="CI274" s="145">
        <f>'[2]A9. Nominal GDP (A)'!DX274/CU274</f>
        <v>8075.6</v>
      </c>
      <c r="CJ274" s="145">
        <f t="shared" si="222"/>
        <v>8075.6</v>
      </c>
      <c r="CK274" s="145">
        <f>'[2]A9. Nominal GDP (A)'!DZ274/CV274</f>
        <v>7850.4883412964382</v>
      </c>
      <c r="CL274" s="145">
        <f>'[2]A9. Nominal GDP (A)'!EB274/CW274</f>
        <v>8764.954698049427</v>
      </c>
      <c r="CO274" s="146"/>
      <c r="CQ274" s="197"/>
      <c r="CR274" s="83">
        <v>403780</v>
      </c>
      <c r="CS274" s="83">
        <v>394376</v>
      </c>
      <c r="CT274" s="83">
        <v>440315</v>
      </c>
      <c r="CU274" s="203">
        <f>'[2]A9. Nominal GDP (A)'!FM274/'BoE A8. UK Real GDP(A)'!CR274</f>
        <v>4.6800237753231957E-2</v>
      </c>
      <c r="CV274" s="203">
        <f>'[2]A9. Nominal GDP (A)'!FN274/'BoE A8. UK Real GDP(A)'!CS274</f>
        <v>4.8844250157210375E-2</v>
      </c>
      <c r="CW274" s="203">
        <f>'[2]A9. Nominal GDP (A)'!FO274/'BoE A8. UK Real GDP(A)'!CT274</f>
        <v>4.7811226054074923E-2</v>
      </c>
      <c r="CX274" s="203">
        <f t="shared" si="226"/>
        <v>0.97671008965278117</v>
      </c>
      <c r="CY274" s="203">
        <f t="shared" si="227"/>
        <v>1.0904824409331815</v>
      </c>
      <c r="CZ274" s="203">
        <f t="shared" si="228"/>
        <v>1.1164852830801062</v>
      </c>
      <c r="DA274" s="190">
        <v>11283</v>
      </c>
      <c r="DB274" s="190">
        <v>59.95</v>
      </c>
      <c r="DC274" s="190"/>
      <c r="DD274" s="190"/>
      <c r="DE274" s="190"/>
      <c r="DF274" s="190"/>
      <c r="DG274" s="190"/>
      <c r="DH274" s="190"/>
      <c r="DI274" s="190">
        <f t="shared" si="214"/>
        <v>16031.11580377266</v>
      </c>
      <c r="DJ274" s="190">
        <f t="shared" si="215"/>
        <v>16274.973979530409</v>
      </c>
      <c r="DK274" s="190">
        <f t="shared" si="216"/>
        <v>19476.195784104606</v>
      </c>
    </row>
    <row r="275" spans="1:115" x14ac:dyDescent="0.25">
      <c r="A275">
        <v>1957</v>
      </c>
      <c r="B275" s="141">
        <f t="shared" si="223"/>
        <v>411613</v>
      </c>
      <c r="C275" s="141">
        <f t="shared" si="223"/>
        <v>402797</v>
      </c>
      <c r="D275" s="141">
        <f t="shared" si="223"/>
        <v>448743</v>
      </c>
      <c r="E275" s="148">
        <f t="shared" si="180"/>
        <v>1.9399177770072811</v>
      </c>
      <c r="F275" s="148">
        <f t="shared" si="180"/>
        <v>2.1352719232407651</v>
      </c>
      <c r="G275" s="148">
        <f t="shared" si="180"/>
        <v>1.9140842351498293</v>
      </c>
      <c r="H275" s="10"/>
      <c r="I275" s="13">
        <f t="shared" si="230"/>
        <v>402304.38217065274</v>
      </c>
      <c r="J275" s="13">
        <f t="shared" si="218"/>
        <v>393679.22592290642</v>
      </c>
      <c r="K275" s="13">
        <f t="shared" si="219"/>
        <v>438585.18528768298</v>
      </c>
      <c r="L275" s="10">
        <f t="shared" ref="L275:L334" si="231">100*K275/K274-100</f>
        <v>1.9140842351498435</v>
      </c>
      <c r="M275" s="10"/>
      <c r="N275" s="13">
        <f>('[2]A9. Nominal GDP (A)'!DH275/('[2]A9. Nominal GDP (A)'!F275/'BoE A8. UK Real GDP(A)'!I275))</f>
        <v>347295.41562895122</v>
      </c>
      <c r="O275" s="13">
        <f t="shared" si="220"/>
        <v>340019.0961879103</v>
      </c>
      <c r="P275" s="13">
        <f t="shared" si="221"/>
        <v>378804.18493844639</v>
      </c>
      <c r="Q275" s="10">
        <f t="shared" ref="Q275:Q334" si="232">100*P275/P274-100</f>
        <v>1.9743527651528865</v>
      </c>
      <c r="R275" s="10"/>
      <c r="S275" s="13">
        <f t="shared" si="229"/>
        <v>217.81669745557932</v>
      </c>
      <c r="T275" s="13">
        <f t="shared" si="229"/>
        <v>217.39158861287052</v>
      </c>
      <c r="U275" s="13">
        <f t="shared" si="229"/>
        <v>210.27501920563807</v>
      </c>
      <c r="V275" s="10">
        <f t="shared" ref="V275:X334" si="233">100*S275/S274-100</f>
        <v>1.9399177770072811</v>
      </c>
      <c r="W275" s="10">
        <f t="shared" si="233"/>
        <v>2.1352719232407651</v>
      </c>
      <c r="X275" s="10">
        <f t="shared" si="233"/>
        <v>1.9140842351498577</v>
      </c>
      <c r="Y275" s="10"/>
      <c r="Z275" s="10"/>
      <c r="AA275" s="10">
        <f t="shared" si="205"/>
        <v>158.13050110893988</v>
      </c>
      <c r="AB275" s="10">
        <f t="shared" si="209"/>
        <v>0.3169307756463553</v>
      </c>
      <c r="AC275" s="10"/>
      <c r="AD275" s="81">
        <f t="shared" si="224"/>
        <v>411613</v>
      </c>
      <c r="AE275" s="81">
        <f t="shared" si="224"/>
        <v>402797</v>
      </c>
      <c r="AF275" s="81">
        <f t="shared" si="224"/>
        <v>448743</v>
      </c>
      <c r="AG275" s="81">
        <f t="shared" si="206"/>
        <v>448743</v>
      </c>
      <c r="AH275" s="150">
        <f t="shared" ref="AH275:AJ306" si="234">100*AD275/AD274-100</f>
        <v>1.9399177770072811</v>
      </c>
      <c r="AI275" s="150">
        <f t="shared" si="234"/>
        <v>2.1352719232407651</v>
      </c>
      <c r="AJ275" s="150">
        <f t="shared" si="234"/>
        <v>1.9140842351498293</v>
      </c>
      <c r="AN275" s="154">
        <f>'[2]A18. Population 1680+'!J877</f>
        <v>50031.7</v>
      </c>
      <c r="AO275" s="154"/>
      <c r="AP275" s="154"/>
      <c r="AQ275" s="153"/>
      <c r="AR275" s="153"/>
      <c r="AS275" s="153"/>
      <c r="AT275" s="153"/>
      <c r="AU275" s="154">
        <f>'[2]A18. Population 1680+'!S877</f>
        <v>4277.2199999999993</v>
      </c>
      <c r="AV275" s="153"/>
      <c r="AW275" s="153"/>
      <c r="AX275" s="153"/>
      <c r="AY275" s="156"/>
      <c r="AZ275" s="153"/>
      <c r="BA275" s="153"/>
      <c r="BB275" s="153"/>
      <c r="BC275" s="157"/>
      <c r="BJ275" s="168"/>
      <c r="BP275" s="166"/>
      <c r="BQ275" s="166"/>
      <c r="BR275" s="166"/>
      <c r="BV275" s="143"/>
      <c r="BW275" s="143"/>
      <c r="BX275" s="143"/>
      <c r="BY275" s="144"/>
      <c r="BZ275" s="144"/>
      <c r="CA275" s="144"/>
      <c r="CB275" s="158"/>
      <c r="CC275" s="158">
        <f t="shared" si="225"/>
        <v>217.42856500434453</v>
      </c>
      <c r="CD275" s="158"/>
      <c r="CE275" s="162">
        <f>'[2]A9. Nominal GDP (A)'!DX275/'[2]A9. Nominal GDP (A)'!EF275</f>
        <v>0.02</v>
      </c>
      <c r="CF275" s="162">
        <f>'[2]A18. Population 1680+'!U877</f>
        <v>1399</v>
      </c>
      <c r="CG275" s="162"/>
      <c r="CH275" s="162"/>
      <c r="CI275" s="145">
        <f>'[2]A9. Nominal GDP (A)'!DX275/CU275</f>
        <v>8232.26</v>
      </c>
      <c r="CJ275" s="145">
        <f t="shared" si="222"/>
        <v>8232.26</v>
      </c>
      <c r="CK275" s="145">
        <f>'[2]A9. Nominal GDP (A)'!DZ275/CV275</f>
        <v>8007.7472062717543</v>
      </c>
      <c r="CL275" s="145">
        <f>'[2]A9. Nominal GDP (A)'!EB275/CW275</f>
        <v>8921.1699803722622</v>
      </c>
      <c r="CO275" s="146"/>
      <c r="CQ275" s="197"/>
      <c r="CR275" s="83">
        <v>411613</v>
      </c>
      <c r="CS275" s="83">
        <v>402797</v>
      </c>
      <c r="CT275" s="83">
        <v>448743</v>
      </c>
      <c r="CU275" s="203">
        <f>'[2]A9. Nominal GDP (A)'!FM275/'BoE A8. UK Real GDP(A)'!CR275</f>
        <v>4.8851712652418652E-2</v>
      </c>
      <c r="CV275" s="203">
        <f>'[2]A9. Nominal GDP (A)'!FN275/'BoE A8. UK Real GDP(A)'!CS275</f>
        <v>5.0953706209331248E-2</v>
      </c>
      <c r="CW275" s="203">
        <f>'[2]A9. Nominal GDP (A)'!FO275/'BoE A8. UK Real GDP(A)'!CT275</f>
        <v>4.9745622772945759E-2</v>
      </c>
      <c r="CX275" s="203">
        <f t="shared" si="226"/>
        <v>0.97858182321743969</v>
      </c>
      <c r="CY275" s="203">
        <f t="shared" si="227"/>
        <v>1.0902060916443359</v>
      </c>
      <c r="CZ275" s="203">
        <f t="shared" si="228"/>
        <v>1.1140673838186481</v>
      </c>
      <c r="DA275" s="190">
        <v>11266</v>
      </c>
      <c r="DB275" s="190">
        <v>60.14</v>
      </c>
      <c r="DC275" s="190"/>
      <c r="DD275" s="190"/>
      <c r="DE275" s="190"/>
      <c r="DF275" s="190"/>
      <c r="DG275" s="190"/>
      <c r="DH275" s="190"/>
      <c r="DI275" s="190">
        <f t="shared" si="214"/>
        <v>16081.923343434324</v>
      </c>
      <c r="DJ275" s="190">
        <f t="shared" si="215"/>
        <v>16326.554380799978</v>
      </c>
      <c r="DK275" s="190">
        <f t="shared" si="216"/>
        <v>19537.921842469575</v>
      </c>
    </row>
    <row r="276" spans="1:115" x14ac:dyDescent="0.25">
      <c r="A276">
        <v>1958</v>
      </c>
      <c r="B276" s="141">
        <f t="shared" si="223"/>
        <v>415493</v>
      </c>
      <c r="C276" s="141">
        <f t="shared" si="223"/>
        <v>406918</v>
      </c>
      <c r="D276" s="141">
        <f t="shared" si="223"/>
        <v>454426</v>
      </c>
      <c r="E276" s="148">
        <f t="shared" si="180"/>
        <v>0.94263300721794963</v>
      </c>
      <c r="F276" s="148">
        <f t="shared" si="180"/>
        <v>1.0230960012115276</v>
      </c>
      <c r="G276" s="148">
        <f t="shared" si="180"/>
        <v>1.2664264400781775</v>
      </c>
      <c r="H276" s="10"/>
      <c r="I276" s="13">
        <f t="shared" si="230"/>
        <v>406096.63606647751</v>
      </c>
      <c r="J276" s="13">
        <f t="shared" si="218"/>
        <v>397706.94234092411</v>
      </c>
      <c r="K276" s="13">
        <f t="shared" si="219"/>
        <v>444139.54403643199</v>
      </c>
      <c r="L276" s="10">
        <f t="shared" si="231"/>
        <v>1.2664264400781633</v>
      </c>
      <c r="M276" s="10"/>
      <c r="N276" s="13">
        <f>('[2]A9. Nominal GDP (A)'!DH276/('[2]A9. Nominal GDP (A)'!F276/'BoE A8. UK Real GDP(A)'!I276))</f>
        <v>350776.32901048276</v>
      </c>
      <c r="O276" s="13">
        <f t="shared" si="220"/>
        <v>343700.8308591423</v>
      </c>
      <c r="P276" s="13">
        <f t="shared" si="221"/>
        <v>383828.17610426806</v>
      </c>
      <c r="Q276" s="10">
        <f t="shared" si="232"/>
        <v>1.3262765739079754</v>
      </c>
      <c r="R276" s="10"/>
      <c r="S276" s="13">
        <f t="shared" si="229"/>
        <v>219.86990954102765</v>
      </c>
      <c r="T276" s="13">
        <f t="shared" si="229"/>
        <v>219.61571326293901</v>
      </c>
      <c r="U276" s="13">
        <f t="shared" si="229"/>
        <v>212.93799764573774</v>
      </c>
      <c r="V276" s="10">
        <f t="shared" si="233"/>
        <v>0.94263300721794963</v>
      </c>
      <c r="W276" s="10">
        <f t="shared" si="233"/>
        <v>1.0230960012115276</v>
      </c>
      <c r="X276" s="10">
        <f t="shared" si="233"/>
        <v>1.2664264400781775</v>
      </c>
      <c r="Y276" s="10"/>
      <c r="Z276" s="10"/>
      <c r="AA276" s="10">
        <f t="shared" si="205"/>
        <v>166.30785159861071</v>
      </c>
      <c r="AB276" s="10">
        <f t="shared" si="209"/>
        <v>5.1712670435650239</v>
      </c>
      <c r="AC276" s="10"/>
      <c r="AD276" s="81">
        <f t="shared" si="224"/>
        <v>415493</v>
      </c>
      <c r="AE276" s="81">
        <f t="shared" si="224"/>
        <v>406918</v>
      </c>
      <c r="AF276" s="81">
        <f t="shared" si="224"/>
        <v>454426</v>
      </c>
      <c r="AG276" s="81">
        <f t="shared" si="206"/>
        <v>454426</v>
      </c>
      <c r="AH276" s="150">
        <f t="shared" si="234"/>
        <v>0.94263300721794963</v>
      </c>
      <c r="AI276" s="150">
        <f t="shared" si="234"/>
        <v>1.0230960012115276</v>
      </c>
      <c r="AJ276" s="150">
        <f t="shared" si="234"/>
        <v>1.2664264400781775</v>
      </c>
      <c r="AN276" s="154">
        <f>'[2]A18. Population 1680+'!J878</f>
        <v>50250.2</v>
      </c>
      <c r="AO276" s="154"/>
      <c r="AP276" s="154"/>
      <c r="AQ276" s="153"/>
      <c r="AR276" s="153"/>
      <c r="AS276" s="153"/>
      <c r="AT276" s="153"/>
      <c r="AU276" s="154">
        <f>'[2]A18. Population 1680+'!S878</f>
        <v>4253.8220000000001</v>
      </c>
      <c r="AV276" s="153"/>
      <c r="AW276" s="153"/>
      <c r="AX276" s="153"/>
      <c r="AY276" s="156"/>
      <c r="AZ276" s="153"/>
      <c r="BA276" s="153"/>
      <c r="BB276" s="153"/>
      <c r="BC276" s="157"/>
      <c r="BJ276" s="168"/>
      <c r="BP276" s="166"/>
      <c r="BQ276" s="166"/>
      <c r="BR276" s="166"/>
      <c r="BV276" s="143"/>
      <c r="BW276" s="143"/>
      <c r="BX276" s="143"/>
      <c r="BY276" s="144"/>
      <c r="BZ276" s="144"/>
      <c r="CA276" s="144"/>
      <c r="CB276" s="158"/>
      <c r="CC276" s="158">
        <f t="shared" si="225"/>
        <v>219.47811842519582</v>
      </c>
      <c r="CD276" s="158"/>
      <c r="CE276" s="162">
        <f>'[2]A9. Nominal GDP (A)'!DX276/'[2]A9. Nominal GDP (A)'!EF276</f>
        <v>0.02</v>
      </c>
      <c r="CF276" s="162">
        <f>'[2]A18. Population 1680+'!U878</f>
        <v>1402.3</v>
      </c>
      <c r="CG276" s="162"/>
      <c r="CH276" s="162"/>
      <c r="CI276" s="145">
        <f>'[2]A9. Nominal GDP (A)'!DX276/CU276</f>
        <v>8309.86</v>
      </c>
      <c r="CJ276" s="145">
        <f t="shared" si="222"/>
        <v>8309.86</v>
      </c>
      <c r="CK276" s="145">
        <f>'[2]A9. Nominal GDP (A)'!DZ276/CV276</f>
        <v>8091.8490205319931</v>
      </c>
      <c r="CL276" s="145">
        <f>'[2]A9. Nominal GDP (A)'!EB276/CW276</f>
        <v>9036.5788267028529</v>
      </c>
      <c r="CO276" s="146"/>
      <c r="CQ276" s="197"/>
      <c r="CR276" s="83">
        <v>415493</v>
      </c>
      <c r="CS276" s="83">
        <v>406918</v>
      </c>
      <c r="CT276" s="83">
        <v>454426</v>
      </c>
      <c r="CU276" s="203">
        <f>'[2]A9. Nominal GDP (A)'!FM276/'BoE A8. UK Real GDP(A)'!CR276</f>
        <v>5.0932266006888202E-2</v>
      </c>
      <c r="CV276" s="203">
        <f>'[2]A9. Nominal GDP (A)'!FN276/'BoE A8. UK Real GDP(A)'!CS276</f>
        <v>5.3067202728805316E-2</v>
      </c>
      <c r="CW276" s="203">
        <f>'[2]A9. Nominal GDP (A)'!FO276/'BoE A8. UK Real GDP(A)'!CT276</f>
        <v>5.1607962572564073E-2</v>
      </c>
      <c r="CX276" s="203">
        <f t="shared" si="226"/>
        <v>0.97936186650557289</v>
      </c>
      <c r="CY276" s="203">
        <f t="shared" si="227"/>
        <v>1.0937031430132398</v>
      </c>
      <c r="CZ276" s="203">
        <f t="shared" si="228"/>
        <v>1.1167507950004669</v>
      </c>
      <c r="DA276" s="190">
        <v>11034</v>
      </c>
      <c r="DB276" s="190">
        <v>63.25</v>
      </c>
      <c r="DC276" s="190"/>
      <c r="DD276" s="190"/>
      <c r="DE276" s="190"/>
      <c r="DF276" s="190"/>
      <c r="DG276" s="190"/>
      <c r="DH276" s="190"/>
      <c r="DI276" s="190">
        <f t="shared" si="214"/>
        <v>16913.562545264733</v>
      </c>
      <c r="DJ276" s="190">
        <f t="shared" si="215"/>
        <v>17170.844106844008</v>
      </c>
      <c r="DK276" s="190">
        <f t="shared" si="216"/>
        <v>20548.279955706697</v>
      </c>
    </row>
    <row r="277" spans="1:115" x14ac:dyDescent="0.25">
      <c r="A277">
        <v>1959</v>
      </c>
      <c r="B277" s="141">
        <f t="shared" si="223"/>
        <v>430756</v>
      </c>
      <c r="C277" s="141">
        <f t="shared" si="223"/>
        <v>422319</v>
      </c>
      <c r="D277" s="141">
        <f t="shared" si="223"/>
        <v>473093</v>
      </c>
      <c r="E277" s="148">
        <f t="shared" si="180"/>
        <v>3.6734674230372093</v>
      </c>
      <c r="F277" s="148">
        <f t="shared" si="180"/>
        <v>3.7847920219798539</v>
      </c>
      <c r="G277" s="148">
        <f t="shared" si="180"/>
        <v>4.1078195349737854</v>
      </c>
      <c r="H277" s="10"/>
      <c r="I277" s="13">
        <f t="shared" si="230"/>
        <v>421014.46369842964</v>
      </c>
      <c r="J277" s="13">
        <f t="shared" si="218"/>
        <v>412759.3229655035</v>
      </c>
      <c r="K277" s="13">
        <f t="shared" si="219"/>
        <v>462383.9949889041</v>
      </c>
      <c r="L277" s="10">
        <f t="shared" si="231"/>
        <v>4.1078195349737854</v>
      </c>
      <c r="M277" s="10"/>
      <c r="N277" s="13">
        <f>('[2]A9. Nominal GDP (A)'!DH277/('[2]A9. Nominal GDP (A)'!F277/'BoE A8. UK Real GDP(A)'!I277))</f>
        <v>363876.78648221411</v>
      </c>
      <c r="O277" s="13">
        <f t="shared" si="220"/>
        <v>356919.88899560086</v>
      </c>
      <c r="P277" s="13">
        <f t="shared" si="221"/>
        <v>399831.17274997273</v>
      </c>
      <c r="Q277" s="10">
        <f t="shared" si="232"/>
        <v>4.1693126357032781</v>
      </c>
      <c r="R277" s="10"/>
      <c r="S277" s="13">
        <f t="shared" si="229"/>
        <v>227.94675904107868</v>
      </c>
      <c r="T277" s="13">
        <f t="shared" si="229"/>
        <v>227.92771125752887</v>
      </c>
      <c r="U277" s="13">
        <f t="shared" si="229"/>
        <v>221.68510631041138</v>
      </c>
      <c r="V277" s="10">
        <f t="shared" si="233"/>
        <v>3.6734674230372093</v>
      </c>
      <c r="W277" s="10">
        <f t="shared" si="233"/>
        <v>3.7847920219798539</v>
      </c>
      <c r="X277" s="10">
        <f t="shared" si="233"/>
        <v>4.1078195349737996</v>
      </c>
      <c r="Y277" s="10"/>
      <c r="Z277" s="10"/>
      <c r="AA277" s="10">
        <f t="shared" si="205"/>
        <v>175.11625164375448</v>
      </c>
      <c r="AB277" s="10">
        <f t="shared" si="209"/>
        <v>5.2964426877470032</v>
      </c>
      <c r="AC277" s="10"/>
      <c r="AD277" s="81">
        <f t="shared" si="224"/>
        <v>430756</v>
      </c>
      <c r="AE277" s="81">
        <f t="shared" si="224"/>
        <v>422319</v>
      </c>
      <c r="AF277" s="81">
        <f t="shared" si="224"/>
        <v>473093</v>
      </c>
      <c r="AG277" s="81">
        <f t="shared" si="206"/>
        <v>473093</v>
      </c>
      <c r="AH277" s="150">
        <f t="shared" si="234"/>
        <v>3.6734674230372093</v>
      </c>
      <c r="AI277" s="150">
        <f t="shared" si="234"/>
        <v>3.7847920219798539</v>
      </c>
      <c r="AJ277" s="150">
        <f t="shared" si="234"/>
        <v>4.1078195349737854</v>
      </c>
      <c r="AN277" s="154">
        <f>'[2]A18. Population 1680+'!J879</f>
        <v>50548.6</v>
      </c>
      <c r="AO277" s="154"/>
      <c r="AP277" s="154"/>
      <c r="AQ277" s="153"/>
      <c r="AR277" s="153"/>
      <c r="AS277" s="153"/>
      <c r="AT277" s="153"/>
      <c r="AU277" s="154">
        <f>'[2]A18. Population 1680+'!S879</f>
        <v>4250.741</v>
      </c>
      <c r="AV277" s="153"/>
      <c r="AW277" s="153"/>
      <c r="AX277" s="153"/>
      <c r="AY277" s="156"/>
      <c r="AZ277" s="153"/>
      <c r="BA277" s="153"/>
      <c r="BB277" s="153"/>
      <c r="BC277" s="157"/>
      <c r="BJ277" s="168"/>
      <c r="BP277" s="166"/>
      <c r="BQ277" s="166"/>
      <c r="BR277" s="166"/>
      <c r="BV277" s="143"/>
      <c r="BW277" s="143"/>
      <c r="BX277" s="143"/>
      <c r="BY277" s="144"/>
      <c r="BZ277" s="144"/>
      <c r="CA277" s="144"/>
      <c r="CB277" s="158"/>
      <c r="CC277" s="158">
        <f t="shared" si="225"/>
        <v>227.54057560624045</v>
      </c>
      <c r="CD277" s="158"/>
      <c r="CE277" s="162">
        <f>'[2]A9. Nominal GDP (A)'!DX277/'[2]A9. Nominal GDP (A)'!EF277</f>
        <v>0.02</v>
      </c>
      <c r="CF277" s="162">
        <f>'[2]A18. Population 1680+'!U879</f>
        <v>1407.7</v>
      </c>
      <c r="CG277" s="162"/>
      <c r="CH277" s="162"/>
      <c r="CI277" s="145">
        <f>'[2]A9. Nominal GDP (A)'!DX277/CU277</f>
        <v>8615.1200000000008</v>
      </c>
      <c r="CJ277" s="145">
        <f t="shared" si="222"/>
        <v>8615.1200000000008</v>
      </c>
      <c r="CK277" s="145">
        <f>'[2]A9. Nominal GDP (A)'!DZ277/CV277</f>
        <v>8394.2025211947657</v>
      </c>
      <c r="CL277" s="145">
        <f>'[2]A9. Nominal GDP (A)'!EB277/CW277</f>
        <v>9403.4093975397645</v>
      </c>
      <c r="CO277" s="146"/>
      <c r="CQ277" s="197"/>
      <c r="CR277" s="83">
        <v>430756</v>
      </c>
      <c r="CS277" s="83">
        <v>422319</v>
      </c>
      <c r="CT277" s="83">
        <v>473093</v>
      </c>
      <c r="CU277" s="203">
        <f>'[2]A9. Nominal GDP (A)'!FM277/'BoE A8. UK Real GDP(A)'!CR277</f>
        <v>5.1456044721373585E-2</v>
      </c>
      <c r="CV277" s="203">
        <f>'[2]A9. Nominal GDP (A)'!FN277/'BoE A8. UK Real GDP(A)'!CS277</f>
        <v>5.3580350398632313E-2</v>
      </c>
      <c r="CW277" s="203">
        <f>'[2]A9. Nominal GDP (A)'!FO277/'BoE A8. UK Real GDP(A)'!CT277</f>
        <v>5.1991891657665615E-2</v>
      </c>
      <c r="CX277" s="203">
        <f t="shared" si="226"/>
        <v>0.98041350555767071</v>
      </c>
      <c r="CY277" s="203">
        <f t="shared" si="227"/>
        <v>1.0982853401925916</v>
      </c>
      <c r="CZ277" s="203">
        <f t="shared" si="228"/>
        <v>1.120226653311833</v>
      </c>
      <c r="DA277" s="190">
        <v>11481</v>
      </c>
      <c r="DB277" s="190">
        <v>66.599999999999994</v>
      </c>
      <c r="DC277" s="190"/>
      <c r="DD277" s="190"/>
      <c r="DE277" s="190"/>
      <c r="DF277" s="190"/>
      <c r="DG277" s="190"/>
      <c r="DH277" s="190"/>
      <c r="DI277" s="190">
        <f t="shared" si="214"/>
        <v>17809.379691930924</v>
      </c>
      <c r="DJ277" s="190">
        <f t="shared" si="215"/>
        <v>18080.28802396539</v>
      </c>
      <c r="DK277" s="190">
        <f t="shared" si="216"/>
        <v>21636.607826878513</v>
      </c>
    </row>
    <row r="278" spans="1:115" x14ac:dyDescent="0.25">
      <c r="A278">
        <v>1960</v>
      </c>
      <c r="B278" s="141">
        <f t="shared" si="223"/>
        <v>458723</v>
      </c>
      <c r="C278" s="141">
        <f t="shared" si="223"/>
        <v>450306</v>
      </c>
      <c r="D278" s="141">
        <f t="shared" si="223"/>
        <v>502799</v>
      </c>
      <c r="E278" s="148">
        <f t="shared" si="180"/>
        <v>6.4925386994029139</v>
      </c>
      <c r="F278" s="148">
        <f t="shared" si="180"/>
        <v>6.6269810261911033</v>
      </c>
      <c r="G278" s="148">
        <f t="shared" si="180"/>
        <v>6.2791036857446585</v>
      </c>
      <c r="H278" s="10"/>
      <c r="I278" s="13">
        <f t="shared" si="230"/>
        <v>448348.99068413384</v>
      </c>
      <c r="J278" s="13">
        <f t="shared" si="218"/>
        <v>440112.80498226231</v>
      </c>
      <c r="K278" s="13">
        <f t="shared" si="219"/>
        <v>491417.56546054577</v>
      </c>
      <c r="L278" s="10">
        <f t="shared" si="231"/>
        <v>6.2791036857446585</v>
      </c>
      <c r="M278" s="10"/>
      <c r="N278" s="13">
        <f>('[2]A9. Nominal GDP (A)'!DH278/('[2]A9. Nominal GDP (A)'!F278/'BoE A8. UK Real GDP(A)'!I278))</f>
        <v>387730.3771477585</v>
      </c>
      <c r="O278" s="13">
        <f t="shared" si="220"/>
        <v>380797.5616464467</v>
      </c>
      <c r="P278" s="13">
        <f t="shared" si="221"/>
        <v>425187.83493507007</v>
      </c>
      <c r="Q278" s="10">
        <f t="shared" si="232"/>
        <v>6.3418422357362516</v>
      </c>
      <c r="R278" s="10"/>
      <c r="S278" s="13">
        <f t="shared" si="229"/>
        <v>242.74629058585543</v>
      </c>
      <c r="T278" s="13">
        <f t="shared" si="229"/>
        <v>243.03243743599697</v>
      </c>
      <c r="U278" s="13">
        <f t="shared" si="229"/>
        <v>235.60494399149539</v>
      </c>
      <c r="V278" s="10">
        <f t="shared" si="233"/>
        <v>6.4925386994029139</v>
      </c>
      <c r="W278" s="10">
        <f t="shared" si="233"/>
        <v>6.6269810261911175</v>
      </c>
      <c r="X278" s="10">
        <f t="shared" si="233"/>
        <v>6.2791036857446585</v>
      </c>
      <c r="Y278" s="10"/>
      <c r="Z278" s="10"/>
      <c r="AA278" s="10">
        <f t="shared" si="205"/>
        <v>182.92548989273271</v>
      </c>
      <c r="AB278" s="10">
        <f t="shared" si="209"/>
        <v>4.4594594594594668</v>
      </c>
      <c r="AC278" s="10"/>
      <c r="AD278" s="81">
        <f t="shared" si="224"/>
        <v>458723</v>
      </c>
      <c r="AE278" s="81">
        <f t="shared" si="224"/>
        <v>450306</v>
      </c>
      <c r="AF278" s="81">
        <f t="shared" si="224"/>
        <v>502799</v>
      </c>
      <c r="AG278" s="81">
        <f t="shared" si="206"/>
        <v>502799</v>
      </c>
      <c r="AH278" s="150">
        <f t="shared" si="234"/>
        <v>6.4925386994029139</v>
      </c>
      <c r="AI278" s="150">
        <f t="shared" si="234"/>
        <v>6.6269810261911033</v>
      </c>
      <c r="AJ278" s="150">
        <f t="shared" si="234"/>
        <v>6.2791036857446585</v>
      </c>
      <c r="AN278" s="154">
        <f>'[2]A18. Population 1680+'!J880</f>
        <v>50952.7</v>
      </c>
      <c r="AO278" s="154"/>
      <c r="AP278" s="154"/>
      <c r="AQ278" s="153"/>
      <c r="AR278" s="153"/>
      <c r="AS278" s="153"/>
      <c r="AT278" s="153"/>
      <c r="AU278" s="154">
        <f>'[2]A18. Population 1680+'!S880</f>
        <v>4251.8</v>
      </c>
      <c r="AV278" s="153"/>
      <c r="AW278" s="153"/>
      <c r="AX278" s="153"/>
      <c r="AY278" s="156"/>
      <c r="AZ278" s="153"/>
      <c r="BA278" s="153"/>
      <c r="BB278" s="153"/>
      <c r="BC278" s="157"/>
      <c r="BJ278" s="168"/>
      <c r="BP278" s="166"/>
      <c r="BQ278" s="166"/>
      <c r="BR278" s="166"/>
      <c r="BV278" s="143"/>
      <c r="BW278" s="143"/>
      <c r="BX278" s="143"/>
      <c r="BY278" s="144"/>
      <c r="BZ278" s="144"/>
      <c r="CA278" s="144"/>
      <c r="CB278" s="158"/>
      <c r="CC278" s="158">
        <f t="shared" si="225"/>
        <v>242.31373553431976</v>
      </c>
      <c r="CD278" s="158"/>
      <c r="CE278" s="162">
        <f>'[2]A9. Nominal GDP (A)'!DX278/'[2]A9. Nominal GDP (A)'!EF278</f>
        <v>0.02</v>
      </c>
      <c r="CF278" s="162">
        <f>'[2]A18. Population 1680+'!U880</f>
        <v>1419.8</v>
      </c>
      <c r="CG278" s="162"/>
      <c r="CH278" s="162"/>
      <c r="CI278" s="145">
        <f>'[2]A9. Nominal GDP (A)'!DX278/CU278</f>
        <v>9174.4599999999991</v>
      </c>
      <c r="CJ278" s="145">
        <f t="shared" si="222"/>
        <v>9174.4599999999991</v>
      </c>
      <c r="CK278" s="145">
        <f>'[2]A9. Nominal GDP (A)'!DZ278/CV278</f>
        <v>8949.0561994809286</v>
      </c>
      <c r="CL278" s="145">
        <f>'[2]A9. Nominal GDP (A)'!EB278/CW278</f>
        <v>9992.2641671281544</v>
      </c>
      <c r="CO278" s="146"/>
      <c r="CQ278" s="197"/>
      <c r="CR278" s="83">
        <v>458723</v>
      </c>
      <c r="CS278" s="83">
        <v>450306</v>
      </c>
      <c r="CT278" s="83">
        <v>502799</v>
      </c>
      <c r="CU278" s="203">
        <f>'[2]A9. Nominal GDP (A)'!FM278/'BoE A8. UK Real GDP(A)'!CR278</f>
        <v>5.2190537644722416E-2</v>
      </c>
      <c r="CV278" s="203">
        <f>'[2]A9. Nominal GDP (A)'!FN278/'BoE A8. UK Real GDP(A)'!CS278</f>
        <v>5.4285308212637627E-2</v>
      </c>
      <c r="CW278" s="203">
        <f>'[2]A9. Nominal GDP (A)'!FO278/'BoE A8. UK Real GDP(A)'!CT278</f>
        <v>5.2529937410376711E-2</v>
      </c>
      <c r="CX278" s="203">
        <f t="shared" si="226"/>
        <v>0.98165123614904859</v>
      </c>
      <c r="CY278" s="203">
        <f t="shared" si="227"/>
        <v>1.0960841292021546</v>
      </c>
      <c r="CZ278" s="203">
        <f t="shared" si="228"/>
        <v>1.1165718422583755</v>
      </c>
      <c r="DA278" s="190">
        <v>12127</v>
      </c>
      <c r="DB278" s="190">
        <v>69.569999999999993</v>
      </c>
      <c r="DC278" s="190"/>
      <c r="DD278" s="190"/>
      <c r="DE278" s="190"/>
      <c r="DF278" s="190"/>
      <c r="DG278" s="190"/>
      <c r="DH278" s="190"/>
      <c r="DI278" s="190">
        <f t="shared" si="214"/>
        <v>18603.581759273788</v>
      </c>
      <c r="DJ278" s="190">
        <f t="shared" si="215"/>
        <v>18886.571138547632</v>
      </c>
      <c r="DK278" s="190">
        <f t="shared" si="216"/>
        <v>22601.483581320394</v>
      </c>
    </row>
    <row r="279" spans="1:115" x14ac:dyDescent="0.25">
      <c r="A279">
        <v>1961</v>
      </c>
      <c r="B279" s="141">
        <f t="shared" si="223"/>
        <v>471742</v>
      </c>
      <c r="C279" s="141">
        <f t="shared" si="223"/>
        <v>463124</v>
      </c>
      <c r="D279" s="141">
        <f t="shared" si="223"/>
        <v>516253</v>
      </c>
      <c r="E279" s="148">
        <f t="shared" si="180"/>
        <v>2.8380961931274413</v>
      </c>
      <c r="F279" s="148">
        <f t="shared" si="180"/>
        <v>2.8465088184479015</v>
      </c>
      <c r="G279" s="148">
        <f t="shared" si="180"/>
        <v>2.675820755411209</v>
      </c>
      <c r="H279" s="10"/>
      <c r="I279" s="13">
        <f t="shared" si="230"/>
        <v>461073.56632066559</v>
      </c>
      <c r="J279" s="13">
        <f t="shared" si="218"/>
        <v>452640.65478720085</v>
      </c>
      <c r="K279" s="13">
        <f t="shared" si="219"/>
        <v>504567.01867287559</v>
      </c>
      <c r="L279" s="10">
        <f t="shared" si="231"/>
        <v>2.6758207554112232</v>
      </c>
      <c r="M279" s="10"/>
      <c r="N279" s="13">
        <f>('[2]A9. Nominal GDP (A)'!DH279/('[2]A9. Nominal GDP (A)'!F279/'BoE A8. UK Real GDP(A)'!I279))</f>
        <v>398969.77983665757</v>
      </c>
      <c r="O279" s="13">
        <f t="shared" si="220"/>
        <v>391868.05209514702</v>
      </c>
      <c r="P279" s="13">
        <f t="shared" si="221"/>
        <v>436822.6598022902</v>
      </c>
      <c r="Q279" s="10">
        <f t="shared" si="232"/>
        <v>2.7363964608716742</v>
      </c>
      <c r="R279" s="10"/>
      <c r="S279" s="13">
        <f t="shared" si="229"/>
        <v>249.63566381793069</v>
      </c>
      <c r="T279" s="13">
        <f t="shared" si="229"/>
        <v>249.9503771993015</v>
      </c>
      <c r="U279" s="13">
        <f t="shared" si="229"/>
        <v>241.90930998359477</v>
      </c>
      <c r="V279" s="10">
        <f t="shared" si="233"/>
        <v>2.8380961931274413</v>
      </c>
      <c r="W279" s="10">
        <f t="shared" si="233"/>
        <v>2.8465088184479015</v>
      </c>
      <c r="X279" s="10">
        <f t="shared" si="233"/>
        <v>2.6758207554111948</v>
      </c>
      <c r="Y279" s="10"/>
      <c r="Z279" s="10"/>
      <c r="AA279" s="10">
        <f t="shared" si="205"/>
        <v>191.47095262309611</v>
      </c>
      <c r="AB279" s="10">
        <f t="shared" si="209"/>
        <v>4.6715538306741564</v>
      </c>
      <c r="AC279" s="10"/>
      <c r="AD279" s="81">
        <f t="shared" si="224"/>
        <v>471742</v>
      </c>
      <c r="AE279" s="81">
        <f t="shared" si="224"/>
        <v>463124</v>
      </c>
      <c r="AF279" s="81">
        <f t="shared" si="224"/>
        <v>516253</v>
      </c>
      <c r="AG279" s="81">
        <f t="shared" si="206"/>
        <v>516253</v>
      </c>
      <c r="AH279" s="150">
        <f t="shared" si="234"/>
        <v>2.8380961931274413</v>
      </c>
      <c r="AI279" s="150">
        <f t="shared" si="234"/>
        <v>2.8465088184479015</v>
      </c>
      <c r="AJ279" s="150">
        <f t="shared" si="234"/>
        <v>2.675820755411209</v>
      </c>
      <c r="AN279" s="154">
        <f>'[2]A18. Population 1680+'!J881</f>
        <v>51380.036</v>
      </c>
      <c r="AO279" s="154"/>
      <c r="AP279" s="154"/>
      <c r="AQ279" s="153"/>
      <c r="AR279" s="153"/>
      <c r="AS279" s="153"/>
      <c r="AT279" s="153"/>
      <c r="AU279" s="154">
        <f>'[2]A18. Population 1680+'!S881</f>
        <v>4245.7000000000007</v>
      </c>
      <c r="AV279" s="153"/>
      <c r="AW279" s="153"/>
      <c r="AX279" s="153"/>
      <c r="AY279" s="156"/>
      <c r="AZ279" s="153"/>
      <c r="BA279" s="153"/>
      <c r="BB279" s="153"/>
      <c r="BC279" s="157"/>
      <c r="BJ279" s="168"/>
      <c r="BP279" s="166"/>
      <c r="BQ279" s="166"/>
      <c r="BR279" s="166"/>
      <c r="BV279" s="143"/>
      <c r="BW279" s="143"/>
      <c r="BX279" s="143"/>
      <c r="BY279" s="144"/>
      <c r="BZ279" s="144"/>
      <c r="CA279" s="144"/>
      <c r="CB279" s="158"/>
      <c r="CC279" s="158">
        <f t="shared" si="225"/>
        <v>249.19083243794421</v>
      </c>
      <c r="CD279" s="158"/>
      <c r="CE279" s="162">
        <f>'[2]A9. Nominal GDP (A)'!DX279/'[2]A9. Nominal GDP (A)'!EF279</f>
        <v>0.02</v>
      </c>
      <c r="CF279" s="162">
        <f>'[2]A18. Population 1680+'!U881</f>
        <v>1427.4</v>
      </c>
      <c r="CG279" s="162"/>
      <c r="CH279" s="162"/>
      <c r="CI279" s="145">
        <f>'[2]A9. Nominal GDP (A)'!DX279/CU279</f>
        <v>9434.84</v>
      </c>
      <c r="CJ279" s="145">
        <f t="shared" si="222"/>
        <v>9434.84</v>
      </c>
      <c r="CK279" s="145">
        <f>'[2]A9. Nominal GDP (A)'!DZ279/CV279</f>
        <v>9202.555472723272</v>
      </c>
      <c r="CL279" s="145">
        <f>'[2]A9. Nominal GDP (A)'!EB279/CW279</f>
        <v>10258.261006684619</v>
      </c>
      <c r="CO279" s="146"/>
      <c r="CQ279" s="197"/>
      <c r="CR279" s="83">
        <v>471742</v>
      </c>
      <c r="CS279" s="83">
        <v>463124</v>
      </c>
      <c r="CT279" s="83">
        <v>516253</v>
      </c>
      <c r="CU279" s="203">
        <f>'[2]A9. Nominal GDP (A)'!FM279/'BoE A8. UK Real GDP(A)'!CR279</f>
        <v>5.4023173683920449E-2</v>
      </c>
      <c r="CV279" s="203">
        <f>'[2]A9. Nominal GDP (A)'!FN279/'BoE A8. UK Real GDP(A)'!CS279</f>
        <v>5.6194453321356697E-2</v>
      </c>
      <c r="CW279" s="203">
        <f>'[2]A9. Nominal GDP (A)'!FO279/'BoE A8. UK Real GDP(A)'!CT279</f>
        <v>5.4370628354702057E-2</v>
      </c>
      <c r="CX279" s="203">
        <f t="shared" si="226"/>
        <v>0.98173153969754656</v>
      </c>
      <c r="CY279" s="203">
        <f t="shared" si="227"/>
        <v>1.0943545412534819</v>
      </c>
      <c r="CZ279" s="203">
        <f t="shared" si="228"/>
        <v>1.1147187362347881</v>
      </c>
      <c r="DA279" s="190">
        <v>12706</v>
      </c>
      <c r="DB279" s="190">
        <v>72.819999999999993</v>
      </c>
      <c r="DC279" s="190"/>
      <c r="DD279" s="190"/>
      <c r="DE279" s="190"/>
      <c r="DF279" s="190"/>
      <c r="DG279" s="190"/>
      <c r="DH279" s="190"/>
      <c r="DI279" s="190">
        <f t="shared" si="214"/>
        <v>19472.658095591738</v>
      </c>
      <c r="DJ279" s="190">
        <f t="shared" si="215"/>
        <v>19768.867476053449</v>
      </c>
      <c r="DK279" s="190">
        <f t="shared" si="216"/>
        <v>23657.324053352753</v>
      </c>
    </row>
    <row r="280" spans="1:115" x14ac:dyDescent="0.25">
      <c r="A280">
        <v>1962</v>
      </c>
      <c r="B280" s="141">
        <f t="shared" si="223"/>
        <v>477581</v>
      </c>
      <c r="C280" s="141">
        <f t="shared" si="223"/>
        <v>469020</v>
      </c>
      <c r="D280" s="141">
        <f t="shared" si="223"/>
        <v>521906</v>
      </c>
      <c r="E280" s="148">
        <f t="shared" si="180"/>
        <v>1.2377528394758173</v>
      </c>
      <c r="F280" s="148">
        <f t="shared" si="180"/>
        <v>1.2730931672726911</v>
      </c>
      <c r="G280" s="148">
        <f t="shared" si="180"/>
        <v>1.095005743308036</v>
      </c>
      <c r="H280" s="10"/>
      <c r="I280" s="13">
        <f t="shared" si="230"/>
        <v>466850.52988968877</v>
      </c>
      <c r="J280" s="13">
        <f t="shared" si="218"/>
        <v>458471.94793036848</v>
      </c>
      <c r="K280" s="13">
        <f t="shared" si="219"/>
        <v>510168.5652137369</v>
      </c>
      <c r="L280" s="10">
        <f t="shared" si="231"/>
        <v>1.1101689832194381</v>
      </c>
      <c r="M280" s="10"/>
      <c r="N280" s="13">
        <f>('[2]A9. Nominal GDP (A)'!DH280/('[2]A9. Nominal GDP (A)'!F280/'BoE A8. UK Real GDP(A)'!I280))</f>
        <v>404125.74925874016</v>
      </c>
      <c r="O280" s="13">
        <f t="shared" si="220"/>
        <v>397070.80651295342</v>
      </c>
      <c r="P280" s="13">
        <f t="shared" si="221"/>
        <v>441843.92210129503</v>
      </c>
      <c r="Q280" s="10">
        <f t="shared" si="232"/>
        <v>1.1494967548793085</v>
      </c>
      <c r="R280" s="10"/>
      <c r="S280" s="13">
        <f t="shared" si="229"/>
        <v>252.72553633518143</v>
      </c>
      <c r="T280" s="13">
        <f t="shared" si="229"/>
        <v>253.13247837299815</v>
      </c>
      <c r="U280" s="13">
        <f t="shared" si="229"/>
        <v>244.55823082151193</v>
      </c>
      <c r="V280" s="10">
        <f t="shared" si="233"/>
        <v>1.2377528394758173</v>
      </c>
      <c r="W280" s="10">
        <f t="shared" si="233"/>
        <v>1.2730931672727053</v>
      </c>
      <c r="X280" s="10">
        <f t="shared" si="233"/>
        <v>1.0950057433080218</v>
      </c>
      <c r="Y280" s="10"/>
      <c r="Z280" s="10"/>
      <c r="AA280" s="10">
        <f t="shared" si="205"/>
        <v>197.2292798167872</v>
      </c>
      <c r="AB280" s="10">
        <f t="shared" si="209"/>
        <v>3.0074155451799243</v>
      </c>
      <c r="AC280" s="10"/>
      <c r="AD280" s="81">
        <f t="shared" si="224"/>
        <v>477581</v>
      </c>
      <c r="AE280" s="81">
        <f t="shared" si="224"/>
        <v>469020</v>
      </c>
      <c r="AF280" s="81">
        <f t="shared" si="224"/>
        <v>521906</v>
      </c>
      <c r="AG280" s="81">
        <f t="shared" si="206"/>
        <v>521906</v>
      </c>
      <c r="AH280" s="150">
        <f t="shared" si="234"/>
        <v>1.2377528394758173</v>
      </c>
      <c r="AI280" s="150">
        <f t="shared" si="234"/>
        <v>1.2730931672726911</v>
      </c>
      <c r="AJ280" s="150">
        <f t="shared" si="234"/>
        <v>1.095005743308036</v>
      </c>
      <c r="AN280" s="154">
        <f>'[2]A18. Population 1680+'!J882</f>
        <v>51854.828000000001</v>
      </c>
      <c r="AO280" s="154"/>
      <c r="AP280" s="154"/>
      <c r="AQ280" s="153"/>
      <c r="AR280" s="153"/>
      <c r="AS280" s="153"/>
      <c r="AT280" s="153"/>
      <c r="AU280" s="154">
        <f>'[2]A18. Population 1680+'!S882</f>
        <v>4265.3999999999996</v>
      </c>
      <c r="AV280" s="153"/>
      <c r="AW280" s="153"/>
      <c r="AX280" s="153"/>
      <c r="AY280" s="156"/>
      <c r="AZ280" s="153"/>
      <c r="BA280" s="153"/>
      <c r="BB280" s="153"/>
      <c r="BC280" s="157"/>
      <c r="BJ280" s="168"/>
      <c r="BP280" s="166"/>
      <c r="BQ280" s="166"/>
      <c r="BR280" s="166"/>
      <c r="BV280" s="143"/>
      <c r="BW280" s="143"/>
      <c r="BX280" s="143"/>
      <c r="BY280" s="144"/>
      <c r="BZ280" s="144"/>
      <c r="CA280" s="144"/>
      <c r="CB280" s="158"/>
      <c r="CC280" s="158">
        <f t="shared" si="225"/>
        <v>252.31303779926259</v>
      </c>
      <c r="CD280" s="158"/>
      <c r="CE280" s="162">
        <f>'[2]A9. Nominal GDP (A)'!DX280/'[2]A9. Nominal GDP (A)'!EF280</f>
        <v>2.014999E-2</v>
      </c>
      <c r="CF280" s="162">
        <f>'[2]A18. Population 1680+'!U882</f>
        <v>1435.4</v>
      </c>
      <c r="CG280" s="162"/>
      <c r="CH280" s="162"/>
      <c r="CI280" s="145">
        <f>'[2]A9. Nominal GDP (A)'!DX280/CU280</f>
        <v>9623.2523741900004</v>
      </c>
      <c r="CJ280" s="145">
        <f t="shared" si="222"/>
        <v>9623.2523741900004</v>
      </c>
      <c r="CK280" s="145">
        <f>'[2]A9. Nominal GDP (A)'!DZ280/CV280</f>
        <v>9390.5134581900511</v>
      </c>
      <c r="CL280" s="145">
        <f>'[2]A9. Nominal GDP (A)'!EB280/CW280</f>
        <v>10449.373836744993</v>
      </c>
      <c r="CO280" s="146"/>
      <c r="CQ280" s="197"/>
      <c r="CR280" s="83">
        <v>477581</v>
      </c>
      <c r="CS280" s="83">
        <v>469020</v>
      </c>
      <c r="CT280" s="83">
        <v>521906</v>
      </c>
      <c r="CU280" s="203">
        <f>'[2]A9. Nominal GDP (A)'!FM280/'BoE A8. UK Real GDP(A)'!CR280</f>
        <v>5.5697358144482297E-2</v>
      </c>
      <c r="CV280" s="203">
        <f>'[2]A9. Nominal GDP (A)'!FN280/'BoE A8. UK Real GDP(A)'!CS280</f>
        <v>5.7910110443051471E-2</v>
      </c>
      <c r="CW280" s="203">
        <f>'[2]A9. Nominal GDP (A)'!FO280/'BoE A8. UK Real GDP(A)'!CT280</f>
        <v>5.6282165753986348E-2</v>
      </c>
      <c r="CX280" s="203">
        <f t="shared" si="226"/>
        <v>0.98207424499718377</v>
      </c>
      <c r="CY280" s="203">
        <f t="shared" si="227"/>
        <v>1.0928114811937661</v>
      </c>
      <c r="CZ280" s="203">
        <f t="shared" si="228"/>
        <v>1.1127585177604367</v>
      </c>
      <c r="DA280" s="190">
        <v>13120</v>
      </c>
      <c r="DB280" s="190">
        <v>75.010000000000005</v>
      </c>
      <c r="DC280" s="190"/>
      <c r="DD280" s="190"/>
      <c r="DE280" s="190"/>
      <c r="DF280" s="190"/>
      <c r="DG280" s="190"/>
      <c r="DH280" s="190"/>
      <c r="DI280" s="190">
        <f t="shared" si="214"/>
        <v>20058.281842218301</v>
      </c>
      <c r="DJ280" s="190">
        <f t="shared" si="215"/>
        <v>20363.399469634296</v>
      </c>
      <c r="DK280" s="190">
        <f t="shared" si="216"/>
        <v>24368.79809450687</v>
      </c>
    </row>
    <row r="281" spans="1:115" x14ac:dyDescent="0.25">
      <c r="A281">
        <v>1963</v>
      </c>
      <c r="B281" s="141">
        <f t="shared" si="223"/>
        <v>486092</v>
      </c>
      <c r="C281" s="141">
        <f t="shared" si="223"/>
        <v>493612</v>
      </c>
      <c r="D281" s="141">
        <f t="shared" si="223"/>
        <v>547364</v>
      </c>
      <c r="E281" s="148">
        <f t="shared" si="180"/>
        <v>1.7821060720589799</v>
      </c>
      <c r="F281" s="148">
        <f t="shared" si="180"/>
        <v>5.2432732079655437</v>
      </c>
      <c r="G281" s="148">
        <f t="shared" si="180"/>
        <v>4.8778898882174246</v>
      </c>
      <c r="H281" s="10"/>
      <c r="I281" s="13">
        <f t="shared" si="230"/>
        <v>475241.5723238191</v>
      </c>
      <c r="J281" s="13">
        <f t="shared" si="218"/>
        <v>482583.25654984184</v>
      </c>
      <c r="K281" s="13">
        <f t="shared" si="219"/>
        <v>535134.27882253192</v>
      </c>
      <c r="L281" s="10">
        <f t="shared" si="231"/>
        <v>4.8936205229217791</v>
      </c>
      <c r="M281" s="10"/>
      <c r="N281" s="13">
        <f>('[2]A9. Nominal GDP (A)'!DH281/('[2]A9. Nominal GDP (A)'!F281/'BoE A8. UK Real GDP(A)'!I281))</f>
        <v>411549.39443558262</v>
      </c>
      <c r="O281" s="13">
        <f t="shared" si="220"/>
        <v>418115.54647845373</v>
      </c>
      <c r="P281" s="13">
        <f t="shared" si="221"/>
        <v>463646.34162587684</v>
      </c>
      <c r="Q281" s="10">
        <f t="shared" si="232"/>
        <v>4.9344165290076205</v>
      </c>
      <c r="R281" s="10"/>
      <c r="S281" s="13">
        <f t="shared" si="229"/>
        <v>257.22937346385436</v>
      </c>
      <c r="T281" s="13">
        <f t="shared" si="229"/>
        <v>266.40490579218874</v>
      </c>
      <c r="U281" s="13">
        <f t="shared" si="229"/>
        <v>256.48751203355789</v>
      </c>
      <c r="V281" s="10">
        <f t="shared" si="233"/>
        <v>1.7821060720589941</v>
      </c>
      <c r="W281" s="10">
        <f t="shared" si="233"/>
        <v>5.2432732079655437</v>
      </c>
      <c r="X281" s="10">
        <f t="shared" si="233"/>
        <v>4.8778898882174389</v>
      </c>
      <c r="Y281" s="10"/>
      <c r="Z281" s="10"/>
      <c r="AA281" s="10">
        <f t="shared" si="205"/>
        <v>205.82733001010666</v>
      </c>
      <c r="AB281" s="10">
        <f t="shared" si="209"/>
        <v>4.3594187441674421</v>
      </c>
      <c r="AC281" s="10"/>
      <c r="AD281" s="81">
        <f t="shared" si="224"/>
        <v>486092</v>
      </c>
      <c r="AE281" s="81">
        <f t="shared" si="224"/>
        <v>493612</v>
      </c>
      <c r="AF281" s="81">
        <f t="shared" si="224"/>
        <v>547364</v>
      </c>
      <c r="AG281" s="81">
        <f t="shared" si="206"/>
        <v>547364</v>
      </c>
      <c r="AH281" s="150">
        <f t="shared" si="234"/>
        <v>1.7821060720589799</v>
      </c>
      <c r="AI281" s="150">
        <f t="shared" si="234"/>
        <v>5.2432732079655437</v>
      </c>
      <c r="AJ281" s="150">
        <f t="shared" si="234"/>
        <v>4.8778898882174246</v>
      </c>
      <c r="AN281" s="154">
        <f>'[2]A18. Population 1680+'!J883</f>
        <v>52178.2</v>
      </c>
      <c r="AO281" s="154"/>
      <c r="AP281" s="154"/>
      <c r="AQ281" s="153"/>
      <c r="AR281" s="153"/>
      <c r="AS281" s="153"/>
      <c r="AT281" s="153"/>
      <c r="AU281" s="154">
        <f>'[2]A18. Population 1680+'!S883</f>
        <v>4296</v>
      </c>
      <c r="AV281" s="153"/>
      <c r="AW281" s="153"/>
      <c r="AX281" s="153"/>
      <c r="AY281" s="156"/>
      <c r="AZ281" s="153"/>
      <c r="BA281" s="153"/>
      <c r="BB281" s="153"/>
      <c r="BC281" s="157"/>
      <c r="BJ281" s="168"/>
      <c r="BP281" s="166"/>
      <c r="BQ281" s="166"/>
      <c r="BR281" s="166"/>
      <c r="BV281" s="143"/>
      <c r="BW281" s="143"/>
      <c r="BX281" s="143"/>
      <c r="BY281" s="144"/>
      <c r="BZ281" s="144"/>
      <c r="CA281" s="144"/>
      <c r="CB281" s="158"/>
      <c r="CC281" s="158">
        <f t="shared" si="225"/>
        <v>256.84804262694951</v>
      </c>
      <c r="CD281" s="158"/>
      <c r="CE281" s="162">
        <f>'[2]A9. Nominal GDP (A)'!DX281/'[2]A9. Nominal GDP (A)'!EF281</f>
        <v>2.0299979999999999E-2</v>
      </c>
      <c r="CF281" s="162">
        <f>'[2]A18. Population 1680+'!U883</f>
        <v>1446</v>
      </c>
      <c r="CG281" s="162"/>
      <c r="CH281" s="162"/>
      <c r="CI281" s="145">
        <f>'[2]A9. Nominal GDP (A)'!DX281/CU281</f>
        <v>9867.6578781600001</v>
      </c>
      <c r="CJ281" s="145">
        <f t="shared" si="222"/>
        <v>9867.6578781600001</v>
      </c>
      <c r="CK281" s="145">
        <f>'[2]A9. Nominal GDP (A)'!DZ281/CV281</f>
        <v>9937.5552220297141</v>
      </c>
      <c r="CL281" s="145">
        <f>'[2]A9. Nominal GDP (A)'!EB281/CW281</f>
        <v>11019.707739177882</v>
      </c>
      <c r="CO281" s="146"/>
      <c r="CQ281" s="197"/>
      <c r="CR281" s="83">
        <v>486092</v>
      </c>
      <c r="CS281" s="83">
        <v>493612</v>
      </c>
      <c r="CT281" s="83">
        <v>547364</v>
      </c>
      <c r="CU281" s="203">
        <f>'[2]A9. Nominal GDP (A)'!FM281/'BoE A8. UK Real GDP(A)'!CR281</f>
        <v>5.8237946726134145E-2</v>
      </c>
      <c r="CV281" s="203">
        <f>'[2]A9. Nominal GDP (A)'!FN281/'BoE A8. UK Real GDP(A)'!CS281</f>
        <v>5.8671588210983526E-2</v>
      </c>
      <c r="CW281" s="203">
        <f>'[2]A9. Nominal GDP (A)'!FO281/'BoE A8. UK Real GDP(A)'!CT281</f>
        <v>5.7053441585489729E-2</v>
      </c>
      <c r="CX281" s="203">
        <f t="shared" si="226"/>
        <v>1.0154703224903927</v>
      </c>
      <c r="CY281" s="203">
        <f t="shared" si="227"/>
        <v>1.1260502127169343</v>
      </c>
      <c r="CZ281" s="203">
        <f t="shared" si="228"/>
        <v>1.1088952456585335</v>
      </c>
      <c r="DA281" s="190">
        <v>13741</v>
      </c>
      <c r="DB281" s="190">
        <v>78.28</v>
      </c>
      <c r="DC281" s="190"/>
      <c r="DD281" s="190"/>
      <c r="DE281" s="190"/>
      <c r="DF281" s="190"/>
      <c r="DG281" s="190"/>
      <c r="DH281" s="190"/>
      <c r="DI281" s="190">
        <f t="shared" si="214"/>
        <v>20932.706340605899</v>
      </c>
      <c r="DJ281" s="190">
        <f t="shared" si="215"/>
        <v>21251.125323063228</v>
      </c>
      <c r="DK281" s="190">
        <f t="shared" si="216"/>
        <v>25431.136046367119</v>
      </c>
    </row>
    <row r="282" spans="1:115" x14ac:dyDescent="0.25">
      <c r="A282">
        <v>1964</v>
      </c>
      <c r="B282" s="141">
        <f t="shared" si="223"/>
        <v>513673</v>
      </c>
      <c r="C282" s="141">
        <f t="shared" si="223"/>
        <v>521278</v>
      </c>
      <c r="D282" s="141">
        <f t="shared" si="223"/>
        <v>577677</v>
      </c>
      <c r="E282" s="148">
        <f t="shared" si="180"/>
        <v>5.6740287846745048</v>
      </c>
      <c r="F282" s="148">
        <f t="shared" si="180"/>
        <v>5.6048070144161812</v>
      </c>
      <c r="G282" s="148">
        <f t="shared" si="180"/>
        <v>5.5379966530498876</v>
      </c>
      <c r="H282" s="10"/>
      <c r="I282" s="13">
        <f t="shared" si="230"/>
        <v>502282.24194953329</v>
      </c>
      <c r="J282" s="13">
        <f t="shared" si="218"/>
        <v>509707.55633454875</v>
      </c>
      <c r="K282" s="13">
        <f t="shared" si="219"/>
        <v>564854.70712493744</v>
      </c>
      <c r="L282" s="10">
        <f t="shared" si="231"/>
        <v>5.5538262971679018</v>
      </c>
      <c r="M282" s="10"/>
      <c r="N282" s="13">
        <f>('[2]A9. Nominal GDP (A)'!DH282/('[2]A9. Nominal GDP (A)'!F282/'BoE A8. UK Real GDP(A)'!I282))</f>
        <v>435135.21256119397</v>
      </c>
      <c r="O282" s="13">
        <f t="shared" si="220"/>
        <v>441788.08657062607</v>
      </c>
      <c r="P282" s="13">
        <f t="shared" si="221"/>
        <v>489586.77804522641</v>
      </c>
      <c r="Q282" s="10">
        <f t="shared" si="232"/>
        <v>5.5948756822675989</v>
      </c>
      <c r="R282" s="10"/>
      <c r="S282" s="13">
        <f t="shared" si="229"/>
        <v>271.82464215683132</v>
      </c>
      <c r="T282" s="13">
        <f t="shared" si="229"/>
        <v>281.33638663877815</v>
      </c>
      <c r="U282" s="13">
        <f t="shared" si="229"/>
        <v>270.69178186546725</v>
      </c>
      <c r="V282" s="10">
        <f t="shared" si="233"/>
        <v>5.6740287846745048</v>
      </c>
      <c r="W282" s="10">
        <f t="shared" si="233"/>
        <v>5.6048070144161812</v>
      </c>
      <c r="X282" s="10">
        <f t="shared" si="233"/>
        <v>5.5379966530498876</v>
      </c>
      <c r="Y282" s="10"/>
      <c r="Z282" s="10"/>
      <c r="AA282" s="10">
        <f t="shared" si="205"/>
        <v>215.97671036063056</v>
      </c>
      <c r="AB282" s="10">
        <f t="shared" si="209"/>
        <v>4.9310168625447091</v>
      </c>
      <c r="AC282" s="10"/>
      <c r="AD282" s="81">
        <f t="shared" si="224"/>
        <v>513673</v>
      </c>
      <c r="AE282" s="81">
        <f t="shared" si="224"/>
        <v>521278</v>
      </c>
      <c r="AF282" s="81">
        <f t="shared" si="224"/>
        <v>577677</v>
      </c>
      <c r="AG282" s="81">
        <f t="shared" si="206"/>
        <v>577677</v>
      </c>
      <c r="AH282" s="150">
        <f t="shared" si="234"/>
        <v>5.6740287846745048</v>
      </c>
      <c r="AI282" s="150">
        <f t="shared" si="234"/>
        <v>5.6048070144161812</v>
      </c>
      <c r="AJ282" s="150">
        <f t="shared" si="234"/>
        <v>5.5379966530498876</v>
      </c>
      <c r="AN282" s="154">
        <f>'[2]A18. Population 1680+'!J884</f>
        <v>52532.800000000003</v>
      </c>
      <c r="AO282" s="154"/>
      <c r="AP282" s="154"/>
      <c r="AQ282" s="153"/>
      <c r="AR282" s="153"/>
      <c r="AS282" s="153"/>
      <c r="AT282" s="153"/>
      <c r="AU282" s="154">
        <f>'[2]A18. Population 1680+'!S884</f>
        <v>4322</v>
      </c>
      <c r="AV282" s="153"/>
      <c r="AW282" s="153"/>
      <c r="AX282" s="153"/>
      <c r="AY282" s="156"/>
      <c r="AZ282" s="153"/>
      <c r="BA282" s="153"/>
      <c r="BB282" s="153"/>
      <c r="BC282" s="157"/>
      <c r="BJ282" s="168"/>
      <c r="BP282" s="166"/>
      <c r="BQ282" s="166"/>
      <c r="BR282" s="166"/>
      <c r="BV282" s="143"/>
      <c r="BW282" s="143"/>
      <c r="BX282" s="143"/>
      <c r="BY282" s="144"/>
      <c r="BZ282" s="144"/>
      <c r="CA282" s="144"/>
      <c r="CB282" s="158"/>
      <c r="CC282" s="158">
        <f t="shared" si="225"/>
        <v>271.46238503543367</v>
      </c>
      <c r="CD282" s="158"/>
      <c r="CE282" s="162">
        <f>'[2]A9. Nominal GDP (A)'!DX282/'[2]A9. Nominal GDP (A)'!EF282</f>
        <v>2.0449970000000001E-2</v>
      </c>
      <c r="CF282" s="162">
        <f>'[2]A18. Population 1680+'!U884</f>
        <v>1458</v>
      </c>
      <c r="CG282" s="162"/>
      <c r="CH282" s="162"/>
      <c r="CI282" s="145">
        <f>'[2]A9. Nominal GDP (A)'!DX282/CU282</f>
        <v>10504.597439810001</v>
      </c>
      <c r="CJ282" s="145">
        <f t="shared" si="222"/>
        <v>10504.597439810001</v>
      </c>
      <c r="CK282" s="145">
        <f>'[2]A9. Nominal GDP (A)'!DZ282/CV282</f>
        <v>10575.519684238659</v>
      </c>
      <c r="CL282" s="145">
        <f>'[2]A9. Nominal GDP (A)'!EB282/CW282</f>
        <v>11719.724378607838</v>
      </c>
      <c r="CO282" s="146"/>
      <c r="CQ282" s="197"/>
      <c r="CR282" s="83">
        <v>513673</v>
      </c>
      <c r="CS282" s="83">
        <v>521278</v>
      </c>
      <c r="CT282" s="83">
        <v>577677</v>
      </c>
      <c r="CU282" s="203">
        <f>'[2]A9. Nominal GDP (A)'!FM282/'BoE A8. UK Real GDP(A)'!CR282</f>
        <v>5.9950591134827022E-2</v>
      </c>
      <c r="CV282" s="203">
        <f>'[2]A9. Nominal GDP (A)'!FN282/'BoE A8. UK Real GDP(A)'!CS282</f>
        <v>6.041689846876331E-2</v>
      </c>
      <c r="CW282" s="203">
        <f>'[2]A9. Nominal GDP (A)'!FO282/'BoE A8. UK Real GDP(A)'!CT282</f>
        <v>5.9076265802515938E-2</v>
      </c>
      <c r="CX282" s="203">
        <f t="shared" si="226"/>
        <v>1.014805138677719</v>
      </c>
      <c r="CY282" s="203">
        <f t="shared" si="227"/>
        <v>1.1246006700760991</v>
      </c>
      <c r="CZ282" s="203">
        <f t="shared" si="228"/>
        <v>1.1081937085393974</v>
      </c>
      <c r="DA282" s="190">
        <v>14279</v>
      </c>
      <c r="DB282" s="190">
        <v>82.14</v>
      </c>
      <c r="DC282" s="190"/>
      <c r="DD282" s="190"/>
      <c r="DE282" s="190"/>
      <c r="DF282" s="190"/>
      <c r="DG282" s="190"/>
      <c r="DH282" s="190"/>
      <c r="DI282" s="190">
        <f t="shared" si="214"/>
        <v>21964.901620048142</v>
      </c>
      <c r="DJ282" s="190">
        <f t="shared" si="215"/>
        <v>22299.021896223985</v>
      </c>
      <c r="DK282" s="190">
        <f t="shared" si="216"/>
        <v>26685.149653150165</v>
      </c>
    </row>
    <row r="283" spans="1:115" x14ac:dyDescent="0.25">
      <c r="A283">
        <v>1965</v>
      </c>
      <c r="B283" s="141">
        <f t="shared" si="223"/>
        <v>527063</v>
      </c>
      <c r="C283" s="141">
        <f t="shared" si="223"/>
        <v>534185</v>
      </c>
      <c r="D283" s="141">
        <f t="shared" si="223"/>
        <v>589975</v>
      </c>
      <c r="E283" s="148">
        <f t="shared" si="180"/>
        <v>2.6067167244531078</v>
      </c>
      <c r="F283" s="148">
        <f t="shared" si="180"/>
        <v>2.4760300645720719</v>
      </c>
      <c r="G283" s="148">
        <f t="shared" si="180"/>
        <v>2.1288713242867487</v>
      </c>
      <c r="H283" s="10"/>
      <c r="I283" s="13">
        <f t="shared" si="230"/>
        <v>515452.61829820985</v>
      </c>
      <c r="J283" s="13">
        <f t="shared" si="218"/>
        <v>522406.41265780787</v>
      </c>
      <c r="K283" s="13">
        <f t="shared" si="219"/>
        <v>576966.26320055814</v>
      </c>
      <c r="L283" s="10">
        <f t="shared" si="231"/>
        <v>2.1441896336966835</v>
      </c>
      <c r="M283" s="10"/>
      <c r="N283" s="13">
        <f>('[2]A9. Nominal GDP (A)'!DH283/('[2]A9. Nominal GDP (A)'!F283/'BoE A8. UK Real GDP(A)'!I283))</f>
        <v>446718.5670234611</v>
      </c>
      <c r="O283" s="13">
        <f t="shared" si="220"/>
        <v>452970.87214251375</v>
      </c>
      <c r="P283" s="13">
        <f t="shared" si="221"/>
        <v>500278.91141136404</v>
      </c>
      <c r="Q283" s="10">
        <f t="shared" si="232"/>
        <v>2.1839097470785589</v>
      </c>
      <c r="R283" s="10"/>
      <c r="S283" s="13">
        <f t="shared" si="229"/>
        <v>278.91034056511825</v>
      </c>
      <c r="T283" s="13">
        <f t="shared" si="229"/>
        <v>288.30236015453499</v>
      </c>
      <c r="U283" s="13">
        <f t="shared" si="229"/>
        <v>276.45446158680204</v>
      </c>
      <c r="V283" s="10">
        <f t="shared" si="233"/>
        <v>2.6067167244531078</v>
      </c>
      <c r="W283" s="10">
        <f t="shared" si="233"/>
        <v>2.4760300645720577</v>
      </c>
      <c r="X283" s="10">
        <f t="shared" si="233"/>
        <v>2.1288713242867487</v>
      </c>
      <c r="Y283" s="10"/>
      <c r="Z283" s="10"/>
      <c r="AA283" s="10">
        <f t="shared" si="205"/>
        <v>219.47377664721003</v>
      </c>
      <c r="AB283" s="10">
        <f t="shared" si="209"/>
        <v>1.6191867543218876</v>
      </c>
      <c r="AC283" s="10"/>
      <c r="AD283" s="81">
        <f t="shared" si="224"/>
        <v>527063</v>
      </c>
      <c r="AE283" s="81">
        <f t="shared" si="224"/>
        <v>534185</v>
      </c>
      <c r="AF283" s="81">
        <f t="shared" si="224"/>
        <v>589975</v>
      </c>
      <c r="AG283" s="81">
        <f t="shared" si="206"/>
        <v>589975</v>
      </c>
      <c r="AH283" s="150">
        <f t="shared" si="234"/>
        <v>2.6067167244531078</v>
      </c>
      <c r="AI283" s="150">
        <f t="shared" si="234"/>
        <v>2.4760300645720719</v>
      </c>
      <c r="AJ283" s="150">
        <f t="shared" si="234"/>
        <v>2.1288713242867487</v>
      </c>
      <c r="AN283" s="154">
        <f>'[2]A18. Population 1680+'!J885</f>
        <v>52881.3</v>
      </c>
      <c r="AO283" s="154"/>
      <c r="AP283" s="154"/>
      <c r="AQ283" s="153"/>
      <c r="AR283" s="153"/>
      <c r="AS283" s="153"/>
      <c r="AT283" s="153"/>
      <c r="AU283" s="154">
        <f>'[2]A18. Population 1680+'!S885</f>
        <v>4345</v>
      </c>
      <c r="AV283" s="153"/>
      <c r="AW283" s="153"/>
      <c r="AX283" s="153"/>
      <c r="AY283" s="156"/>
      <c r="AZ283" s="153"/>
      <c r="BA283" s="153"/>
      <c r="BB283" s="153"/>
      <c r="BC283" s="157"/>
      <c r="BJ283" s="168"/>
      <c r="BP283" s="166"/>
      <c r="BQ283" s="166"/>
      <c r="BR283" s="166"/>
      <c r="BV283" s="143"/>
      <c r="BW283" s="143"/>
      <c r="BX283" s="143"/>
      <c r="BY283" s="144"/>
      <c r="BZ283" s="144"/>
      <c r="CA283" s="144"/>
      <c r="CB283" s="158"/>
      <c r="CC283" s="158">
        <f t="shared" si="225"/>
        <v>278.58041843742927</v>
      </c>
      <c r="CD283" s="158"/>
      <c r="CE283" s="162">
        <f>'[2]A9. Nominal GDP (A)'!DX283/'[2]A9. Nominal GDP (A)'!EF283</f>
        <v>2.059996E-2</v>
      </c>
      <c r="CF283" s="162">
        <f>'[2]A18. Population 1680+'!U885</f>
        <v>1469</v>
      </c>
      <c r="CG283" s="162"/>
      <c r="CH283" s="162"/>
      <c r="CI283" s="145">
        <f>'[2]A9. Nominal GDP (A)'!DX283/CU283</f>
        <v>10857.47671748</v>
      </c>
      <c r="CJ283" s="145">
        <f t="shared" si="222"/>
        <v>10857.47671748</v>
      </c>
      <c r="CK283" s="145">
        <f>'[2]A9. Nominal GDP (A)'!DZ283/CV283</f>
        <v>10920.822504990576</v>
      </c>
      <c r="CL283" s="145">
        <f>'[2]A9. Nominal GDP (A)'!EB283/CW283</f>
        <v>12061.387454499501</v>
      </c>
      <c r="CO283" s="146"/>
      <c r="CQ283" s="197"/>
      <c r="CR283" s="83">
        <v>527063</v>
      </c>
      <c r="CS283" s="83">
        <v>534185</v>
      </c>
      <c r="CT283" s="83">
        <v>589975</v>
      </c>
      <c r="CU283" s="203">
        <f>'[2]A9. Nominal GDP (A)'!FM283/'BoE A8. UK Real GDP(A)'!CR283</f>
        <v>6.2967804607798314E-2</v>
      </c>
      <c r="CV283" s="203">
        <f>'[2]A9. Nominal GDP (A)'!FN283/'BoE A8. UK Real GDP(A)'!CS283</f>
        <v>6.3515448767749005E-2</v>
      </c>
      <c r="CW283" s="203">
        <f>'[2]A9. Nominal GDP (A)'!FO283/'BoE A8. UK Real GDP(A)'!CT283</f>
        <v>6.2555193016653243E-2</v>
      </c>
      <c r="CX283" s="203">
        <f t="shared" si="226"/>
        <v>1.0135126161388677</v>
      </c>
      <c r="CY283" s="203">
        <f t="shared" si="227"/>
        <v>1.1193633398663916</v>
      </c>
      <c r="CZ283" s="203">
        <f t="shared" si="228"/>
        <v>1.1044394732162079</v>
      </c>
      <c r="DA283" s="190">
        <v>14528</v>
      </c>
      <c r="DB283" s="190">
        <v>83.47</v>
      </c>
      <c r="DC283" s="190"/>
      <c r="DD283" s="190"/>
      <c r="DE283" s="190"/>
      <c r="DF283" s="190"/>
      <c r="DG283" s="190"/>
      <c r="DH283" s="190"/>
      <c r="DI283" s="190">
        <f t="shared" si="214"/>
        <v>22320.554397679796</v>
      </c>
      <c r="DJ283" s="190">
        <f t="shared" si="215"/>
        <v>22660.084705110981</v>
      </c>
      <c r="DK283" s="190">
        <f t="shared" si="216"/>
        <v>27117.232061704944</v>
      </c>
    </row>
    <row r="284" spans="1:115" x14ac:dyDescent="0.25">
      <c r="A284">
        <v>1966</v>
      </c>
      <c r="B284" s="141">
        <f t="shared" si="223"/>
        <v>534597</v>
      </c>
      <c r="C284" s="141">
        <f t="shared" si="223"/>
        <v>541616</v>
      </c>
      <c r="D284" s="141">
        <f t="shared" si="223"/>
        <v>599211</v>
      </c>
      <c r="E284" s="148">
        <f t="shared" si="180"/>
        <v>1.4294306373241881</v>
      </c>
      <c r="F284" s="148">
        <f t="shared" si="180"/>
        <v>1.3910911013974498</v>
      </c>
      <c r="G284" s="148">
        <f t="shared" si="180"/>
        <v>1.5654900631382702</v>
      </c>
      <c r="H284" s="10"/>
      <c r="I284" s="13">
        <f t="shared" si="230"/>
        <v>522899.07381523942</v>
      </c>
      <c r="J284" s="13">
        <f t="shared" si="218"/>
        <v>529753.00751495128</v>
      </c>
      <c r="K284" s="13">
        <f t="shared" si="219"/>
        <v>586086.50665054482</v>
      </c>
      <c r="L284" s="10">
        <f t="shared" si="231"/>
        <v>1.5807238709928555</v>
      </c>
      <c r="M284" s="10"/>
      <c r="N284" s="13">
        <f>('[2]A9. Nominal GDP (A)'!DH284/('[2]A9. Nominal GDP (A)'!F284/'BoE A8. UK Real GDP(A)'!I284))</f>
        <v>453348.26755345915</v>
      </c>
      <c r="O284" s="13">
        <f t="shared" si="220"/>
        <v>459519.60192105832</v>
      </c>
      <c r="P284" s="13">
        <f t="shared" si="221"/>
        <v>508384.53846769524</v>
      </c>
      <c r="Q284" s="10">
        <f t="shared" si="232"/>
        <v>1.6202216146717063</v>
      </c>
      <c r="R284" s="10"/>
      <c r="S284" s="13">
        <f t="shared" si="229"/>
        <v>282.89717042382131</v>
      </c>
      <c r="T284" s="13">
        <f t="shared" si="229"/>
        <v>292.31290863176361</v>
      </c>
      <c r="U284" s="13">
        <f t="shared" si="229"/>
        <v>280.7823287120458</v>
      </c>
      <c r="V284" s="10">
        <f t="shared" si="233"/>
        <v>1.4294306373241881</v>
      </c>
      <c r="W284" s="10">
        <f t="shared" si="233"/>
        <v>1.3910911013974641</v>
      </c>
      <c r="X284" s="10">
        <f t="shared" si="233"/>
        <v>1.565490063138256</v>
      </c>
      <c r="Y284" s="10"/>
      <c r="Z284" s="10"/>
      <c r="AA284" s="10">
        <f t="shared" si="205"/>
        <v>221.84021248023376</v>
      </c>
      <c r="AB284" s="10">
        <f t="shared" si="209"/>
        <v>1.0782317000119832</v>
      </c>
      <c r="AC284" s="10"/>
      <c r="AD284" s="81">
        <f t="shared" si="224"/>
        <v>534597</v>
      </c>
      <c r="AE284" s="81">
        <f t="shared" si="224"/>
        <v>541616</v>
      </c>
      <c r="AF284" s="81">
        <f t="shared" si="224"/>
        <v>599211</v>
      </c>
      <c r="AG284" s="81">
        <f t="shared" si="206"/>
        <v>599211</v>
      </c>
      <c r="AH284" s="150">
        <f t="shared" si="234"/>
        <v>1.4294306373241881</v>
      </c>
      <c r="AI284" s="150">
        <f t="shared" si="234"/>
        <v>1.3910911013974498</v>
      </c>
      <c r="AJ284" s="150">
        <f t="shared" si="234"/>
        <v>1.5654900631382702</v>
      </c>
      <c r="AN284" s="154">
        <f>'[2]A18. Population 1680+'!J886</f>
        <v>53167.1</v>
      </c>
      <c r="AO284" s="154"/>
      <c r="AP284" s="154"/>
      <c r="AQ284" s="153"/>
      <c r="AR284" s="153"/>
      <c r="AS284" s="153"/>
      <c r="AT284" s="153"/>
      <c r="AU284" s="154">
        <f>'[2]A18. Population 1680+'!S886</f>
        <v>4362</v>
      </c>
      <c r="AV284" s="153"/>
      <c r="AW284" s="153"/>
      <c r="AX284" s="153"/>
      <c r="AY284" s="156"/>
      <c r="AZ284" s="153"/>
      <c r="BA284" s="153"/>
      <c r="BB284" s="153"/>
      <c r="BC284" s="157"/>
      <c r="BJ284" s="168"/>
      <c r="BP284" s="166"/>
      <c r="BQ284" s="166"/>
      <c r="BR284" s="166"/>
      <c r="BV284" s="143"/>
      <c r="BW284" s="143"/>
      <c r="BX284" s="143"/>
      <c r="BY284" s="144"/>
      <c r="BZ284" s="144"/>
      <c r="CA284" s="144"/>
      <c r="CB284" s="158"/>
      <c r="CC284" s="158">
        <f t="shared" si="225"/>
        <v>282.6049138423777</v>
      </c>
      <c r="CD284" s="158"/>
      <c r="CE284" s="162">
        <f>'[2]A9. Nominal GDP (A)'!DX284/'[2]A9. Nominal GDP (A)'!EF284</f>
        <v>2.074995E-2</v>
      </c>
      <c r="CF284" s="162">
        <f>'[2]A18. Population 1680+'!U886</f>
        <v>1478</v>
      </c>
      <c r="CG284" s="162"/>
      <c r="CH284" s="162"/>
      <c r="CI284" s="145">
        <f>'[2]A9. Nominal GDP (A)'!DX284/CU284</f>
        <v>11092.86102015</v>
      </c>
      <c r="CJ284" s="145">
        <f t="shared" si="222"/>
        <v>11092.86102015</v>
      </c>
      <c r="CK284" s="145">
        <f>'[2]A9. Nominal GDP (A)'!DZ284/CV284</f>
        <v>11141.155874518759</v>
      </c>
      <c r="CL284" s="145">
        <f>'[2]A9. Nominal GDP (A)'!EB284/CW284</f>
        <v>12325.897227419908</v>
      </c>
      <c r="CO284" s="146"/>
      <c r="CQ284" s="197"/>
      <c r="CR284" s="83">
        <v>534597</v>
      </c>
      <c r="CS284" s="83">
        <v>541616</v>
      </c>
      <c r="CT284" s="83">
        <v>599211</v>
      </c>
      <c r="CU284" s="203">
        <f>'[2]A9. Nominal GDP (A)'!FM284/'BoE A8. UK Real GDP(A)'!CR284</f>
        <v>6.6055365069388722E-2</v>
      </c>
      <c r="CV284" s="203">
        <f>'[2]A9. Nominal GDP (A)'!FN284/'BoE A8. UK Real GDP(A)'!CS284</f>
        <v>6.672808779652005E-2</v>
      </c>
      <c r="CW284" s="203">
        <f>'[2]A9. Nominal GDP (A)'!FO284/'BoE A8. UK Real GDP(A)'!CT284</f>
        <v>6.5791515843333981E-2</v>
      </c>
      <c r="CX284" s="203">
        <f t="shared" si="226"/>
        <v>1.0131295162524294</v>
      </c>
      <c r="CY284" s="203">
        <f t="shared" si="227"/>
        <v>1.1208648757849371</v>
      </c>
      <c r="CZ284" s="203">
        <f t="shared" si="228"/>
        <v>1.1063391775723022</v>
      </c>
      <c r="DA284" s="190">
        <v>14652</v>
      </c>
      <c r="DB284" s="190">
        <v>84.37</v>
      </c>
      <c r="DC284" s="190"/>
      <c r="DD284" s="190"/>
      <c r="DE284" s="190"/>
      <c r="DF284" s="190"/>
      <c r="DG284" s="190"/>
      <c r="DH284" s="190"/>
      <c r="DI284" s="190">
        <f t="shared" si="214"/>
        <v>22561.221690814</v>
      </c>
      <c r="DJ284" s="190">
        <f t="shared" si="215"/>
        <v>22904.412921651056</v>
      </c>
      <c r="DK284" s="190">
        <f t="shared" si="216"/>
        <v>27409.618653960064</v>
      </c>
    </row>
    <row r="285" spans="1:115" x14ac:dyDescent="0.25">
      <c r="A285">
        <v>1967</v>
      </c>
      <c r="B285" s="141">
        <f t="shared" si="223"/>
        <v>546184</v>
      </c>
      <c r="C285" s="141">
        <f t="shared" si="223"/>
        <v>554064</v>
      </c>
      <c r="D285" s="141">
        <f t="shared" si="223"/>
        <v>615879</v>
      </c>
      <c r="E285" s="148">
        <f t="shared" si="180"/>
        <v>2.1674270525274153</v>
      </c>
      <c r="F285" s="148">
        <f t="shared" si="180"/>
        <v>2.2983072878201511</v>
      </c>
      <c r="G285" s="148">
        <f t="shared" si="180"/>
        <v>2.7816578801123484</v>
      </c>
      <c r="H285" s="10"/>
      <c r="I285" s="13">
        <f t="shared" si="230"/>
        <v>534312.65933567064</v>
      </c>
      <c r="J285" s="13">
        <f t="shared" si="218"/>
        <v>542009.64332875435</v>
      </c>
      <c r="K285" s="13">
        <f t="shared" si="219"/>
        <v>602479.78053739248</v>
      </c>
      <c r="L285" s="10">
        <f t="shared" si="231"/>
        <v>2.7970741009777527</v>
      </c>
      <c r="M285" s="10"/>
      <c r="N285" s="13">
        <f>('[2]A9. Nominal GDP (A)'!DH285/('[2]A9. Nominal GDP (A)'!F285/'BoE A8. UK Real GDP(A)'!I285))</f>
        <v>463423.84077461046</v>
      </c>
      <c r="O285" s="13">
        <f t="shared" si="220"/>
        <v>470334.0762057812</v>
      </c>
      <c r="P285" s="13">
        <f t="shared" si="221"/>
        <v>522807.61883020779</v>
      </c>
      <c r="Q285" s="10">
        <f t="shared" si="232"/>
        <v>2.8370415052323779</v>
      </c>
      <c r="R285" s="10"/>
      <c r="S285" s="13">
        <f t="shared" si="229"/>
        <v>289.02876022642181</v>
      </c>
      <c r="T285" s="13">
        <f t="shared" si="229"/>
        <v>299.03115751408649</v>
      </c>
      <c r="U285" s="13">
        <f t="shared" si="229"/>
        <v>288.59273248462739</v>
      </c>
      <c r="V285" s="10">
        <f t="shared" si="233"/>
        <v>2.1674270525274153</v>
      </c>
      <c r="W285" s="10">
        <f t="shared" si="233"/>
        <v>2.2983072878201511</v>
      </c>
      <c r="X285" s="10">
        <f t="shared" si="233"/>
        <v>2.7816578801123484</v>
      </c>
      <c r="Y285" s="10"/>
      <c r="Z285" s="10"/>
      <c r="AA285" s="10">
        <f t="shared" si="205"/>
        <v>232.77840477509889</v>
      </c>
      <c r="AB285" s="10">
        <f t="shared" si="209"/>
        <v>4.9306625577812042</v>
      </c>
      <c r="AC285" s="10"/>
      <c r="AD285" s="81">
        <f t="shared" si="224"/>
        <v>546184</v>
      </c>
      <c r="AE285" s="81">
        <f t="shared" si="224"/>
        <v>554064</v>
      </c>
      <c r="AF285" s="81">
        <f t="shared" si="224"/>
        <v>615879</v>
      </c>
      <c r="AG285" s="81">
        <f t="shared" si="206"/>
        <v>615879</v>
      </c>
      <c r="AH285" s="150">
        <f t="shared" si="234"/>
        <v>2.1674270525274153</v>
      </c>
      <c r="AI285" s="150">
        <f t="shared" si="234"/>
        <v>2.2983072878201511</v>
      </c>
      <c r="AJ285" s="150">
        <f t="shared" si="234"/>
        <v>2.7816578801123484</v>
      </c>
      <c r="AN285" s="154">
        <f>'[2]A18. Population 1680+'!J887</f>
        <v>53470.200000000004</v>
      </c>
      <c r="AO285" s="154"/>
      <c r="AP285" s="154"/>
      <c r="AQ285" s="153"/>
      <c r="AR285" s="153"/>
      <c r="AS285" s="153"/>
      <c r="AT285" s="153"/>
      <c r="AU285" s="154">
        <f>'[2]A18. Population 1680+'!S887</f>
        <v>4391.1000000000004</v>
      </c>
      <c r="AV285" s="153"/>
      <c r="AW285" s="153"/>
      <c r="AX285" s="153"/>
      <c r="AY285" s="156"/>
      <c r="AZ285" s="153"/>
      <c r="BA285" s="153"/>
      <c r="BB285" s="153"/>
      <c r="BC285" s="157"/>
      <c r="BJ285" s="168"/>
      <c r="BP285" s="166"/>
      <c r="BQ285" s="166"/>
      <c r="BR285" s="166"/>
      <c r="BV285" s="143"/>
      <c r="BW285" s="143"/>
      <c r="BX285" s="143"/>
      <c r="BY285" s="144"/>
      <c r="BZ285" s="144"/>
      <c r="CA285" s="144"/>
      <c r="CB285" s="158"/>
      <c r="CC285" s="158">
        <f t="shared" si="225"/>
        <v>288.77347583484698</v>
      </c>
      <c r="CD285" s="158"/>
      <c r="CE285" s="162">
        <f>'[2]A9. Nominal GDP (A)'!DX285/'[2]A9. Nominal GDP (A)'!EF285</f>
        <v>2.0899939999999999E-2</v>
      </c>
      <c r="CF285" s="162">
        <f>'[2]A18. Population 1680+'!U887</f>
        <v>1491</v>
      </c>
      <c r="CG285" s="162"/>
      <c r="CH285" s="162"/>
      <c r="CI285" s="145">
        <f>'[2]A9. Nominal GDP (A)'!DX285/CU285</f>
        <v>11415.212828959999</v>
      </c>
      <c r="CJ285" s="145">
        <f t="shared" si="222"/>
        <v>11415.212828959999</v>
      </c>
      <c r="CK285" s="145">
        <f>'[2]A9. Nominal GDP (A)'!DZ285/CV285</f>
        <v>11373.321792357889</v>
      </c>
      <c r="CL285" s="145">
        <f>'[2]A9. Nominal GDP (A)'!EB285/CW285</f>
        <v>12642.203882864767</v>
      </c>
      <c r="CO285" s="146"/>
      <c r="CQ285" s="197"/>
      <c r="CR285" s="83">
        <v>546184</v>
      </c>
      <c r="CS285" s="83">
        <v>554064</v>
      </c>
      <c r="CT285" s="83">
        <v>615879</v>
      </c>
      <c r="CU285" s="203">
        <f>'[2]A9. Nominal GDP (A)'!FM285/'BoE A8. UK Real GDP(A)'!CR285</f>
        <v>6.8330452741200767E-2</v>
      </c>
      <c r="CV285" s="203">
        <f>'[2]A9. Nominal GDP (A)'!FN285/'BoE A8. UK Real GDP(A)'!CS285</f>
        <v>6.9582214329030584E-2</v>
      </c>
      <c r="CW285" s="203">
        <f>'[2]A9. Nominal GDP (A)'!FO285/'BoE A8. UK Real GDP(A)'!CT285</f>
        <v>6.7753568476924847E-2</v>
      </c>
      <c r="CX285" s="203">
        <f t="shared" si="226"/>
        <v>1.0144273724605628</v>
      </c>
      <c r="CY285" s="203">
        <f t="shared" si="227"/>
        <v>1.1276035182282893</v>
      </c>
      <c r="CZ285" s="203">
        <f t="shared" si="228"/>
        <v>1.1115665338300269</v>
      </c>
      <c r="DA285" s="190">
        <v>15521</v>
      </c>
      <c r="DB285" s="190">
        <v>88.53</v>
      </c>
      <c r="DC285" s="190"/>
      <c r="DD285" s="190"/>
      <c r="DE285" s="190"/>
      <c r="DF285" s="190"/>
      <c r="DG285" s="190"/>
      <c r="DH285" s="190"/>
      <c r="DI285" s="190">
        <f t="shared" si="214"/>
        <v>23673.639401300974</v>
      </c>
      <c r="DJ285" s="190">
        <f t="shared" si="215"/>
        <v>24033.752233658503</v>
      </c>
      <c r="DK285" s="190">
        <f t="shared" si="216"/>
        <v>28761.094458161482</v>
      </c>
    </row>
    <row r="286" spans="1:115" x14ac:dyDescent="0.25">
      <c r="A286">
        <v>1968</v>
      </c>
      <c r="B286" s="141">
        <f t="shared" si="223"/>
        <v>577568</v>
      </c>
      <c r="C286" s="141">
        <f t="shared" si="223"/>
        <v>585261</v>
      </c>
      <c r="D286" s="141">
        <f t="shared" si="223"/>
        <v>649439</v>
      </c>
      <c r="E286" s="148">
        <f t="shared" si="180"/>
        <v>5.7460489505368173</v>
      </c>
      <c r="F286" s="148">
        <f t="shared" si="180"/>
        <v>5.6305769730572592</v>
      </c>
      <c r="G286" s="148">
        <f t="shared" si="180"/>
        <v>5.4491223113631122</v>
      </c>
      <c r="H286" s="10"/>
      <c r="I286" s="13">
        <f t="shared" si="230"/>
        <v>565099.27281881147</v>
      </c>
      <c r="J286" s="13">
        <f t="shared" si="218"/>
        <v>572613.78695951856</v>
      </c>
      <c r="K286" s="13">
        <f t="shared" si="219"/>
        <v>635404.93077311257</v>
      </c>
      <c r="L286" s="10">
        <f t="shared" si="231"/>
        <v>5.4649386252185792</v>
      </c>
      <c r="M286" s="10"/>
      <c r="N286" s="13">
        <f>('[2]A9. Nominal GDP (A)'!DH286/('[2]A9. Nominal GDP (A)'!F286/'BoE A8. UK Real GDP(A)'!I286))</f>
        <v>490316.44926722202</v>
      </c>
      <c r="O286" s="13">
        <f t="shared" si="220"/>
        <v>497084.29080337973</v>
      </c>
      <c r="P286" s="13">
        <f t="shared" si="221"/>
        <v>551593.09220169496</v>
      </c>
      <c r="Q286" s="10">
        <f t="shared" si="232"/>
        <v>5.5059399164639728</v>
      </c>
      <c r="R286" s="10"/>
      <c r="S286" s="13">
        <f t="shared" si="229"/>
        <v>305.63649427016168</v>
      </c>
      <c r="T286" s="13">
        <f t="shared" si="229"/>
        <v>315.86833701134123</v>
      </c>
      <c r="U286" s="13">
        <f t="shared" si="229"/>
        <v>304.31850345941967</v>
      </c>
      <c r="V286" s="10">
        <f t="shared" si="233"/>
        <v>5.7460489505368173</v>
      </c>
      <c r="W286" s="10">
        <f t="shared" si="233"/>
        <v>5.6305769730572592</v>
      </c>
      <c r="X286" s="10">
        <f t="shared" si="233"/>
        <v>5.4491223113631122</v>
      </c>
      <c r="Y286" s="10"/>
      <c r="Z286" s="10"/>
      <c r="AA286" s="10">
        <f t="shared" si="205"/>
        <v>249.50121799513309</v>
      </c>
      <c r="AB286" s="10">
        <f t="shared" si="209"/>
        <v>7.1840054218908733</v>
      </c>
      <c r="AC286" s="10"/>
      <c r="AD286" s="81">
        <f t="shared" si="224"/>
        <v>577568</v>
      </c>
      <c r="AE286" s="81">
        <f t="shared" si="224"/>
        <v>585261</v>
      </c>
      <c r="AF286" s="81">
        <f t="shared" si="224"/>
        <v>649439</v>
      </c>
      <c r="AG286" s="81">
        <f t="shared" si="206"/>
        <v>649439</v>
      </c>
      <c r="AH286" s="150">
        <f t="shared" si="234"/>
        <v>5.7460489505368173</v>
      </c>
      <c r="AI286" s="150">
        <f t="shared" si="234"/>
        <v>5.6305769730572592</v>
      </c>
      <c r="AJ286" s="150">
        <f t="shared" si="234"/>
        <v>5.4491223113631122</v>
      </c>
      <c r="AN286" s="154">
        <f>'[2]A18. Population 1680+'!J888</f>
        <v>53710.899999999994</v>
      </c>
      <c r="AO286" s="154"/>
      <c r="AP286" s="154"/>
      <c r="AQ286" s="153"/>
      <c r="AR286" s="153"/>
      <c r="AS286" s="153"/>
      <c r="AT286" s="153"/>
      <c r="AU286" s="154">
        <f>'[2]A18. Population 1680+'!S888</f>
        <v>4414.5</v>
      </c>
      <c r="AV286" s="153"/>
      <c r="AW286" s="153"/>
      <c r="AX286" s="153"/>
      <c r="AY286" s="156"/>
      <c r="AZ286" s="153"/>
      <c r="BA286" s="153"/>
      <c r="BB286" s="153"/>
      <c r="BC286" s="157"/>
      <c r="BJ286" s="168"/>
      <c r="BP286" s="166"/>
      <c r="BQ286" s="166"/>
      <c r="BR286" s="166"/>
      <c r="BV286" s="143"/>
      <c r="BW286" s="143"/>
      <c r="BX286" s="143"/>
      <c r="BY286" s="144"/>
      <c r="BZ286" s="144"/>
      <c r="CA286" s="144"/>
      <c r="CB286" s="158"/>
      <c r="CC286" s="158">
        <f t="shared" si="225"/>
        <v>305.41234303998533</v>
      </c>
      <c r="CD286" s="158"/>
      <c r="CE286" s="162">
        <f>'[2]A9. Nominal GDP (A)'!DX286/'[2]A9. Nominal GDP (A)'!EF286</f>
        <v>2.1049930000000001E-2</v>
      </c>
      <c r="CF286" s="162">
        <f>'[2]A18. Population 1680+'!U888</f>
        <v>1502</v>
      </c>
      <c r="CG286" s="162"/>
      <c r="CH286" s="162"/>
      <c r="CI286" s="145">
        <f>'[2]A9. Nominal GDP (A)'!DX286/CU286</f>
        <v>12157.76597024</v>
      </c>
      <c r="CJ286" s="145">
        <f t="shared" si="222"/>
        <v>12157.76597024</v>
      </c>
      <c r="CK286" s="145">
        <f>'[2]A9. Nominal GDP (A)'!DZ286/CV286</f>
        <v>12090.349262519247</v>
      </c>
      <c r="CL286" s="145">
        <f>'[2]A9. Nominal GDP (A)'!EB286/CW286</f>
        <v>13416.141404777076</v>
      </c>
      <c r="CO286" s="146"/>
      <c r="CQ286" s="197"/>
      <c r="CR286" s="83">
        <v>577568</v>
      </c>
      <c r="CS286" s="83">
        <v>585261</v>
      </c>
      <c r="CT286" s="83">
        <v>649439</v>
      </c>
      <c r="CU286" s="203">
        <f>'[2]A9. Nominal GDP (A)'!FM286/'BoE A8. UK Real GDP(A)'!CR286</f>
        <v>7.0578702421186773E-2</v>
      </c>
      <c r="CV286" s="203">
        <f>'[2]A9. Nominal GDP (A)'!FN286/'BoE A8. UK Real GDP(A)'!CS286</f>
        <v>7.2007189954567272E-2</v>
      </c>
      <c r="CW286" s="203">
        <f>'[2]A9. Nominal GDP (A)'!FO286/'BoE A8. UK Real GDP(A)'!CT286</f>
        <v>7.0536262836078528E-2</v>
      </c>
      <c r="CX286" s="203">
        <f t="shared" si="226"/>
        <v>1.013319643747576</v>
      </c>
      <c r="CY286" s="203">
        <f t="shared" si="227"/>
        <v>1.1244372956950524</v>
      </c>
      <c r="CZ286" s="203">
        <f t="shared" si="228"/>
        <v>1.1096570589873578</v>
      </c>
      <c r="DA286" s="190">
        <v>16804</v>
      </c>
      <c r="DB286" s="190">
        <v>94.89</v>
      </c>
      <c r="DC286" s="190"/>
      <c r="DD286" s="190"/>
      <c r="DE286" s="190"/>
      <c r="DF286" s="190"/>
      <c r="DG286" s="190"/>
      <c r="DH286" s="190"/>
      <c r="DI286" s="190">
        <f t="shared" si="214"/>
        <v>25374.354939449331</v>
      </c>
      <c r="DJ286" s="190">
        <f t="shared" si="215"/>
        <v>25760.338297208349</v>
      </c>
      <c r="DK286" s="190">
        <f t="shared" si="216"/>
        <v>30827.29304343096</v>
      </c>
    </row>
    <row r="287" spans="1:115" x14ac:dyDescent="0.25">
      <c r="A287">
        <v>1969</v>
      </c>
      <c r="B287" s="141">
        <f t="shared" si="223"/>
        <v>589687</v>
      </c>
      <c r="C287" s="141">
        <f t="shared" si="223"/>
        <v>596905</v>
      </c>
      <c r="D287" s="141">
        <f t="shared" si="223"/>
        <v>661919</v>
      </c>
      <c r="E287" s="148">
        <f t="shared" ref="E287:G334" si="235">100*B287/B286-100</f>
        <v>2.0982810682032209</v>
      </c>
      <c r="F287" s="148">
        <f t="shared" si="235"/>
        <v>1.9895397096338172</v>
      </c>
      <c r="G287" s="148">
        <f t="shared" si="235"/>
        <v>1.921658539139159</v>
      </c>
      <c r="H287" s="10"/>
      <c r="I287" s="13">
        <f t="shared" si="230"/>
        <v>577043.18160393776</v>
      </c>
      <c r="J287" s="13">
        <f t="shared" si="218"/>
        <v>584093.76071869966</v>
      </c>
      <c r="K287" s="13">
        <f t="shared" si="219"/>
        <v>647712.37969385542</v>
      </c>
      <c r="L287" s="10">
        <f t="shared" si="231"/>
        <v>1.9369457687034384</v>
      </c>
      <c r="M287" s="10"/>
      <c r="N287" s="13">
        <f>('[2]A9. Nominal GDP (A)'!DH287/('[2]A9. Nominal GDP (A)'!F287/'BoE A8. UK Real GDP(A)'!I287))</f>
        <v>500874.38396072213</v>
      </c>
      <c r="O287" s="13">
        <f t="shared" si="220"/>
        <v>507247.12930372043</v>
      </c>
      <c r="P287" s="13">
        <f t="shared" si="221"/>
        <v>562495.72810009867</v>
      </c>
      <c r="Q287" s="10">
        <f t="shared" si="232"/>
        <v>1.9765722327822459</v>
      </c>
      <c r="R287" s="10"/>
      <c r="S287" s="13">
        <f t="shared" ref="S287:U302" si="236">S286*B287/B286</f>
        <v>312.04960696695247</v>
      </c>
      <c r="T287" s="13">
        <f t="shared" si="236"/>
        <v>322.15266300634187</v>
      </c>
      <c r="U287" s="13">
        <f t="shared" si="236"/>
        <v>310.16646596732812</v>
      </c>
      <c r="V287" s="10">
        <f t="shared" si="233"/>
        <v>2.0982810682032067</v>
      </c>
      <c r="W287" s="10">
        <f t="shared" si="233"/>
        <v>1.9895397096338314</v>
      </c>
      <c r="X287" s="10">
        <f t="shared" si="233"/>
        <v>1.921658539139159</v>
      </c>
      <c r="Y287" s="10"/>
      <c r="Z287" s="10"/>
      <c r="AA287" s="10">
        <f t="shared" si="205"/>
        <v>256.10094459612145</v>
      </c>
      <c r="AB287" s="10">
        <f t="shared" si="209"/>
        <v>2.6451680893666349</v>
      </c>
      <c r="AC287" s="10"/>
      <c r="AD287" s="81">
        <f t="shared" si="224"/>
        <v>589687</v>
      </c>
      <c r="AE287" s="81">
        <f t="shared" si="224"/>
        <v>596905</v>
      </c>
      <c r="AF287" s="81">
        <f t="shared" si="224"/>
        <v>661919</v>
      </c>
      <c r="AG287" s="81">
        <f t="shared" si="206"/>
        <v>661919</v>
      </c>
      <c r="AH287" s="150">
        <f t="shared" si="234"/>
        <v>2.0982810682032209</v>
      </c>
      <c r="AI287" s="150">
        <f t="shared" si="234"/>
        <v>1.9895397096338172</v>
      </c>
      <c r="AJ287" s="150">
        <f t="shared" si="234"/>
        <v>1.921658539139159</v>
      </c>
      <c r="AN287" s="154">
        <f>'[2]A18. Population 1680+'!J889</f>
        <v>53946.5</v>
      </c>
      <c r="AO287" s="154"/>
      <c r="AP287" s="154"/>
      <c r="AQ287" s="153"/>
      <c r="AR287" s="153"/>
      <c r="AS287" s="153"/>
      <c r="AT287" s="153"/>
      <c r="AU287" s="154">
        <f>'[2]A18. Population 1680+'!S889</f>
        <v>4438.1000000000004</v>
      </c>
      <c r="AV287" s="153"/>
      <c r="AW287" s="153"/>
      <c r="AX287" s="153"/>
      <c r="AY287" s="156"/>
      <c r="AZ287" s="153"/>
      <c r="BA287" s="153"/>
      <c r="BB287" s="153"/>
      <c r="BC287" s="157"/>
      <c r="BJ287" s="168"/>
      <c r="BP287" s="166"/>
      <c r="BQ287" s="166"/>
      <c r="BR287" s="166"/>
      <c r="BV287" s="143"/>
      <c r="BW287" s="143"/>
      <c r="BX287" s="143"/>
      <c r="BY287" s="144"/>
      <c r="BZ287" s="144"/>
      <c r="CA287" s="144"/>
      <c r="CB287" s="158"/>
      <c r="CC287" s="158">
        <f t="shared" si="225"/>
        <v>311.8675224086038</v>
      </c>
      <c r="CD287" s="158"/>
      <c r="CE287" s="162">
        <f>'[2]A9. Nominal GDP (A)'!DX287/'[2]A9. Nominal GDP (A)'!EF287</f>
        <v>2.1199920000000001E-2</v>
      </c>
      <c r="CF287" s="162">
        <f>'[2]A18. Population 1680+'!U889</f>
        <v>1512.5</v>
      </c>
      <c r="CG287" s="162"/>
      <c r="CH287" s="162"/>
      <c r="CI287" s="145">
        <f>'[2]A9. Nominal GDP (A)'!DX287/CU287</f>
        <v>12501.31722504</v>
      </c>
      <c r="CJ287" s="145">
        <f t="shared" si="222"/>
        <v>12501.31722504</v>
      </c>
      <c r="CK287" s="145">
        <f>'[2]A9. Nominal GDP (A)'!DZ287/CV287</f>
        <v>12349.185696586192</v>
      </c>
      <c r="CL287" s="145">
        <f>'[2]A9. Nominal GDP (A)'!EB287/CW287</f>
        <v>13694.24053592889</v>
      </c>
      <c r="CO287" s="146"/>
      <c r="CQ287" s="197"/>
      <c r="CR287" s="83">
        <v>589687</v>
      </c>
      <c r="CS287" s="83">
        <v>596905</v>
      </c>
      <c r="CT287" s="83">
        <v>661919</v>
      </c>
      <c r="CU287" s="203">
        <f>'[2]A9. Nominal GDP (A)'!FM287/'BoE A8. UK Real GDP(A)'!CR287</f>
        <v>7.4071498947746853E-2</v>
      </c>
      <c r="CV287" s="203">
        <f>'[2]A9. Nominal GDP (A)'!FN287/'BoE A8. UK Real GDP(A)'!CS287</f>
        <v>7.607743275730644E-2</v>
      </c>
      <c r="CW287" s="203">
        <f>'[2]A9. Nominal GDP (A)'!FO287/'BoE A8. UK Real GDP(A)'!CT287</f>
        <v>7.5057522143948133E-2</v>
      </c>
      <c r="CX287" s="203">
        <f t="shared" si="226"/>
        <v>1.0122403919367393</v>
      </c>
      <c r="CY287" s="203">
        <f t="shared" si="227"/>
        <v>1.1224921017421106</v>
      </c>
      <c r="CZ287" s="203">
        <f t="shared" si="228"/>
        <v>1.108918504619663</v>
      </c>
      <c r="DA287" s="190">
        <v>17815</v>
      </c>
      <c r="DB287" s="190">
        <v>97.4</v>
      </c>
      <c r="DC287" s="190"/>
      <c r="DD287" s="190"/>
      <c r="DE287" s="190"/>
      <c r="DF287" s="190"/>
      <c r="DG287" s="190"/>
      <c r="DH287" s="190"/>
      <c r="DI287" s="190">
        <f>DI288*DB287/DB288</f>
        <v>26045.549279190273</v>
      </c>
      <c r="DJ287" s="190">
        <f>DJ288*DB287/DB288</f>
        <v>26441.742545558998</v>
      </c>
      <c r="DK287" s="190">
        <f>DK288*DB287/DB288</f>
        <v>31642.726761831338</v>
      </c>
    </row>
    <row r="288" spans="1:115" x14ac:dyDescent="0.25">
      <c r="A288">
        <v>1970</v>
      </c>
      <c r="B288" s="141">
        <f t="shared" si="223"/>
        <v>604926</v>
      </c>
      <c r="C288" s="141">
        <f t="shared" si="223"/>
        <v>612620</v>
      </c>
      <c r="D288" s="141">
        <f t="shared" si="223"/>
        <v>679900</v>
      </c>
      <c r="E288" s="148">
        <f t="shared" si="235"/>
        <v>2.5842523236903645</v>
      </c>
      <c r="F288" s="148">
        <f t="shared" si="235"/>
        <v>2.6327472545882529</v>
      </c>
      <c r="G288" s="148">
        <f t="shared" si="235"/>
        <v>2.7164955228660972</v>
      </c>
      <c r="H288" s="10"/>
      <c r="I288" s="13">
        <f t="shared" si="230"/>
        <v>592044.22082869499</v>
      </c>
      <c r="J288" s="13">
        <f t="shared" si="218"/>
        <v>599561.38789450296</v>
      </c>
      <c r="K288" s="13">
        <f t="shared" si="219"/>
        <v>665407.24695483712</v>
      </c>
      <c r="L288" s="10">
        <f t="shared" si="231"/>
        <v>2.7319019700295541</v>
      </c>
      <c r="M288" s="10"/>
      <c r="N288" s="13">
        <f>('[2]A9. Nominal GDP (A)'!DH288/('[2]A9. Nominal GDP (A)'!F288/'BoE A8. UK Real GDP(A)'!I288))</f>
        <v>514095.06216897705</v>
      </c>
      <c r="O288" s="13">
        <f t="shared" si="220"/>
        <v>520882.13905475067</v>
      </c>
      <c r="P288" s="13">
        <f t="shared" si="221"/>
        <v>578087.17695035273</v>
      </c>
      <c r="Q288" s="10">
        <f t="shared" si="232"/>
        <v>2.7718341795974482</v>
      </c>
      <c r="R288" s="10"/>
      <c r="S288" s="13">
        <f t="shared" si="236"/>
        <v>320.11375618606257</v>
      </c>
      <c r="T288" s="13">
        <f t="shared" si="236"/>
        <v>330.63412839722429</v>
      </c>
      <c r="U288" s="13">
        <f t="shared" si="236"/>
        <v>318.59212412876258</v>
      </c>
      <c r="V288" s="10">
        <f t="shared" si="233"/>
        <v>2.5842523236903645</v>
      </c>
      <c r="W288" s="10">
        <f t="shared" si="233"/>
        <v>2.6327472545882529</v>
      </c>
      <c r="X288" s="10">
        <f t="shared" si="233"/>
        <v>2.7164955228660972</v>
      </c>
      <c r="Y288" s="10"/>
      <c r="Z288" s="10"/>
      <c r="AA288" s="10">
        <f t="shared" si="205"/>
        <v>262.93731478041212</v>
      </c>
      <c r="AB288" s="10">
        <f t="shared" si="209"/>
        <v>2.6694045174537848</v>
      </c>
      <c r="AC288" s="10"/>
      <c r="AD288" s="81">
        <f t="shared" si="224"/>
        <v>604926</v>
      </c>
      <c r="AE288" s="81">
        <f t="shared" si="224"/>
        <v>612620</v>
      </c>
      <c r="AF288" s="81">
        <f t="shared" si="224"/>
        <v>679900</v>
      </c>
      <c r="AG288" s="81">
        <f t="shared" si="206"/>
        <v>679900</v>
      </c>
      <c r="AH288" s="150">
        <f t="shared" si="234"/>
        <v>2.5842523236903645</v>
      </c>
      <c r="AI288" s="150">
        <f t="shared" si="234"/>
        <v>2.6327472545882529</v>
      </c>
      <c r="AJ288" s="150">
        <f t="shared" si="234"/>
        <v>2.7164955228660972</v>
      </c>
      <c r="AN288" s="154">
        <f>'[2]A18. Population 1680+'!J890</f>
        <v>54104.799999999996</v>
      </c>
      <c r="AO288" s="154"/>
      <c r="AP288" s="154"/>
      <c r="AQ288" s="153"/>
      <c r="AR288" s="153"/>
      <c r="AS288" s="153"/>
      <c r="AT288" s="153"/>
      <c r="AU288" s="154">
        <f>'[2]A18. Population 1680+'!S890</f>
        <v>4474.1000000000004</v>
      </c>
      <c r="AV288" s="153"/>
      <c r="AW288" s="153"/>
      <c r="AX288" s="153"/>
      <c r="AY288" s="156"/>
      <c r="AZ288" s="153"/>
      <c r="BA288" s="153"/>
      <c r="BB288" s="153"/>
      <c r="BC288" s="157"/>
      <c r="BJ288" s="168"/>
      <c r="BP288" s="166"/>
      <c r="BQ288" s="166"/>
      <c r="BR288" s="166"/>
      <c r="BV288" s="143"/>
      <c r="BW288" s="143"/>
      <c r="BX288" s="143"/>
      <c r="BY288" s="144"/>
      <c r="BZ288" s="144"/>
      <c r="CA288" s="144"/>
      <c r="CB288" s="158"/>
      <c r="CC288" s="158">
        <f t="shared" si="225"/>
        <v>319.97495194892952</v>
      </c>
      <c r="CD288" s="158"/>
      <c r="CE288" s="162">
        <f>'[2]A9. Nominal GDP (A)'!DX288/'[2]A9. Nominal GDP (A)'!EF288</f>
        <v>2.134991E-2</v>
      </c>
      <c r="CF288" s="162">
        <f>'[2]A18. Population 1680+'!U890</f>
        <v>1524</v>
      </c>
      <c r="CG288" s="162"/>
      <c r="CH288" s="162"/>
      <c r="CI288" s="145">
        <f>'[2]A9. Nominal GDP (A)'!DX288/CU288</f>
        <v>12915.115656659998</v>
      </c>
      <c r="CJ288" s="145">
        <f t="shared" si="222"/>
        <v>12915.115656659998</v>
      </c>
      <c r="CK288" s="145">
        <f>'[2]A9. Nominal GDP (A)'!DZ288/CV288</f>
        <v>12779.207846883623</v>
      </c>
      <c r="CL288" s="145">
        <f>'[2]A9. Nominal GDP (A)'!EB288/CW288</f>
        <v>14182.663666051018</v>
      </c>
      <c r="CO288" s="146"/>
      <c r="CQ288" s="197"/>
      <c r="CR288" s="83">
        <v>604926</v>
      </c>
      <c r="CS288" s="83">
        <v>612620</v>
      </c>
      <c r="CT288" s="83">
        <v>679900</v>
      </c>
      <c r="CU288" s="203">
        <f>'[2]A9. Nominal GDP (A)'!FM288/'BoE A8. UK Real GDP(A)'!CR288</f>
        <v>8.1634778468771388E-2</v>
      </c>
      <c r="CV288" s="203">
        <f>'[2]A9. Nominal GDP (A)'!FN288/'BoE A8. UK Real GDP(A)'!CS288</f>
        <v>8.3706049427051024E-2</v>
      </c>
      <c r="CW288" s="203">
        <f>'[2]A9. Nominal GDP (A)'!FO288/'BoE A8. UK Real GDP(A)'!CT288</f>
        <v>8.2241506103838805E-2</v>
      </c>
      <c r="CX288" s="203">
        <f t="shared" si="226"/>
        <v>1.0127189110734205</v>
      </c>
      <c r="CY288" s="203">
        <f t="shared" si="227"/>
        <v>1.1239391264386056</v>
      </c>
      <c r="CZ288" s="203">
        <f t="shared" si="228"/>
        <v>1.1098233815415754</v>
      </c>
      <c r="DA288" s="190">
        <v>18289</v>
      </c>
      <c r="DB288" s="190">
        <v>100</v>
      </c>
      <c r="DC288" s="190">
        <v>26062.146581047506</v>
      </c>
      <c r="DD288" s="190">
        <v>26657.096063927773</v>
      </c>
      <c r="DE288" s="190">
        <v>31794.522846245811</v>
      </c>
      <c r="DF288" s="190"/>
      <c r="DG288" s="190"/>
      <c r="DH288" s="190"/>
      <c r="DI288" s="204">
        <f t="shared" ref="DI288:DK311" si="237">DI289*DC288/DC289</f>
        <v>26740.810348244631</v>
      </c>
      <c r="DJ288" s="204">
        <f t="shared" si="237"/>
        <v>27147.579615563649</v>
      </c>
      <c r="DK288" s="204">
        <f t="shared" si="237"/>
        <v>32487.399139457222</v>
      </c>
    </row>
    <row r="289" spans="1:115" x14ac:dyDescent="0.25">
      <c r="A289">
        <v>1971</v>
      </c>
      <c r="B289" s="141">
        <f t="shared" si="223"/>
        <v>628018</v>
      </c>
      <c r="C289" s="141">
        <f t="shared" si="223"/>
        <v>635811</v>
      </c>
      <c r="D289" s="141">
        <f t="shared" si="223"/>
        <v>703556</v>
      </c>
      <c r="E289" s="148">
        <f t="shared" si="235"/>
        <v>3.8173264167848657</v>
      </c>
      <c r="F289" s="148">
        <f t="shared" si="235"/>
        <v>3.7855440566746097</v>
      </c>
      <c r="G289" s="148">
        <f t="shared" si="235"/>
        <v>3.4793351963524088</v>
      </c>
      <c r="H289" s="10"/>
      <c r="I289" s="13">
        <f t="shared" si="230"/>
        <v>614736.67179518263</v>
      </c>
      <c r="J289" s="13">
        <f t="shared" si="218"/>
        <v>622351.38086473581</v>
      </c>
      <c r="K289" s="13">
        <f t="shared" si="219"/>
        <v>688662.27246095112</v>
      </c>
      <c r="L289" s="10">
        <f t="shared" si="231"/>
        <v>3.4948560618385187</v>
      </c>
      <c r="M289" s="10"/>
      <c r="N289" s="13">
        <f>('[2]A9. Nominal GDP (A)'!DH289/('[2]A9. Nominal GDP (A)'!F289/'BoE A8. UK Real GDP(A)'!I289))</f>
        <v>534007.27401653328</v>
      </c>
      <c r="O289" s="13">
        <f t="shared" si="220"/>
        <v>540891.5938644202</v>
      </c>
      <c r="P289" s="13">
        <f t="shared" si="221"/>
        <v>598523.02997726703</v>
      </c>
      <c r="Q289" s="10">
        <f t="shared" si="232"/>
        <v>3.5350815312530841</v>
      </c>
      <c r="R289" s="10"/>
      <c r="S289" s="13">
        <f t="shared" si="236"/>
        <v>332.33354316471542</v>
      </c>
      <c r="T289" s="13">
        <f t="shared" si="236"/>
        <v>343.15042899410332</v>
      </c>
      <c r="U289" s="13">
        <f t="shared" si="236"/>
        <v>329.67701203638137</v>
      </c>
      <c r="V289" s="10">
        <f t="shared" si="233"/>
        <v>3.8173264167848657</v>
      </c>
      <c r="W289" s="10">
        <f t="shared" si="233"/>
        <v>3.7855440566746239</v>
      </c>
      <c r="X289" s="10">
        <f t="shared" si="233"/>
        <v>3.4793351963524088</v>
      </c>
      <c r="Y289" s="10"/>
      <c r="Z289" s="10"/>
      <c r="AA289" s="10">
        <f t="shared" si="205"/>
        <v>275.73708116539456</v>
      </c>
      <c r="AB289" s="10">
        <f t="shared" si="209"/>
        <v>4.8679915955146811</v>
      </c>
      <c r="AC289" s="10"/>
      <c r="AD289" s="81">
        <f t="shared" si="224"/>
        <v>628018</v>
      </c>
      <c r="AE289" s="81">
        <f t="shared" si="224"/>
        <v>635811</v>
      </c>
      <c r="AF289" s="81">
        <f t="shared" si="224"/>
        <v>703556</v>
      </c>
      <c r="AG289" s="81">
        <f t="shared" si="206"/>
        <v>703556</v>
      </c>
      <c r="AH289" s="150">
        <f t="shared" si="234"/>
        <v>3.8173264167848657</v>
      </c>
      <c r="AI289" s="150">
        <f t="shared" si="234"/>
        <v>3.7855440566746097</v>
      </c>
      <c r="AJ289" s="150">
        <f t="shared" si="234"/>
        <v>3.4793351963524088</v>
      </c>
      <c r="AN289" s="154">
        <f>'[2]A18. Population 1680+'!J891</f>
        <v>54387.6</v>
      </c>
      <c r="AO289" s="154"/>
      <c r="AP289" s="154"/>
      <c r="AQ289" s="153"/>
      <c r="AR289" s="153"/>
      <c r="AS289" s="153"/>
      <c r="AT289" s="153"/>
      <c r="AU289" s="154">
        <f>'[2]A18. Population 1680+'!S891</f>
        <v>4518.7000000000007</v>
      </c>
      <c r="AV289" s="153"/>
      <c r="AW289" s="153"/>
      <c r="AX289" s="153"/>
      <c r="AY289" s="156"/>
      <c r="AZ289" s="153"/>
      <c r="BA289" s="153"/>
      <c r="BB289" s="153"/>
      <c r="BC289" s="157"/>
      <c r="BJ289" s="168"/>
      <c r="BP289" s="166"/>
      <c r="BQ289" s="166"/>
      <c r="BR289" s="166"/>
      <c r="BV289" s="143"/>
      <c r="BW289" s="143"/>
      <c r="BX289" s="143"/>
      <c r="BY289" s="144"/>
      <c r="BZ289" s="144"/>
      <c r="CA289" s="144"/>
      <c r="CB289" s="158"/>
      <c r="CC289" s="158">
        <f t="shared" si="225"/>
        <v>332.23926541092385</v>
      </c>
      <c r="CD289" s="158"/>
      <c r="CE289" s="162">
        <f>'[2]A9. Nominal GDP (A)'!DX289/'[2]A9. Nominal GDP (A)'!EF289</f>
        <v>2.1499899999999999E-2</v>
      </c>
      <c r="CF289" s="162">
        <f>'[2]A18. Population 1680+'!U891</f>
        <v>1540.4</v>
      </c>
      <c r="CG289" s="162"/>
      <c r="CH289" s="162"/>
      <c r="CI289" s="145">
        <f>'[2]A9. Nominal GDP (A)'!DX289/CU289</f>
        <v>13502.3241982</v>
      </c>
      <c r="CJ289" s="145">
        <f t="shared" si="222"/>
        <v>13502.3241982</v>
      </c>
      <c r="CK289" s="145">
        <f>'[2]A9. Nominal GDP (A)'!DZ289/CV289</f>
        <v>13424.825909047386</v>
      </c>
      <c r="CL289" s="145">
        <f>'[2]A9. Nominal GDP (A)'!EB289/CW289</f>
        <v>14855.227130807336</v>
      </c>
      <c r="CO289" s="146"/>
      <c r="CQ289" s="197"/>
      <c r="CR289" s="83">
        <v>628018</v>
      </c>
      <c r="CS289" s="83">
        <v>635811</v>
      </c>
      <c r="CT289" s="83">
        <v>703556</v>
      </c>
      <c r="CU289" s="203">
        <f>'[2]A9. Nominal GDP (A)'!FM289/'BoE A8. UK Real GDP(A)'!CR289</f>
        <v>8.9135980178912069E-2</v>
      </c>
      <c r="CV289" s="203">
        <f>'[2]A9. Nominal GDP (A)'!FN289/'BoE A8. UK Real GDP(A)'!CS289</f>
        <v>9.0957847536453446E-2</v>
      </c>
      <c r="CW289" s="203">
        <f>'[2]A9. Nominal GDP (A)'!FO289/'BoE A8. UK Real GDP(A)'!CT289</f>
        <v>8.9033424489308594E-2</v>
      </c>
      <c r="CX289" s="203">
        <f t="shared" si="226"/>
        <v>1.0124088800002549</v>
      </c>
      <c r="CY289" s="203">
        <f t="shared" si="227"/>
        <v>1.1202799919747524</v>
      </c>
      <c r="CZ289" s="203">
        <f t="shared" si="228"/>
        <v>1.106548958731447</v>
      </c>
      <c r="DA289" s="190">
        <v>18923</v>
      </c>
      <c r="DB289" s="190">
        <v>104.59</v>
      </c>
      <c r="DC289" s="190">
        <v>27330.849686223613</v>
      </c>
      <c r="DD289" s="190">
        <v>27968.019868829153</v>
      </c>
      <c r="DE289" s="190">
        <v>33252.97953112315</v>
      </c>
      <c r="DF289" s="190"/>
      <c r="DG289" s="190"/>
      <c r="DH289" s="190"/>
      <c r="DI289" s="204">
        <f t="shared" si="237"/>
        <v>28042.550748569698</v>
      </c>
      <c r="DJ289" s="204">
        <f t="shared" si="237"/>
        <v>28482.624073450264</v>
      </c>
      <c r="DK289" s="204">
        <f t="shared" si="237"/>
        <v>33977.638973479901</v>
      </c>
    </row>
    <row r="290" spans="1:115" x14ac:dyDescent="0.25">
      <c r="A290">
        <v>1972</v>
      </c>
      <c r="B290" s="141">
        <f t="shared" si="223"/>
        <v>654083</v>
      </c>
      <c r="C290" s="141">
        <f t="shared" si="223"/>
        <v>663487</v>
      </c>
      <c r="D290" s="141">
        <f t="shared" si="223"/>
        <v>733770</v>
      </c>
      <c r="E290" s="148">
        <f t="shared" si="235"/>
        <v>4.1503587476792063</v>
      </c>
      <c r="F290" s="148">
        <f t="shared" si="235"/>
        <v>4.3528658673725431</v>
      </c>
      <c r="G290" s="148">
        <f t="shared" si="235"/>
        <v>4.294469807662793</v>
      </c>
      <c r="H290" s="10"/>
      <c r="I290" s="13">
        <f t="shared" si="230"/>
        <v>639866.36278385401</v>
      </c>
      <c r="J290" s="13">
        <f t="shared" si="218"/>
        <v>649051.90174065018</v>
      </c>
      <c r="K290" s="13">
        <f t="shared" si="219"/>
        <v>717805.79565272061</v>
      </c>
      <c r="L290" s="10">
        <f t="shared" si="231"/>
        <v>4.2319035552251876</v>
      </c>
      <c r="M290" s="10"/>
      <c r="N290" s="13">
        <f>('[2]A9. Nominal GDP (A)'!DH290/('[2]A9. Nominal GDP (A)'!F290/'BoE A8. UK Real GDP(A)'!I290))</f>
        <v>555365.57562426629</v>
      </c>
      <c r="O290" s="13">
        <f t="shared" si="220"/>
        <v>563619.00137395225</v>
      </c>
      <c r="P290" s="13">
        <f t="shared" si="221"/>
        <v>623323.01105849119</v>
      </c>
      <c r="Q290" s="10">
        <f t="shared" si="232"/>
        <v>4.1435299627762134</v>
      </c>
      <c r="R290" s="10"/>
      <c r="S290" s="13">
        <f t="shared" si="236"/>
        <v>346.12657744492446</v>
      </c>
      <c r="T290" s="13">
        <f t="shared" si="236"/>
        <v>358.08730689153009</v>
      </c>
      <c r="U290" s="13">
        <f t="shared" si="236"/>
        <v>343.83489178108857</v>
      </c>
      <c r="V290" s="10">
        <f t="shared" si="233"/>
        <v>4.1503587476792205</v>
      </c>
      <c r="W290" s="10">
        <f t="shared" si="233"/>
        <v>4.3528658673725431</v>
      </c>
      <c r="X290" s="10">
        <f t="shared" si="233"/>
        <v>4.294469807662793</v>
      </c>
      <c r="Y290" s="10"/>
      <c r="Z290" s="10"/>
      <c r="AA290" s="10">
        <f t="shared" si="205"/>
        <v>294.2457730938487</v>
      </c>
      <c r="AB290" s="10">
        <f t="shared" si="209"/>
        <v>6.7124421025375653</v>
      </c>
      <c r="AC290" s="10"/>
      <c r="AD290" s="81">
        <f t="shared" si="224"/>
        <v>654083</v>
      </c>
      <c r="AE290" s="81">
        <f t="shared" si="224"/>
        <v>663487</v>
      </c>
      <c r="AF290" s="81">
        <f t="shared" si="224"/>
        <v>733770</v>
      </c>
      <c r="AG290" s="81">
        <f t="shared" si="206"/>
        <v>733770</v>
      </c>
      <c r="AH290" s="150">
        <f t="shared" si="234"/>
        <v>4.1503587476792063</v>
      </c>
      <c r="AI290" s="150">
        <f t="shared" si="234"/>
        <v>4.3528658673725431</v>
      </c>
      <c r="AJ290" s="150">
        <f t="shared" si="234"/>
        <v>4.294469807662793</v>
      </c>
      <c r="AN290" s="154">
        <f>'[2]A18. Population 1680+'!J892</f>
        <v>54557.7</v>
      </c>
      <c r="AO290" s="154"/>
      <c r="AP290" s="154"/>
      <c r="AQ290" s="153"/>
      <c r="AR290" s="153"/>
      <c r="AS290" s="153"/>
      <c r="AT290" s="153"/>
      <c r="AU290" s="154">
        <f>'[2]A18. Population 1680+'!S892</f>
        <v>4563.3999999999996</v>
      </c>
      <c r="AV290" s="153"/>
      <c r="AW290" s="153"/>
      <c r="AX290" s="153"/>
      <c r="AY290" s="156"/>
      <c r="AZ290" s="153"/>
      <c r="BA290" s="153"/>
      <c r="BB290" s="153"/>
      <c r="BC290" s="157"/>
      <c r="BJ290" s="168"/>
      <c r="BP290" s="166"/>
      <c r="BQ290" s="166"/>
      <c r="BR290" s="166"/>
      <c r="BV290" s="143"/>
      <c r="BW290" s="143"/>
      <c r="BX290" s="143"/>
      <c r="BY290" s="144"/>
      <c r="BZ290" s="144"/>
      <c r="CA290" s="144"/>
      <c r="CB290" s="158"/>
      <c r="CC290" s="158">
        <f t="shared" si="225"/>
        <v>345.82080439687428</v>
      </c>
      <c r="CD290" s="158"/>
      <c r="CE290" s="162">
        <f>'[2]A9. Nominal GDP (A)'!DX290/'[2]A9. Nominal GDP (A)'!EF290</f>
        <v>2.0899999999999998E-2</v>
      </c>
      <c r="CF290" s="162">
        <f>'[2]A18. Population 1680+'!U892</f>
        <v>1539</v>
      </c>
      <c r="CG290" s="162"/>
      <c r="CH290" s="162"/>
      <c r="CI290" s="145">
        <f>'[2]A9. Nominal GDP (A)'!DX290/CU290</f>
        <v>13670.334699999998</v>
      </c>
      <c r="CJ290" s="145">
        <f t="shared" si="222"/>
        <v>13670.334699999998</v>
      </c>
      <c r="CK290" s="145">
        <f>'[2]A9. Nominal GDP (A)'!DZ290/CV290</f>
        <v>13673.413682920342</v>
      </c>
      <c r="CL290" s="145">
        <f>'[2]A9. Nominal GDP (A)'!EB290/CW290</f>
        <v>15121.834727909452</v>
      </c>
      <c r="CO290" s="146"/>
      <c r="CQ290" s="197"/>
      <c r="CR290" s="83">
        <v>654083</v>
      </c>
      <c r="CS290" s="83">
        <v>663487</v>
      </c>
      <c r="CT290" s="83">
        <v>733770</v>
      </c>
      <c r="CU290" s="203">
        <f>'[2]A9. Nominal GDP (A)'!FM290/'BoE A8. UK Real GDP(A)'!CR290</f>
        <v>9.7001450886202517E-2</v>
      </c>
      <c r="CV290" s="203">
        <f>'[2]A9. Nominal GDP (A)'!FN290/'BoE A8. UK Real GDP(A)'!CS290</f>
        <v>9.8393789177481997E-2</v>
      </c>
      <c r="CW290" s="203">
        <f>'[2]A9. Nominal GDP (A)'!FO290/'BoE A8. UK Real GDP(A)'!CT290</f>
        <v>9.5813402019706451E-2</v>
      </c>
      <c r="CX290" s="203">
        <f t="shared" si="226"/>
        <v>1.0143773802407339</v>
      </c>
      <c r="CY290" s="203">
        <f t="shared" si="227"/>
        <v>1.1218301041305156</v>
      </c>
      <c r="CZ290" s="203">
        <f t="shared" si="228"/>
        <v>1.1059297318560877</v>
      </c>
      <c r="DA290" s="190">
        <v>20151</v>
      </c>
      <c r="DB290" s="190">
        <v>111.82</v>
      </c>
      <c r="DC290" s="190">
        <v>29165.417147542947</v>
      </c>
      <c r="DD290" s="190">
        <v>29839.560874240451</v>
      </c>
      <c r="DE290" s="190">
        <v>35551.394585479284</v>
      </c>
      <c r="DF290" s="190"/>
      <c r="DG290" s="190"/>
      <c r="DH290" s="190"/>
      <c r="DI290" s="204">
        <f t="shared" si="237"/>
        <v>29924.890731642154</v>
      </c>
      <c r="DJ290" s="204">
        <f t="shared" si="237"/>
        <v>30388.600940786091</v>
      </c>
      <c r="DK290" s="204">
        <f t="shared" si="237"/>
        <v>36326.141815308889</v>
      </c>
    </row>
    <row r="291" spans="1:115" x14ac:dyDescent="0.25">
      <c r="A291">
        <v>1973</v>
      </c>
      <c r="B291" s="141">
        <f t="shared" si="223"/>
        <v>698796</v>
      </c>
      <c r="C291" s="141">
        <f t="shared" si="223"/>
        <v>708711</v>
      </c>
      <c r="D291" s="141">
        <f t="shared" si="223"/>
        <v>781583</v>
      </c>
      <c r="E291" s="148">
        <f t="shared" si="235"/>
        <v>6.835982589365571</v>
      </c>
      <c r="F291" s="148">
        <f t="shared" si="235"/>
        <v>6.8161094339452006</v>
      </c>
      <c r="G291" s="148">
        <f t="shared" si="235"/>
        <v>6.5160745192635261</v>
      </c>
      <c r="H291" s="10"/>
      <c r="I291" s="13">
        <f t="shared" si="230"/>
        <v>683539.15518737107</v>
      </c>
      <c r="J291" s="13">
        <f t="shared" si="218"/>
        <v>693222.66044743068</v>
      </c>
      <c r="K291" s="13">
        <f t="shared" si="219"/>
        <v>764502.09834542428</v>
      </c>
      <c r="L291" s="10">
        <f t="shared" si="231"/>
        <v>6.5054229118115927</v>
      </c>
      <c r="M291" s="10"/>
      <c r="N291" s="13">
        <f>('[2]A9. Nominal GDP (A)'!DH291/('[2]A9. Nominal GDP (A)'!F291/'BoE A8. UK Real GDP(A)'!I291))</f>
        <v>593070.73758904263</v>
      </c>
      <c r="O291" s="13">
        <f t="shared" si="220"/>
        <v>601772.54922946659</v>
      </c>
      <c r="P291" s="13">
        <f t="shared" si="221"/>
        <v>663648.78539265553</v>
      </c>
      <c r="Q291" s="10">
        <f t="shared" si="232"/>
        <v>6.4694826949650803</v>
      </c>
      <c r="R291" s="10"/>
      <c r="S291" s="13">
        <f t="shared" si="236"/>
        <v>369.78773001622642</v>
      </c>
      <c r="T291" s="13">
        <f t="shared" si="236"/>
        <v>382.49492959832395</v>
      </c>
      <c r="U291" s="13">
        <f t="shared" si="236"/>
        <v>366.2394295527734</v>
      </c>
      <c r="V291" s="10">
        <f t="shared" si="233"/>
        <v>6.8359825893655568</v>
      </c>
      <c r="W291" s="10">
        <f t="shared" si="233"/>
        <v>6.8161094339451864</v>
      </c>
      <c r="X291" s="10">
        <f t="shared" si="233"/>
        <v>6.5160745192635403</v>
      </c>
      <c r="Y291" s="10"/>
      <c r="Z291" s="10"/>
      <c r="AA291" s="10">
        <f t="shared" si="205"/>
        <v>308.83208892106614</v>
      </c>
      <c r="AB291" s="10">
        <f t="shared" si="209"/>
        <v>4.9571878888350795</v>
      </c>
      <c r="AC291" s="10"/>
      <c r="AD291" s="81">
        <f t="shared" si="224"/>
        <v>698796</v>
      </c>
      <c r="AE291" s="81">
        <f t="shared" si="224"/>
        <v>708711</v>
      </c>
      <c r="AF291" s="81">
        <f t="shared" si="224"/>
        <v>781583</v>
      </c>
      <c r="AG291" s="81">
        <f t="shared" si="206"/>
        <v>781583</v>
      </c>
      <c r="AH291" s="150">
        <f t="shared" si="234"/>
        <v>6.835982589365571</v>
      </c>
      <c r="AI291" s="150">
        <f t="shared" si="234"/>
        <v>6.8161094339452006</v>
      </c>
      <c r="AJ291" s="150">
        <f t="shared" si="234"/>
        <v>6.5160745192635261</v>
      </c>
      <c r="AN291" s="154">
        <f>'[2]A18. Population 1680+'!J893</f>
        <v>54692.9</v>
      </c>
      <c r="AO291" s="154"/>
      <c r="AP291" s="154"/>
      <c r="AQ291" s="153"/>
      <c r="AR291" s="153"/>
      <c r="AS291" s="153"/>
      <c r="AT291" s="153"/>
      <c r="AU291" s="154">
        <f>'[2]A18. Population 1680+'!S893</f>
        <v>4603.2</v>
      </c>
      <c r="AV291" s="153"/>
      <c r="AW291" s="153"/>
      <c r="AX291" s="153"/>
      <c r="AY291" s="156"/>
      <c r="AZ291" s="153"/>
      <c r="BA291" s="153"/>
      <c r="BB291" s="153"/>
      <c r="BC291" s="157"/>
      <c r="BJ291" s="168"/>
      <c r="BP291" s="166"/>
      <c r="BQ291" s="166"/>
      <c r="BR291" s="166"/>
      <c r="BV291" s="143"/>
      <c r="BW291" s="143"/>
      <c r="BX291" s="143"/>
      <c r="BY291" s="144"/>
      <c r="BZ291" s="144"/>
      <c r="CA291" s="144"/>
      <c r="CB291" s="158"/>
      <c r="CC291" s="158">
        <f t="shared" si="225"/>
        <v>369.42410827041095</v>
      </c>
      <c r="CD291" s="158"/>
      <c r="CE291" s="162">
        <f>'[2]A9. Nominal GDP (A)'!DX291/'[2]A9. Nominal GDP (A)'!EF291</f>
        <v>2.0799999999999999E-2</v>
      </c>
      <c r="CF291" s="162">
        <f>'[2]A18. Population 1680+'!U893</f>
        <v>1530</v>
      </c>
      <c r="CG291" s="162"/>
      <c r="CH291" s="162"/>
      <c r="CI291" s="145">
        <f>'[2]A9. Nominal GDP (A)'!DX291/CU291</f>
        <v>14534.9568</v>
      </c>
      <c r="CJ291" s="145">
        <f t="shared" si="222"/>
        <v>14534.9568</v>
      </c>
      <c r="CK291" s="145">
        <f>'[2]A9. Nominal GDP (A)'!DZ291/CV291</f>
        <v>14639.466610480185</v>
      </c>
      <c r="CL291" s="145">
        <f>'[2]A9. Nominal GDP (A)'!EB291/CW291</f>
        <v>16144.744799811115</v>
      </c>
      <c r="CO291" s="146"/>
      <c r="CQ291" s="197"/>
      <c r="CR291" s="83">
        <v>698796</v>
      </c>
      <c r="CS291" s="83">
        <v>708711</v>
      </c>
      <c r="CT291" s="83">
        <v>781583</v>
      </c>
      <c r="CU291" s="203">
        <f>'[2]A9. Nominal GDP (A)'!FM291/'BoE A8. UK Real GDP(A)'!CR291</f>
        <v>0.10663913359549854</v>
      </c>
      <c r="CV291" s="203">
        <f>'[2]A9. Nominal GDP (A)'!FN291/'BoE A8. UK Real GDP(A)'!CS291</f>
        <v>0.10742178405584223</v>
      </c>
      <c r="CW291" s="203">
        <f>'[2]A9. Nominal GDP (A)'!FO291/'BoE A8. UK Real GDP(A)'!CT291</f>
        <v>0.10423333158474532</v>
      </c>
      <c r="CX291" s="203">
        <f t="shared" si="226"/>
        <v>1.0141886902615356</v>
      </c>
      <c r="CY291" s="203">
        <f t="shared" si="227"/>
        <v>1.1184709128272057</v>
      </c>
      <c r="CZ291" s="203">
        <f t="shared" si="228"/>
        <v>1.1028232946857039</v>
      </c>
      <c r="DA291" s="190">
        <v>21103</v>
      </c>
      <c r="DB291" s="190">
        <v>118.13</v>
      </c>
      <c r="DC291" s="190">
        <v>30611.201674109179</v>
      </c>
      <c r="DD291" s="190">
        <v>31425.570618806636</v>
      </c>
      <c r="DE291" s="190">
        <v>37558.453023222057</v>
      </c>
      <c r="DF291" s="190"/>
      <c r="DG291" s="190"/>
      <c r="DH291" s="190"/>
      <c r="DI291" s="204">
        <f t="shared" si="237"/>
        <v>31408.323790738254</v>
      </c>
      <c r="DJ291" s="204">
        <f t="shared" si="237"/>
        <v>32003.792847226861</v>
      </c>
      <c r="DK291" s="204">
        <f t="shared" si="237"/>
        <v>38376.938705027394</v>
      </c>
    </row>
    <row r="292" spans="1:115" x14ac:dyDescent="0.25">
      <c r="A292">
        <v>1974</v>
      </c>
      <c r="B292" s="141">
        <f t="shared" si="223"/>
        <v>682897</v>
      </c>
      <c r="C292" s="141">
        <f t="shared" si="223"/>
        <v>692700</v>
      </c>
      <c r="D292" s="141">
        <f t="shared" si="223"/>
        <v>762257</v>
      </c>
      <c r="E292" s="148">
        <f t="shared" si="235"/>
        <v>-2.275199056663169</v>
      </c>
      <c r="F292" s="148">
        <f t="shared" si="235"/>
        <v>-2.2591719332704088</v>
      </c>
      <c r="G292" s="148">
        <f t="shared" si="235"/>
        <v>-2.4726740474140314</v>
      </c>
      <c r="H292" s="10"/>
      <c r="I292" s="13">
        <f t="shared" si="230"/>
        <v>667920.48004874692</v>
      </c>
      <c r="J292" s="13">
        <f t="shared" si="218"/>
        <v>677493.81251066516</v>
      </c>
      <c r="K292" s="13">
        <f t="shared" si="219"/>
        <v>745523.89352236455</v>
      </c>
      <c r="L292" s="10">
        <f t="shared" si="231"/>
        <v>-2.4824267800092912</v>
      </c>
      <c r="M292" s="10"/>
      <c r="N292" s="13">
        <f>('[2]A9. Nominal GDP (A)'!DH292/('[2]A9. Nominal GDP (A)'!F292/'BoE A8. UK Real GDP(A)'!I292))</f>
        <v>579323.65542061219</v>
      </c>
      <c r="O292" s="13">
        <f t="shared" si="220"/>
        <v>587920.16806999</v>
      </c>
      <c r="P292" s="13">
        <f t="shared" si="221"/>
        <v>646955.77241594694</v>
      </c>
      <c r="Q292" s="10">
        <f t="shared" si="232"/>
        <v>-2.5153384356504063</v>
      </c>
      <c r="R292" s="10"/>
      <c r="S292" s="13">
        <f t="shared" si="236"/>
        <v>361.37432307124107</v>
      </c>
      <c r="T292" s="13">
        <f t="shared" si="236"/>
        <v>373.85371150265621</v>
      </c>
      <c r="U292" s="13">
        <f t="shared" si="236"/>
        <v>357.18352222682478</v>
      </c>
      <c r="V292" s="10">
        <f t="shared" si="233"/>
        <v>-2.275199056663169</v>
      </c>
      <c r="W292" s="10">
        <f t="shared" si="233"/>
        <v>-2.2591719332704088</v>
      </c>
      <c r="X292" s="10">
        <f t="shared" si="233"/>
        <v>-2.4726740474140314</v>
      </c>
      <c r="Y292" s="10"/>
      <c r="Z292" s="10"/>
      <c r="AA292" s="10">
        <f t="shared" si="205"/>
        <v>319.29312797927929</v>
      </c>
      <c r="AB292" s="10">
        <f t="shared" si="209"/>
        <v>3.3872901921428564</v>
      </c>
      <c r="AC292" s="10"/>
      <c r="AD292" s="81">
        <f t="shared" si="224"/>
        <v>682897</v>
      </c>
      <c r="AE292" s="81">
        <f t="shared" si="224"/>
        <v>692700</v>
      </c>
      <c r="AF292" s="81">
        <f t="shared" si="224"/>
        <v>762257</v>
      </c>
      <c r="AG292" s="81">
        <f t="shared" si="206"/>
        <v>762257</v>
      </c>
      <c r="AH292" s="150">
        <f t="shared" si="234"/>
        <v>-2.275199056663169</v>
      </c>
      <c r="AI292" s="150">
        <f t="shared" si="234"/>
        <v>-2.2591719332704088</v>
      </c>
      <c r="AJ292" s="150">
        <f t="shared" si="234"/>
        <v>-2.4726740474140314</v>
      </c>
      <c r="AN292" s="154">
        <f>'[2]A18. Population 1680+'!J894</f>
        <v>54708.700000000004</v>
      </c>
      <c r="AO292" s="154"/>
      <c r="AP292" s="154"/>
      <c r="AQ292" s="153"/>
      <c r="AR292" s="153"/>
      <c r="AS292" s="153"/>
      <c r="AT292" s="153"/>
      <c r="AU292" s="154">
        <f>'[2]A18. Population 1680+'!S894</f>
        <v>4651.1000000000004</v>
      </c>
      <c r="AV292" s="153"/>
      <c r="AW292" s="153"/>
      <c r="AX292" s="153"/>
      <c r="AY292" s="156"/>
      <c r="AZ292" s="153"/>
      <c r="BA292" s="153"/>
      <c r="BB292" s="153"/>
      <c r="BC292" s="157"/>
      <c r="BJ292" s="168"/>
      <c r="BP292" s="166"/>
      <c r="BQ292" s="166"/>
      <c r="BR292" s="166"/>
      <c r="BV292" s="143"/>
      <c r="BW292" s="143"/>
      <c r="BX292" s="143"/>
      <c r="BY292" s="144"/>
      <c r="BZ292" s="144"/>
      <c r="CA292" s="144"/>
      <c r="CB292" s="158"/>
      <c r="CC292" s="158">
        <f t="shared" si="225"/>
        <v>360.98287254651183</v>
      </c>
      <c r="CD292" s="158"/>
      <c r="CE292" s="162">
        <f>'[2]A9. Nominal GDP (A)'!DX292/'[2]A9. Nominal GDP (A)'!EF292</f>
        <v>2.0700000000000003E-2</v>
      </c>
      <c r="CF292" s="162">
        <f>'[2]A18. Population 1680+'!U894</f>
        <v>1526.9</v>
      </c>
      <c r="CG292" s="162"/>
      <c r="CH292" s="162"/>
      <c r="CI292" s="145">
        <f>'[2]A9. Nominal GDP (A)'!DX292/CU292</f>
        <v>14135.967900000001</v>
      </c>
      <c r="CJ292" s="145">
        <f t="shared" si="222"/>
        <v>14135.967900000001</v>
      </c>
      <c r="CK292" s="145">
        <f>'[2]A9. Nominal GDP (A)'!DZ292/CV292</f>
        <v>14302.98719186422</v>
      </c>
      <c r="CL292" s="145">
        <f>'[2]A9. Nominal GDP (A)'!EB292/CW292</f>
        <v>15739.211935771396</v>
      </c>
      <c r="CO292" s="146"/>
      <c r="CQ292" s="197"/>
      <c r="CR292" s="83">
        <v>682897</v>
      </c>
      <c r="CS292" s="83">
        <v>692700</v>
      </c>
      <c r="CT292" s="83">
        <v>762257</v>
      </c>
      <c r="CU292" s="203">
        <f>'[2]A9. Nominal GDP (A)'!FM292/'BoE A8. UK Real GDP(A)'!CR292</f>
        <v>0.12515650237151429</v>
      </c>
      <c r="CV292" s="203">
        <f>'[2]A9. Nominal GDP (A)'!FN292/'BoE A8. UK Real GDP(A)'!CS292</f>
        <v>0.12549877291756895</v>
      </c>
      <c r="CW292" s="203">
        <f>'[2]A9. Nominal GDP (A)'!FO292/'BoE A8. UK Real GDP(A)'!CT292</f>
        <v>0.12099200138535954</v>
      </c>
      <c r="CX292" s="203">
        <f t="shared" si="226"/>
        <v>1.0143550198639033</v>
      </c>
      <c r="CY292" s="203">
        <f t="shared" si="227"/>
        <v>1.1162107902070151</v>
      </c>
      <c r="CZ292" s="203">
        <f t="shared" si="228"/>
        <v>1.1004143207737838</v>
      </c>
      <c r="DA292" s="190">
        <v>22002</v>
      </c>
      <c r="DB292" s="190">
        <v>121.21</v>
      </c>
      <c r="DC292" s="190">
        <v>31648.09190611335</v>
      </c>
      <c r="DD292" s="190">
        <v>32499.030768647903</v>
      </c>
      <c r="DE292" s="190">
        <v>38536.750982089521</v>
      </c>
      <c r="DF292" s="190"/>
      <c r="DG292" s="190"/>
      <c r="DH292" s="190"/>
      <c r="DI292" s="204">
        <f t="shared" si="237"/>
        <v>32472.214862018402</v>
      </c>
      <c r="DJ292" s="204">
        <f t="shared" si="237"/>
        <v>33097.004381298844</v>
      </c>
      <c r="DK292" s="204">
        <f t="shared" si="237"/>
        <v>39376.556042288248</v>
      </c>
    </row>
    <row r="293" spans="1:115" x14ac:dyDescent="0.25">
      <c r="A293">
        <v>1975</v>
      </c>
      <c r="B293" s="141">
        <f t="shared" si="223"/>
        <v>672946</v>
      </c>
      <c r="C293" s="141">
        <f t="shared" si="223"/>
        <v>682698</v>
      </c>
      <c r="D293" s="141">
        <f t="shared" si="223"/>
        <v>750912</v>
      </c>
      <c r="E293" s="148">
        <f t="shared" si="235"/>
        <v>-1.4571743615801438</v>
      </c>
      <c r="F293" s="148">
        <f t="shared" si="235"/>
        <v>-1.443915114768302</v>
      </c>
      <c r="G293" s="148">
        <f t="shared" si="235"/>
        <v>-1.4883431703480596</v>
      </c>
      <c r="H293" s="10"/>
      <c r="I293" s="13">
        <f t="shared" si="230"/>
        <v>658121.89528632758</v>
      </c>
      <c r="J293" s="13">
        <f t="shared" si="218"/>
        <v>667644.6058125085</v>
      </c>
      <c r="K293" s="13">
        <f t="shared" si="219"/>
        <v>734354.49677585426</v>
      </c>
      <c r="L293" s="10">
        <f t="shared" si="231"/>
        <v>-1.4981943360310623</v>
      </c>
      <c r="M293" s="10"/>
      <c r="N293" s="13">
        <f>('[2]A9. Nominal GDP (A)'!DH293/('[2]A9. Nominal GDP (A)'!F293/'BoE A8. UK Real GDP(A)'!I293))</f>
        <v>570632.13546778576</v>
      </c>
      <c r="O293" s="13">
        <f t="shared" si="220"/>
        <v>579177.59539979196</v>
      </c>
      <c r="P293" s="13">
        <f t="shared" si="221"/>
        <v>637048.01613136195</v>
      </c>
      <c r="Q293" s="10">
        <f t="shared" si="232"/>
        <v>-1.5314425973179198</v>
      </c>
      <c r="R293" s="10"/>
      <c r="S293" s="13">
        <f t="shared" si="236"/>
        <v>356.10846908611313</v>
      </c>
      <c r="T293" s="13">
        <f t="shared" si="236"/>
        <v>368.45558125514708</v>
      </c>
      <c r="U293" s="13">
        <f t="shared" si="236"/>
        <v>351.8674056681532</v>
      </c>
      <c r="V293" s="10">
        <f t="shared" si="233"/>
        <v>-1.457174361580158</v>
      </c>
      <c r="W293" s="10">
        <f t="shared" si="233"/>
        <v>-1.4439151147682878</v>
      </c>
      <c r="X293" s="10">
        <f t="shared" si="233"/>
        <v>-1.4883431703480454</v>
      </c>
      <c r="Y293" s="10"/>
      <c r="Z293" s="10"/>
      <c r="AA293" s="10">
        <f t="shared" si="205"/>
        <v>325.10388241696762</v>
      </c>
      <c r="AB293" s="10">
        <f t="shared" si="209"/>
        <v>1.8198808331588623</v>
      </c>
      <c r="AC293" s="10"/>
      <c r="AD293" s="81">
        <f t="shared" si="224"/>
        <v>672946</v>
      </c>
      <c r="AE293" s="81">
        <f t="shared" si="224"/>
        <v>682698</v>
      </c>
      <c r="AF293" s="81">
        <f t="shared" si="224"/>
        <v>750912</v>
      </c>
      <c r="AG293" s="81">
        <f t="shared" si="206"/>
        <v>750912</v>
      </c>
      <c r="AH293" s="150">
        <f t="shared" si="234"/>
        <v>-1.4571743615801438</v>
      </c>
      <c r="AI293" s="150">
        <f t="shared" si="234"/>
        <v>-1.443915114768302</v>
      </c>
      <c r="AJ293" s="150">
        <f t="shared" si="234"/>
        <v>-1.4883431703480596</v>
      </c>
      <c r="AN293" s="154">
        <f>'[2]A18. Population 1680+'!J895</f>
        <v>54702.200000000004</v>
      </c>
      <c r="AO293" s="154"/>
      <c r="AP293" s="154"/>
      <c r="AQ293" s="153"/>
      <c r="AR293" s="153"/>
      <c r="AS293" s="153"/>
      <c r="AT293" s="153"/>
      <c r="AU293" s="154">
        <f>'[2]A18. Population 1680+'!S895</f>
        <v>4700.8</v>
      </c>
      <c r="AV293" s="153"/>
      <c r="AW293" s="153"/>
      <c r="AX293" s="153"/>
      <c r="AY293" s="156"/>
      <c r="AZ293" s="153"/>
      <c r="BA293" s="153"/>
      <c r="BB293" s="153"/>
      <c r="BC293" s="157"/>
      <c r="BJ293" s="168"/>
      <c r="BP293" s="166"/>
      <c r="BQ293" s="166"/>
      <c r="BR293" s="166"/>
      <c r="BV293" s="143"/>
      <c r="BW293" s="143"/>
      <c r="BX293" s="143"/>
      <c r="BY293" s="144"/>
      <c r="BZ293" s="144"/>
      <c r="CA293" s="144"/>
      <c r="CB293" s="158"/>
      <c r="CC293" s="158">
        <f t="shared" si="225"/>
        <v>355.68715040580065</v>
      </c>
      <c r="CD293" s="158"/>
      <c r="CE293" s="162">
        <f>'[2]A9. Nominal GDP (A)'!DX293/'[2]A9. Nominal GDP (A)'!EF293</f>
        <v>2.0600000000000004E-2</v>
      </c>
      <c r="CF293" s="162">
        <f>'[2]A18. Population 1680+'!U895</f>
        <v>1523.5</v>
      </c>
      <c r="CG293" s="162"/>
      <c r="CH293" s="162"/>
      <c r="CI293" s="145">
        <f>'[2]A9. Nominal GDP (A)'!DX293/CU293</f>
        <v>13862.687600000001</v>
      </c>
      <c r="CJ293" s="145">
        <f t="shared" si="222"/>
        <v>13862.687600000001</v>
      </c>
      <c r="CK293" s="145">
        <f>'[2]A9. Nominal GDP (A)'!DZ293/CV293</f>
        <v>14027.355296554419</v>
      </c>
      <c r="CL293" s="145">
        <f>'[2]A9. Nominal GDP (A)'!EB293/CW293</f>
        <v>15428.944306920879</v>
      </c>
      <c r="CO293" s="146"/>
      <c r="CQ293" s="197"/>
      <c r="CR293" s="83">
        <v>672946</v>
      </c>
      <c r="CS293" s="83">
        <v>682698</v>
      </c>
      <c r="CT293" s="83">
        <v>750912</v>
      </c>
      <c r="CU293" s="203">
        <f>'[2]A9. Nominal GDP (A)'!FM293/'BoE A8. UK Real GDP(A)'!CR293</f>
        <v>0.15782395615695763</v>
      </c>
      <c r="CV293" s="203">
        <f>'[2]A9. Nominal GDP (A)'!FN293/'BoE A8. UK Real GDP(A)'!CS293</f>
        <v>0.15824566645866839</v>
      </c>
      <c r="CW293" s="203">
        <f>'[2]A9. Nominal GDP (A)'!FO293/'BoE A8. UK Real GDP(A)'!CT293</f>
        <v>0.15253584974004944</v>
      </c>
      <c r="CX293" s="203">
        <f t="shared" si="226"/>
        <v>1.0144915045189362</v>
      </c>
      <c r="CY293" s="203">
        <f t="shared" si="227"/>
        <v>1.1158577359847595</v>
      </c>
      <c r="CZ293" s="203">
        <f t="shared" si="228"/>
        <v>1.0999182654702373</v>
      </c>
      <c r="DA293" s="190">
        <v>23246</v>
      </c>
      <c r="DB293" s="190">
        <v>122.87</v>
      </c>
      <c r="DC293" s="190">
        <v>32224.049464773212</v>
      </c>
      <c r="DD293" s="190">
        <v>33012.056267263375</v>
      </c>
      <c r="DE293" s="190">
        <v>39065.383564778058</v>
      </c>
      <c r="DF293" s="190"/>
      <c r="DG293" s="190"/>
      <c r="DH293" s="190"/>
      <c r="DI293" s="204">
        <f t="shared" si="237"/>
        <v>33063.170476394444</v>
      </c>
      <c r="DJ293" s="204">
        <f t="shared" si="237"/>
        <v>33619.469414064515</v>
      </c>
      <c r="DK293" s="204">
        <f t="shared" si="237"/>
        <v>39916.708753337734</v>
      </c>
    </row>
    <row r="294" spans="1:115" x14ac:dyDescent="0.25">
      <c r="A294">
        <v>1976</v>
      </c>
      <c r="B294" s="141">
        <f t="shared" si="223"/>
        <v>693217</v>
      </c>
      <c r="C294" s="141">
        <f t="shared" si="223"/>
        <v>701255</v>
      </c>
      <c r="D294" s="141">
        <f t="shared" si="223"/>
        <v>772852</v>
      </c>
      <c r="E294" s="148">
        <f t="shared" si="235"/>
        <v>3.0122773595503958</v>
      </c>
      <c r="F294" s="148">
        <f t="shared" si="235"/>
        <v>2.7181857863945709</v>
      </c>
      <c r="G294" s="148">
        <f t="shared" si="235"/>
        <v>2.9217804483081835</v>
      </c>
      <c r="H294" s="10"/>
      <c r="I294" s="13">
        <f t="shared" si="230"/>
        <v>677878.55750106811</v>
      </c>
      <c r="J294" s="13">
        <f t="shared" si="218"/>
        <v>685723.84734867525</v>
      </c>
      <c r="K294" s="13">
        <f t="shared" si="219"/>
        <v>755735.141811635</v>
      </c>
      <c r="L294" s="10">
        <f t="shared" si="231"/>
        <v>2.9114882702633906</v>
      </c>
      <c r="M294" s="10"/>
      <c r="N294" s="13">
        <f>('[2]A9. Nominal GDP (A)'!DH294/('[2]A9. Nominal GDP (A)'!F294/'BoE A8. UK Real GDP(A)'!I294))</f>
        <v>587563.95642512187</v>
      </c>
      <c r="O294" s="13">
        <f t="shared" si="220"/>
        <v>594660.41039134981</v>
      </c>
      <c r="P294" s="13">
        <f t="shared" si="221"/>
        <v>655374.27539450768</v>
      </c>
      <c r="Q294" s="10">
        <f t="shared" si="232"/>
        <v>2.8767469325839272</v>
      </c>
      <c r="R294" s="10"/>
      <c r="S294" s="13">
        <f t="shared" si="236"/>
        <v>366.83544387583567</v>
      </c>
      <c r="T294" s="13">
        <f t="shared" si="236"/>
        <v>378.470888494002</v>
      </c>
      <c r="U294" s="13">
        <f t="shared" si="236"/>
        <v>362.14819873093461</v>
      </c>
      <c r="V294" s="10">
        <f t="shared" si="233"/>
        <v>3.01227735955041</v>
      </c>
      <c r="W294" s="10">
        <f t="shared" si="233"/>
        <v>2.7181857863945709</v>
      </c>
      <c r="X294" s="10">
        <f t="shared" si="233"/>
        <v>2.9217804483081977</v>
      </c>
      <c r="Y294" s="10"/>
      <c r="Z294" s="10"/>
      <c r="AA294" s="10">
        <f t="shared" si="205"/>
        <v>333.16764296267326</v>
      </c>
      <c r="AB294" s="10">
        <f t="shared" si="209"/>
        <v>2.4803642718001555</v>
      </c>
      <c r="AC294" s="10"/>
      <c r="AD294" s="81">
        <f t="shared" si="224"/>
        <v>693217</v>
      </c>
      <c r="AE294" s="81">
        <f t="shared" si="224"/>
        <v>701255</v>
      </c>
      <c r="AF294" s="81">
        <f t="shared" si="224"/>
        <v>772852</v>
      </c>
      <c r="AG294" s="81">
        <f t="shared" si="206"/>
        <v>772852</v>
      </c>
      <c r="AH294" s="150">
        <f t="shared" si="234"/>
        <v>3.0122773595503958</v>
      </c>
      <c r="AI294" s="150">
        <f t="shared" si="234"/>
        <v>2.7181857863945709</v>
      </c>
      <c r="AJ294" s="150">
        <f t="shared" si="234"/>
        <v>2.9217804483081835</v>
      </c>
      <c r="AN294" s="154">
        <f>'[2]A18. Population 1680+'!J896</f>
        <v>54692.6</v>
      </c>
      <c r="AO294" s="154"/>
      <c r="AP294" s="154"/>
      <c r="AQ294" s="153"/>
      <c r="AR294" s="153"/>
      <c r="AS294" s="153"/>
      <c r="AT294" s="153"/>
      <c r="AU294" s="154">
        <f>'[2]A18. Population 1680+'!S896</f>
        <v>4751.3</v>
      </c>
      <c r="AV294" s="153"/>
      <c r="AW294" s="153"/>
      <c r="AX294" s="153"/>
      <c r="AY294" s="156"/>
      <c r="AZ294" s="153"/>
      <c r="BA294" s="153"/>
      <c r="BB294" s="153"/>
      <c r="BC294" s="157"/>
      <c r="BJ294" s="168"/>
      <c r="BP294" s="166"/>
      <c r="BQ294" s="166"/>
      <c r="BR294" s="166"/>
      <c r="BV294" s="143"/>
      <c r="BW294" s="143"/>
      <c r="BX294" s="143"/>
      <c r="BY294" s="144"/>
      <c r="BZ294" s="144"/>
      <c r="CA294" s="144"/>
      <c r="CB294" s="158"/>
      <c r="CC294" s="158">
        <f t="shared" si="225"/>
        <v>366.36479376491377</v>
      </c>
      <c r="CD294" s="158"/>
      <c r="CE294" s="162">
        <f>'[2]A9. Nominal GDP (A)'!DX294/'[2]A9. Nominal GDP (A)'!EF294</f>
        <v>2.0500000000000008E-2</v>
      </c>
      <c r="CF294" s="162">
        <f>'[2]A18. Population 1680+'!U896</f>
        <v>1523.5</v>
      </c>
      <c r="CG294" s="162"/>
      <c r="CH294" s="162"/>
      <c r="CI294" s="145">
        <f>'[2]A9. Nominal GDP (A)'!DX294/CU294</f>
        <v>14210.948500000006</v>
      </c>
      <c r="CJ294" s="145">
        <f t="shared" si="222"/>
        <v>14210.948500000006</v>
      </c>
      <c r="CK294" s="145">
        <f>'[2]A9. Nominal GDP (A)'!DZ294/CV294</f>
        <v>14363.993504134223</v>
      </c>
      <c r="CL294" s="145">
        <f>'[2]A9. Nominal GDP (A)'!EB294/CW294</f>
        <v>15830.533982156481</v>
      </c>
      <c r="CO294" s="146"/>
      <c r="CQ294" s="197"/>
      <c r="CR294" s="83">
        <v>693217</v>
      </c>
      <c r="CS294" s="83">
        <v>701255</v>
      </c>
      <c r="CT294" s="83">
        <v>772852</v>
      </c>
      <c r="CU294" s="203">
        <f>'[2]A9. Nominal GDP (A)'!FM294/'BoE A8. UK Real GDP(A)'!CR294</f>
        <v>0.18121886797352055</v>
      </c>
      <c r="CV294" s="203">
        <f>'[2]A9. Nominal GDP (A)'!FN294/'BoE A8. UK Real GDP(A)'!CS294</f>
        <v>0.18190244632836844</v>
      </c>
      <c r="CW294" s="203">
        <f>'[2]A9. Nominal GDP (A)'!FO294/'BoE A8. UK Real GDP(A)'!CT294</f>
        <v>0.17619414842686568</v>
      </c>
      <c r="CX294" s="203">
        <f t="shared" si="226"/>
        <v>1.0115952147740175</v>
      </c>
      <c r="CY294" s="203">
        <f t="shared" si="227"/>
        <v>1.1148774481872199</v>
      </c>
      <c r="CZ294" s="203">
        <f t="shared" si="228"/>
        <v>1.1020983807602085</v>
      </c>
      <c r="DA294" s="190">
        <v>23571</v>
      </c>
      <c r="DB294" s="190">
        <v>126.89</v>
      </c>
      <c r="DC294" s="190">
        <v>33023.32327462465</v>
      </c>
      <c r="DD294" s="190">
        <v>33807.066847255111</v>
      </c>
      <c r="DE294" s="190">
        <v>40344.769306860617</v>
      </c>
      <c r="DF294" s="190"/>
      <c r="DG294" s="190"/>
      <c r="DH294" s="190"/>
      <c r="DI294" s="204">
        <f t="shared" si="237"/>
        <v>33883.257544015301</v>
      </c>
      <c r="DJ294" s="204">
        <f t="shared" si="237"/>
        <v>34429.107979487497</v>
      </c>
      <c r="DK294" s="204">
        <f t="shared" si="237"/>
        <v>41223.975273969743</v>
      </c>
    </row>
    <row r="295" spans="1:115" x14ac:dyDescent="0.25">
      <c r="A295">
        <v>1977</v>
      </c>
      <c r="B295" s="141">
        <f t="shared" si="223"/>
        <v>710527</v>
      </c>
      <c r="C295" s="141">
        <f t="shared" si="223"/>
        <v>717440</v>
      </c>
      <c r="D295" s="141">
        <f t="shared" si="223"/>
        <v>791889</v>
      </c>
      <c r="E295" s="148">
        <f t="shared" si="235"/>
        <v>2.4970535921652299</v>
      </c>
      <c r="F295" s="148">
        <f t="shared" si="235"/>
        <v>2.3080049340111657</v>
      </c>
      <c r="G295" s="148">
        <f t="shared" si="235"/>
        <v>2.4632141729593826</v>
      </c>
      <c r="H295" s="10"/>
      <c r="I295" s="13">
        <f t="shared" si="230"/>
        <v>694736.06781682931</v>
      </c>
      <c r="J295" s="13">
        <f t="shared" si="218"/>
        <v>701480.23254041607</v>
      </c>
      <c r="K295" s="13">
        <f t="shared" si="219"/>
        <v>774273.08188308054</v>
      </c>
      <c r="L295" s="10">
        <f t="shared" si="231"/>
        <v>2.4529678515421125</v>
      </c>
      <c r="M295" s="10"/>
      <c r="N295" s="13">
        <f>('[2]A9. Nominal GDP (A)'!DH295/('[2]A9. Nominal GDP (A)'!F295/'BoE A8. UK Real GDP(A)'!I295))</f>
        <v>601972.20739375742</v>
      </c>
      <c r="O295" s="13">
        <f t="shared" si="220"/>
        <v>608118.97511413496</v>
      </c>
      <c r="P295" s="13">
        <f t="shared" si="221"/>
        <v>671223.69408474187</v>
      </c>
      <c r="Q295" s="10">
        <f t="shared" si="232"/>
        <v>2.4183766872286157</v>
      </c>
      <c r="R295" s="10"/>
      <c r="S295" s="13">
        <f t="shared" si="236"/>
        <v>375.99552150447249</v>
      </c>
      <c r="T295" s="13">
        <f t="shared" si="236"/>
        <v>387.20601527423946</v>
      </c>
      <c r="U295" s="13">
        <f t="shared" si="236"/>
        <v>371.06868448919209</v>
      </c>
      <c r="V295" s="10">
        <f t="shared" si="233"/>
        <v>2.4970535921652299</v>
      </c>
      <c r="W295" s="10">
        <f t="shared" si="233"/>
        <v>2.3080049340111657</v>
      </c>
      <c r="X295" s="10">
        <f t="shared" si="233"/>
        <v>2.4632141729593826</v>
      </c>
      <c r="Y295" s="10"/>
      <c r="Z295" s="10"/>
      <c r="AA295" s="10">
        <f t="shared" si="205"/>
        <v>356.23492779381161</v>
      </c>
      <c r="AB295" s="10">
        <f t="shared" si="209"/>
        <v>6.9236269843055283</v>
      </c>
      <c r="AC295" s="10"/>
      <c r="AD295" s="81">
        <f t="shared" si="224"/>
        <v>710527</v>
      </c>
      <c r="AE295" s="81">
        <f t="shared" si="224"/>
        <v>717440</v>
      </c>
      <c r="AF295" s="81">
        <f t="shared" si="224"/>
        <v>791889</v>
      </c>
      <c r="AG295" s="81">
        <f t="shared" si="206"/>
        <v>791889</v>
      </c>
      <c r="AH295" s="150">
        <f t="shared" si="234"/>
        <v>2.4970535921652299</v>
      </c>
      <c r="AI295" s="150">
        <f t="shared" si="234"/>
        <v>2.3080049340111657</v>
      </c>
      <c r="AJ295" s="150">
        <f t="shared" si="234"/>
        <v>2.4632141729593826</v>
      </c>
      <c r="AN295" s="154">
        <f>'[2]A18. Population 1680+'!J897</f>
        <v>54666.6</v>
      </c>
      <c r="AO295" s="154"/>
      <c r="AP295" s="154"/>
      <c r="AQ295" s="153"/>
      <c r="AR295" s="153"/>
      <c r="AS295" s="153"/>
      <c r="AT295" s="153"/>
      <c r="AU295" s="154">
        <f>'[2]A18. Population 1680+'!S897</f>
        <v>4795.2</v>
      </c>
      <c r="AV295" s="153"/>
      <c r="AW295" s="153"/>
      <c r="AX295" s="153"/>
      <c r="AY295" s="156"/>
      <c r="AZ295" s="153"/>
      <c r="BA295" s="153"/>
      <c r="BB295" s="153"/>
      <c r="BC295" s="157"/>
      <c r="BJ295" s="168"/>
      <c r="BP295" s="166"/>
      <c r="BQ295" s="166"/>
      <c r="BR295" s="166"/>
      <c r="BV295" s="143"/>
      <c r="BW295" s="143"/>
      <c r="BX295" s="143"/>
      <c r="BY295" s="144"/>
      <c r="BZ295" s="144"/>
      <c r="CA295" s="144"/>
      <c r="CB295" s="158"/>
      <c r="CC295" s="158">
        <f t="shared" si="225"/>
        <v>375.47556769614852</v>
      </c>
      <c r="CD295" s="158"/>
      <c r="CE295" s="162">
        <f>'[2]A9. Nominal GDP (A)'!DX295/'[2]A9. Nominal GDP (A)'!EF295</f>
        <v>2.0400000000000008E-2</v>
      </c>
      <c r="CF295" s="162">
        <f>'[2]A18. Population 1680+'!U897</f>
        <v>1523.3</v>
      </c>
      <c r="CG295" s="162"/>
      <c r="CH295" s="162"/>
      <c r="CI295" s="145">
        <f>'[2]A9. Nominal GDP (A)'!DX295/CU295</f>
        <v>14494.750800000005</v>
      </c>
      <c r="CJ295" s="145">
        <f t="shared" si="222"/>
        <v>14494.750800000005</v>
      </c>
      <c r="CK295" s="145">
        <f>'[2]A9. Nominal GDP (A)'!DZ295/CV295</f>
        <v>14525.951944003438</v>
      </c>
      <c r="CL295" s="145">
        <f>'[2]A9. Nominal GDP (A)'!EB295/CW295</f>
        <v>16033.315063259563</v>
      </c>
      <c r="CO295" s="146"/>
      <c r="CQ295" s="197"/>
      <c r="CR295" s="83">
        <v>710527</v>
      </c>
      <c r="CS295" s="83">
        <v>717440</v>
      </c>
      <c r="CT295" s="83">
        <v>791889</v>
      </c>
      <c r="CU295" s="203">
        <f>'[2]A9. Nominal GDP (A)'!FM295/'BoE A8. UK Real GDP(A)'!CR295</f>
        <v>0.2039669146985266</v>
      </c>
      <c r="CV295" s="203">
        <f>'[2]A9. Nominal GDP (A)'!FN295/'BoE A8. UK Real GDP(A)'!CS295</f>
        <v>0.2064967105263158</v>
      </c>
      <c r="CW295" s="203">
        <f>'[2]A9. Nominal GDP (A)'!FO295/'BoE A8. UK Real GDP(A)'!CT295</f>
        <v>0.20051547628518643</v>
      </c>
      <c r="CX295" s="203">
        <f t="shared" si="226"/>
        <v>1.0097293980383575</v>
      </c>
      <c r="CY295" s="203">
        <f t="shared" si="227"/>
        <v>1.1145093712131982</v>
      </c>
      <c r="CZ295" s="203">
        <f t="shared" si="228"/>
        <v>1.1037703501338092</v>
      </c>
      <c r="DA295" s="190">
        <v>25506</v>
      </c>
      <c r="DB295" s="190">
        <v>134.86000000000001</v>
      </c>
      <c r="DC295" s="190">
        <v>35309.734995981009</v>
      </c>
      <c r="DD295" s="190">
        <v>36167.298888735888</v>
      </c>
      <c r="DE295" s="190">
        <v>42878.931106929427</v>
      </c>
      <c r="DF295" s="190"/>
      <c r="DG295" s="190"/>
      <c r="DH295" s="190"/>
      <c r="DI295" s="204">
        <f t="shared" si="237"/>
        <v>36229.207906494485</v>
      </c>
      <c r="DJ295" s="204">
        <f t="shared" si="237"/>
        <v>36832.767669336798</v>
      </c>
      <c r="DK295" s="204">
        <f t="shared" si="237"/>
        <v>43813.362329121657</v>
      </c>
    </row>
    <row r="296" spans="1:115" x14ac:dyDescent="0.25">
      <c r="A296">
        <v>1978</v>
      </c>
      <c r="B296" s="141">
        <f t="shared" si="223"/>
        <v>736183</v>
      </c>
      <c r="C296" s="141">
        <f t="shared" si="223"/>
        <v>744171</v>
      </c>
      <c r="D296" s="141">
        <f t="shared" si="223"/>
        <v>825111</v>
      </c>
      <c r="E296" s="148">
        <f t="shared" si="235"/>
        <v>3.6108409673383335</v>
      </c>
      <c r="F296" s="148">
        <f t="shared" si="235"/>
        <v>3.725886485280995</v>
      </c>
      <c r="G296" s="148">
        <f t="shared" si="235"/>
        <v>4.1952849452385408</v>
      </c>
      <c r="H296" s="10"/>
      <c r="I296" s="13">
        <f t="shared" si="230"/>
        <v>719749.90018019802</v>
      </c>
      <c r="J296" s="13">
        <f t="shared" si="218"/>
        <v>727543.82806258497</v>
      </c>
      <c r="K296" s="13">
        <f t="shared" si="219"/>
        <v>806675.36831796379</v>
      </c>
      <c r="L296" s="10">
        <f t="shared" si="231"/>
        <v>4.1848654167440316</v>
      </c>
      <c r="M296" s="10"/>
      <c r="N296" s="13">
        <f>('[2]A9. Nominal GDP (A)'!DH296/('[2]A9. Nominal GDP (A)'!F296/'BoE A8. UK Real GDP(A)'!I296))</f>
        <v>623435.5060660569</v>
      </c>
      <c r="O296" s="13">
        <f t="shared" si="220"/>
        <v>630500.7440263927</v>
      </c>
      <c r="P296" s="13">
        <f t="shared" si="221"/>
        <v>699077.36179501889</v>
      </c>
      <c r="Q296" s="10">
        <f t="shared" si="232"/>
        <v>4.1496848153218622</v>
      </c>
      <c r="R296" s="10"/>
      <c r="S296" s="13">
        <f t="shared" si="236"/>
        <v>389.57212183031339</v>
      </c>
      <c r="T296" s="13">
        <f t="shared" si="236"/>
        <v>401.63287186753746</v>
      </c>
      <c r="U296" s="13">
        <f t="shared" si="236"/>
        <v>386.6360731460619</v>
      </c>
      <c r="V296" s="10">
        <f t="shared" si="233"/>
        <v>3.6108409673383335</v>
      </c>
      <c r="W296" s="10">
        <f t="shared" si="233"/>
        <v>3.7258864852810092</v>
      </c>
      <c r="X296" s="10">
        <f t="shared" si="233"/>
        <v>4.195284945238555</v>
      </c>
      <c r="Y296" s="10"/>
      <c r="Z296" s="10"/>
      <c r="AA296" s="10">
        <f t="shared" si="205"/>
        <v>380.42547801689699</v>
      </c>
      <c r="AB296" s="10">
        <f t="shared" si="209"/>
        <v>6.7906171842551117</v>
      </c>
      <c r="AC296" s="10"/>
      <c r="AD296" s="81">
        <f t="shared" si="224"/>
        <v>736183</v>
      </c>
      <c r="AE296" s="81">
        <f t="shared" si="224"/>
        <v>744171</v>
      </c>
      <c r="AF296" s="81">
        <f t="shared" si="224"/>
        <v>825111</v>
      </c>
      <c r="AG296" s="81">
        <f t="shared" si="206"/>
        <v>825111</v>
      </c>
      <c r="AH296" s="150">
        <f t="shared" si="234"/>
        <v>3.6108409673383335</v>
      </c>
      <c r="AI296" s="150">
        <f t="shared" si="234"/>
        <v>3.725886485280995</v>
      </c>
      <c r="AJ296" s="150">
        <f t="shared" si="234"/>
        <v>4.1952849452385408</v>
      </c>
      <c r="AN296" s="154">
        <f>'[2]A18. Population 1680+'!J898</f>
        <v>54654.8</v>
      </c>
      <c r="AO296" s="154"/>
      <c r="AP296" s="154"/>
      <c r="AQ296" s="153"/>
      <c r="AR296" s="153"/>
      <c r="AS296" s="153"/>
      <c r="AT296" s="153"/>
      <c r="AU296" s="154">
        <f>'[2]A18. Population 1680+'!S898</f>
        <v>4837.2</v>
      </c>
      <c r="AV296" s="153"/>
      <c r="AW296" s="153"/>
      <c r="AX296" s="153"/>
      <c r="AY296" s="156"/>
      <c r="AZ296" s="153"/>
      <c r="BA296" s="153"/>
      <c r="BB296" s="153"/>
      <c r="BC296" s="157"/>
      <c r="BJ296" s="168"/>
      <c r="BP296" s="166"/>
      <c r="BQ296" s="166"/>
      <c r="BR296" s="166"/>
      <c r="BV296" s="143"/>
      <c r="BW296" s="143"/>
      <c r="BX296" s="143"/>
      <c r="BY296" s="144"/>
      <c r="BZ296" s="144"/>
      <c r="CA296" s="144"/>
      <c r="CB296" s="158"/>
      <c r="CC296" s="158">
        <f t="shared" si="225"/>
        <v>388.99448997753558</v>
      </c>
      <c r="CD296" s="158"/>
      <c r="CE296" s="162">
        <f>'[2]A9. Nominal GDP (A)'!DX296/'[2]A9. Nominal GDP (A)'!EF296</f>
        <v>2.0300000000000012E-2</v>
      </c>
      <c r="CF296" s="162">
        <f>'[2]A18. Population 1680+'!U898</f>
        <v>1523.2</v>
      </c>
      <c r="CG296" s="162"/>
      <c r="CH296" s="162"/>
      <c r="CI296" s="145">
        <f>'[2]A9. Nominal GDP (A)'!DX296/CU296</f>
        <v>14944.514900000011</v>
      </c>
      <c r="CJ296" s="145">
        <f t="shared" si="222"/>
        <v>14944.514900000011</v>
      </c>
      <c r="CK296" s="145">
        <f>'[2]A9. Nominal GDP (A)'!DZ296/CV296</f>
        <v>14954.857592052027</v>
      </c>
      <c r="CL296" s="145">
        <f>'[2]A9. Nominal GDP (A)'!EB296/CW296</f>
        <v>16581.427524904411</v>
      </c>
      <c r="CO296" s="146"/>
      <c r="CQ296" s="197"/>
      <c r="CR296" s="83">
        <v>736183</v>
      </c>
      <c r="CS296" s="83">
        <v>744171</v>
      </c>
      <c r="CT296" s="83">
        <v>825111</v>
      </c>
      <c r="CU296" s="203">
        <f>'[2]A9. Nominal GDP (A)'!FM296/'BoE A8. UK Real GDP(A)'!CR296</f>
        <v>0.22945245951074664</v>
      </c>
      <c r="CV296" s="203">
        <f>'[2]A9. Nominal GDP (A)'!FN296/'BoE A8. UK Real GDP(A)'!CS296</f>
        <v>0.23263739113725207</v>
      </c>
      <c r="CW296" s="203">
        <f>'[2]A9. Nominal GDP (A)'!FO296/'BoE A8. UK Real GDP(A)'!CT296</f>
        <v>0.22408015406411985</v>
      </c>
      <c r="CX296" s="203">
        <f t="shared" si="226"/>
        <v>1.0108505629714351</v>
      </c>
      <c r="CY296" s="203">
        <f t="shared" si="227"/>
        <v>1.1207960520685754</v>
      </c>
      <c r="CZ296" s="203">
        <f t="shared" si="228"/>
        <v>1.1087653240988966</v>
      </c>
      <c r="DA296" s="190">
        <v>27340</v>
      </c>
      <c r="DB296" s="190">
        <v>144.55000000000001</v>
      </c>
      <c r="DC296" s="190">
        <v>37707.483928333037</v>
      </c>
      <c r="DD296" s="190">
        <v>38368.220759166354</v>
      </c>
      <c r="DE296" s="190">
        <v>45958.211231694746</v>
      </c>
      <c r="DF296" s="190"/>
      <c r="DG296" s="190"/>
      <c r="DH296" s="190"/>
      <c r="DI296" s="204">
        <f t="shared" si="237"/>
        <v>38689.394724312413</v>
      </c>
      <c r="DJ296" s="204">
        <f t="shared" si="237"/>
        <v>39074.185922917663</v>
      </c>
      <c r="DK296" s="204">
        <f t="shared" si="237"/>
        <v>46959.747099832588</v>
      </c>
    </row>
    <row r="297" spans="1:115" x14ac:dyDescent="0.25">
      <c r="A297">
        <v>1979</v>
      </c>
      <c r="B297" s="141">
        <f t="shared" si="223"/>
        <v>761303</v>
      </c>
      <c r="C297" s="141">
        <f t="shared" si="223"/>
        <v>768885</v>
      </c>
      <c r="D297" s="141">
        <f t="shared" si="223"/>
        <v>855933</v>
      </c>
      <c r="E297" s="148">
        <f t="shared" si="235"/>
        <v>3.4121950656290636</v>
      </c>
      <c r="F297" s="148">
        <f t="shared" si="235"/>
        <v>3.3210108966890743</v>
      </c>
      <c r="G297" s="148">
        <f t="shared" si="235"/>
        <v>3.735497405803585</v>
      </c>
      <c r="H297" s="10"/>
      <c r="I297" s="13">
        <f t="shared" si="230"/>
        <v>744234.73984194093</v>
      </c>
      <c r="J297" s="13">
        <f t="shared" si="218"/>
        <v>751630.46730694501</v>
      </c>
      <c r="K297" s="13">
        <f t="shared" si="219"/>
        <v>836725.02490416041</v>
      </c>
      <c r="L297" s="10">
        <f t="shared" si="231"/>
        <v>3.7251238560630071</v>
      </c>
      <c r="M297" s="10"/>
      <c r="N297" s="13">
        <f>('[2]A9. Nominal GDP (A)'!DH297/('[2]A9. Nominal GDP (A)'!F297/'BoE A8. UK Real GDP(A)'!I297))</f>
        <v>644426.16174923722</v>
      </c>
      <c r="O297" s="13">
        <f t="shared" si="220"/>
        <v>651154.61630633648</v>
      </c>
      <c r="P297" s="13">
        <f t="shared" si="221"/>
        <v>724873.97230916389</v>
      </c>
      <c r="Q297" s="10">
        <f t="shared" si="232"/>
        <v>3.6900938185020351</v>
      </c>
      <c r="R297" s="10"/>
      <c r="S297" s="13">
        <f t="shared" si="236"/>
        <v>402.86508254847382</v>
      </c>
      <c r="T297" s="13">
        <f t="shared" si="236"/>
        <v>414.97114330694365</v>
      </c>
      <c r="U297" s="13">
        <f t="shared" si="236"/>
        <v>401.07885362833389</v>
      </c>
      <c r="V297" s="10">
        <f t="shared" si="233"/>
        <v>3.4121950656290636</v>
      </c>
      <c r="W297" s="10">
        <f t="shared" si="233"/>
        <v>3.3210108966890743</v>
      </c>
      <c r="X297" s="10">
        <f t="shared" si="233"/>
        <v>3.735497405803585</v>
      </c>
      <c r="Y297" s="10"/>
      <c r="Z297" s="10"/>
      <c r="AA297" s="10">
        <f t="shared" si="205"/>
        <v>399.46659156603454</v>
      </c>
      <c r="AB297" s="10">
        <f t="shared" si="209"/>
        <v>5.0052151208158051</v>
      </c>
      <c r="AC297" s="10"/>
      <c r="AD297" s="81">
        <f t="shared" si="224"/>
        <v>761303</v>
      </c>
      <c r="AE297" s="81">
        <f t="shared" si="224"/>
        <v>768885</v>
      </c>
      <c r="AF297" s="81">
        <f t="shared" si="224"/>
        <v>855933</v>
      </c>
      <c r="AG297" s="81">
        <f t="shared" si="206"/>
        <v>855933</v>
      </c>
      <c r="AH297" s="150">
        <f t="shared" si="234"/>
        <v>3.4121950656290636</v>
      </c>
      <c r="AI297" s="150">
        <f t="shared" si="234"/>
        <v>3.3210108966890743</v>
      </c>
      <c r="AJ297" s="150">
        <f t="shared" si="234"/>
        <v>3.735497405803585</v>
      </c>
      <c r="AN297" s="154">
        <f>'[2]A18. Population 1680+'!J899</f>
        <v>54711.799999999996</v>
      </c>
      <c r="AO297" s="154"/>
      <c r="AP297" s="154"/>
      <c r="AQ297" s="153"/>
      <c r="AR297" s="153"/>
      <c r="AS297" s="153"/>
      <c r="AT297" s="153"/>
      <c r="AU297" s="154">
        <f>'[2]A18. Population 1680+'!S899</f>
        <v>4896.5</v>
      </c>
      <c r="AV297" s="153"/>
      <c r="AW297" s="153"/>
      <c r="AX297" s="153"/>
      <c r="AY297" s="156"/>
      <c r="AZ297" s="153"/>
      <c r="BA297" s="153"/>
      <c r="BB297" s="153"/>
      <c r="BC297" s="157"/>
      <c r="BJ297" s="168"/>
      <c r="BP297" s="166"/>
      <c r="BQ297" s="166"/>
      <c r="BR297" s="166"/>
      <c r="BV297" s="143"/>
      <c r="BW297" s="143"/>
      <c r="BX297" s="143"/>
      <c r="BY297" s="144"/>
      <c r="BZ297" s="144"/>
      <c r="CA297" s="144"/>
      <c r="CB297" s="158"/>
      <c r="CC297" s="158">
        <f t="shared" si="225"/>
        <v>402.22751399604101</v>
      </c>
      <c r="CD297" s="158"/>
      <c r="CE297" s="162">
        <f>'[2]A9. Nominal GDP (A)'!DX297/'[2]A9. Nominal GDP (A)'!EF297</f>
        <v>2.0200000000000013E-2</v>
      </c>
      <c r="CF297" s="162">
        <f>'[2]A18. Population 1680+'!U899</f>
        <v>1528.3</v>
      </c>
      <c r="CG297" s="162"/>
      <c r="CH297" s="162"/>
      <c r="CI297" s="145">
        <f>'[2]A9. Nominal GDP (A)'!DX297/CU297</f>
        <v>15378.32060000001</v>
      </c>
      <c r="CJ297" s="145">
        <f t="shared" si="222"/>
        <v>15378.32060000001</v>
      </c>
      <c r="CK297" s="145">
        <f>'[2]A9. Nominal GDP (A)'!DZ297/CV297</f>
        <v>15330.772394819063</v>
      </c>
      <c r="CL297" s="145">
        <f>'[2]A9. Nominal GDP (A)'!EB297/CW297</f>
        <v>17066.419566274104</v>
      </c>
      <c r="CO297" s="146"/>
      <c r="CQ297" s="197"/>
      <c r="CR297" s="83">
        <v>761303</v>
      </c>
      <c r="CS297" s="83">
        <v>768885</v>
      </c>
      <c r="CT297" s="83">
        <v>855933</v>
      </c>
      <c r="CU297" s="203">
        <f>'[2]A9. Nominal GDP (A)'!FM297/'BoE A8. UK Real GDP(A)'!CR297</f>
        <v>0.26087116430645879</v>
      </c>
      <c r="CV297" s="203">
        <f>'[2]A9. Nominal GDP (A)'!FN297/'BoE A8. UK Real GDP(A)'!CS297</f>
        <v>0.26549614051516157</v>
      </c>
      <c r="CW297" s="203">
        <f>'[2]A9. Nominal GDP (A)'!FO297/'BoE A8. UK Real GDP(A)'!CT297</f>
        <v>0.25651423651150268</v>
      </c>
      <c r="CX297" s="203">
        <f t="shared" si="226"/>
        <v>1.0099592409329794</v>
      </c>
      <c r="CY297" s="203">
        <f t="shared" si="227"/>
        <v>1.1243000487322394</v>
      </c>
      <c r="CZ297" s="203">
        <f t="shared" si="228"/>
        <v>1.1132132893735733</v>
      </c>
      <c r="DA297" s="190">
        <v>28180</v>
      </c>
      <c r="DB297" s="190">
        <v>150.63</v>
      </c>
      <c r="DC297" s="190">
        <v>39594.824615593148</v>
      </c>
      <c r="DD297" s="190">
        <v>40183.700328668296</v>
      </c>
      <c r="DE297" s="190">
        <v>47891.004927848713</v>
      </c>
      <c r="DF297" s="190"/>
      <c r="DG297" s="190"/>
      <c r="DH297" s="190"/>
      <c r="DI297" s="204">
        <f t="shared" si="237"/>
        <v>40625.882159205808</v>
      </c>
      <c r="DJ297" s="204">
        <f t="shared" si="237"/>
        <v>40923.069838678333</v>
      </c>
      <c r="DK297" s="204">
        <f t="shared" si="237"/>
        <v>48934.660847235937</v>
      </c>
    </row>
    <row r="298" spans="1:115" x14ac:dyDescent="0.25">
      <c r="A298">
        <v>1980</v>
      </c>
      <c r="B298" s="141">
        <f t="shared" si="223"/>
        <v>746269</v>
      </c>
      <c r="C298" s="141">
        <f t="shared" si="223"/>
        <v>753463</v>
      </c>
      <c r="D298" s="141">
        <f t="shared" si="223"/>
        <v>838462</v>
      </c>
      <c r="E298" s="148">
        <f t="shared" si="235"/>
        <v>-1.9747721997680259</v>
      </c>
      <c r="F298" s="148">
        <f t="shared" si="235"/>
        <v>-2.0057615898346342</v>
      </c>
      <c r="G298" s="148">
        <f t="shared" si="235"/>
        <v>-2.0411644369360715</v>
      </c>
      <c r="H298" s="10"/>
      <c r="I298" s="13">
        <f t="shared" si="230"/>
        <v>729464.8453186166</v>
      </c>
      <c r="J298" s="13">
        <f t="shared" si="218"/>
        <v>736480.89664099819</v>
      </c>
      <c r="K298" s="13">
        <f t="shared" si="219"/>
        <v>819564.1266517461</v>
      </c>
      <c r="L298" s="10">
        <f t="shared" si="231"/>
        <v>-2.0509603204923934</v>
      </c>
      <c r="M298" s="10"/>
      <c r="N298" s="13">
        <f>('[2]A9. Nominal GDP (A)'!DH298/('[2]A9. Nominal GDP (A)'!F298/'BoE A8. UK Real GDP(A)'!I298))</f>
        <v>631423.69813169772</v>
      </c>
      <c r="O298" s="13">
        <f t="shared" si="220"/>
        <v>637814.69343124365</v>
      </c>
      <c r="P298" s="13">
        <f t="shared" si="221"/>
        <v>709767.27919452894</v>
      </c>
      <c r="Q298" s="10">
        <f t="shared" si="232"/>
        <v>-2.0840440810022471</v>
      </c>
      <c r="R298" s="10"/>
      <c r="S298" s="13">
        <f t="shared" si="236"/>
        <v>394.90941489573407</v>
      </c>
      <c r="T298" s="13">
        <f t="shared" si="236"/>
        <v>406.64781150559531</v>
      </c>
      <c r="U298" s="13">
        <f t="shared" si="236"/>
        <v>392.89217470400149</v>
      </c>
      <c r="V298" s="10">
        <f t="shared" si="233"/>
        <v>-1.9747721997680259</v>
      </c>
      <c r="W298" s="10">
        <f t="shared" si="233"/>
        <v>-2.0057615898346342</v>
      </c>
      <c r="X298" s="10">
        <f t="shared" si="233"/>
        <v>-2.0411644369360573</v>
      </c>
      <c r="Y298" s="10"/>
      <c r="Z298" s="10"/>
      <c r="AA298" s="10">
        <f t="shared" si="205"/>
        <v>417.40003135170673</v>
      </c>
      <c r="AB298" s="10">
        <f t="shared" si="209"/>
        <v>4.4893465847462863</v>
      </c>
      <c r="AC298" s="10"/>
      <c r="AD298" s="81">
        <f t="shared" si="224"/>
        <v>746269</v>
      </c>
      <c r="AE298" s="81">
        <f t="shared" si="224"/>
        <v>753463</v>
      </c>
      <c r="AF298" s="81">
        <f t="shared" si="224"/>
        <v>838462</v>
      </c>
      <c r="AG298" s="81">
        <f t="shared" si="206"/>
        <v>838462</v>
      </c>
      <c r="AH298" s="150">
        <f t="shared" si="234"/>
        <v>-1.9747721997680259</v>
      </c>
      <c r="AI298" s="150">
        <f t="shared" si="234"/>
        <v>-2.0057615898346342</v>
      </c>
      <c r="AJ298" s="150">
        <f t="shared" si="234"/>
        <v>-2.0411644369360715</v>
      </c>
      <c r="AN298" s="154">
        <f>'[2]A18. Population 1680+'!J900</f>
        <v>54796.9</v>
      </c>
      <c r="AO298" s="154"/>
      <c r="AP298" s="154"/>
      <c r="AQ298" s="153"/>
      <c r="AR298" s="153"/>
      <c r="AS298" s="153"/>
      <c r="AT298" s="153"/>
      <c r="AU298" s="154">
        <f>'[2]A18. Population 1680+'!S900</f>
        <v>4933.8</v>
      </c>
      <c r="AV298" s="153"/>
      <c r="AW298" s="153"/>
      <c r="AX298" s="153"/>
      <c r="AY298" s="156"/>
      <c r="AZ298" s="153"/>
      <c r="BA298" s="153"/>
      <c r="BB298" s="153"/>
      <c r="BC298" s="157"/>
      <c r="BJ298" s="168"/>
      <c r="BP298" s="166"/>
      <c r="BQ298" s="166"/>
      <c r="BR298" s="166"/>
      <c r="BV298" s="143"/>
      <c r="BW298" s="143"/>
      <c r="BX298" s="143"/>
      <c r="BY298" s="144"/>
      <c r="BZ298" s="144"/>
      <c r="CA298" s="144"/>
      <c r="CB298" s="158"/>
      <c r="CC298" s="158">
        <f t="shared" si="225"/>
        <v>394.24500842614219</v>
      </c>
      <c r="CD298" s="158"/>
      <c r="CE298" s="162">
        <f>'[2]A9. Nominal GDP (A)'!DX298/'[2]A9. Nominal GDP (A)'!EF298</f>
        <v>2.0100000000000017E-2</v>
      </c>
      <c r="CF298" s="162">
        <f>'[2]A18. Population 1680+'!U900</f>
        <v>1532.8</v>
      </c>
      <c r="CG298" s="162"/>
      <c r="CH298" s="162"/>
      <c r="CI298" s="145">
        <f>'[2]A9. Nominal GDP (A)'!DX298/CU298</f>
        <v>15000.006900000013</v>
      </c>
      <c r="CJ298" s="145">
        <f t="shared" si="222"/>
        <v>15000.006900000013</v>
      </c>
      <c r="CK298" s="145">
        <f>'[2]A9. Nominal GDP (A)'!DZ298/CV298</f>
        <v>14934.786959211615</v>
      </c>
      <c r="CL298" s="145">
        <f>'[2]A9. Nominal GDP (A)'!EB298/CW298</f>
        <v>16619.596905746519</v>
      </c>
      <c r="CO298" s="146"/>
      <c r="CQ298" s="197"/>
      <c r="CR298" s="83">
        <v>746269</v>
      </c>
      <c r="CS298" s="83">
        <v>753463</v>
      </c>
      <c r="CT298" s="83">
        <v>838462</v>
      </c>
      <c r="CU298" s="203">
        <f>'[2]A9. Nominal GDP (A)'!FM298/'BoE A8. UK Real GDP(A)'!CR298</f>
        <v>0.3105086771660085</v>
      </c>
      <c r="CV298" s="203">
        <f>'[2]A9. Nominal GDP (A)'!FN298/'BoE A8. UK Real GDP(A)'!CS298</f>
        <v>0.316412352033212</v>
      </c>
      <c r="CW298" s="203">
        <f>'[2]A9. Nominal GDP (A)'!FO298/'BoE A8. UK Real GDP(A)'!CT298</f>
        <v>0.30819643585517292</v>
      </c>
      <c r="CX298" s="203">
        <f t="shared" si="226"/>
        <v>1.0096399555656204</v>
      </c>
      <c r="CY298" s="203">
        <f t="shared" si="227"/>
        <v>1.123538563172261</v>
      </c>
      <c r="CZ298" s="203">
        <f t="shared" si="228"/>
        <v>1.1128111134853338</v>
      </c>
      <c r="DA298" s="190">
        <v>29047</v>
      </c>
      <c r="DB298" s="190">
        <v>154.99</v>
      </c>
      <c r="DC298" s="190">
        <v>41372.373522209564</v>
      </c>
      <c r="DD298" s="190">
        <v>41783.090640534319</v>
      </c>
      <c r="DE298" s="190">
        <v>49279.079837148995</v>
      </c>
      <c r="DF298" s="190"/>
      <c r="DG298" s="190"/>
      <c r="DH298" s="190"/>
      <c r="DI298" s="204">
        <f t="shared" si="237"/>
        <v>42449.71881244317</v>
      </c>
      <c r="DJ298" s="204">
        <f t="shared" si="237"/>
        <v>42551.888511335601</v>
      </c>
      <c r="DK298" s="204">
        <f t="shared" si="237"/>
        <v>50352.985123778075</v>
      </c>
    </row>
    <row r="299" spans="1:115" x14ac:dyDescent="0.25">
      <c r="A299">
        <v>1981</v>
      </c>
      <c r="B299" s="141">
        <f t="shared" ref="B299:D334" si="238">CR299</f>
        <v>740824</v>
      </c>
      <c r="C299" s="141">
        <f t="shared" si="238"/>
        <v>749574</v>
      </c>
      <c r="D299" s="141">
        <f t="shared" si="238"/>
        <v>831931</v>
      </c>
      <c r="E299" s="148">
        <f t="shared" si="235"/>
        <v>-0.72962966437034993</v>
      </c>
      <c r="F299" s="148">
        <f t="shared" si="235"/>
        <v>-0.5161500962887402</v>
      </c>
      <c r="G299" s="148">
        <f t="shared" si="235"/>
        <v>-0.77892617673788322</v>
      </c>
      <c r="H299" s="10"/>
      <c r="I299" s="13">
        <f t="shared" si="230"/>
        <v>724070.03917067696</v>
      </c>
      <c r="J299" s="13">
        <f t="shared" si="218"/>
        <v>732606.28182885924</v>
      </c>
      <c r="K299" s="13">
        <f t="shared" si="219"/>
        <v>813099.00910138886</v>
      </c>
      <c r="L299" s="10">
        <f t="shared" si="231"/>
        <v>-0.78884828412022046</v>
      </c>
      <c r="M299" s="10"/>
      <c r="N299" s="13">
        <f>('[2]A9. Nominal GDP (A)'!DH299/('[2]A9. Nominal GDP (A)'!F299/'BoE A8. UK Real GDP(A)'!I299))</f>
        <v>626542.2379762592</v>
      </c>
      <c r="O299" s="13">
        <f t="shared" si="220"/>
        <v>634244.83323953766</v>
      </c>
      <c r="P299" s="13">
        <f t="shared" si="221"/>
        <v>703930.4169592351</v>
      </c>
      <c r="Q299" s="10">
        <f t="shared" si="232"/>
        <v>-0.82236282319435361</v>
      </c>
      <c r="R299" s="10"/>
      <c r="S299" s="13">
        <f t="shared" si="236"/>
        <v>392.02803865726338</v>
      </c>
      <c r="T299" s="13">
        <f t="shared" si="236"/>
        <v>404.54889843495312</v>
      </c>
      <c r="U299" s="13">
        <f t="shared" si="236"/>
        <v>389.83183470887724</v>
      </c>
      <c r="V299" s="10">
        <f t="shared" si="233"/>
        <v>-0.72962966437036414</v>
      </c>
      <c r="W299" s="10">
        <f t="shared" si="233"/>
        <v>-0.5161500962887402</v>
      </c>
      <c r="X299" s="10">
        <f t="shared" si="233"/>
        <v>-0.77892617673789744</v>
      </c>
      <c r="Y299" s="10"/>
      <c r="Z299" s="10"/>
      <c r="AA299" s="10">
        <f t="shared" si="205"/>
        <v>428.22459319687664</v>
      </c>
      <c r="AB299" s="10">
        <f t="shared" si="209"/>
        <v>2.5933303862282173</v>
      </c>
      <c r="AC299" s="10"/>
      <c r="AD299" s="81">
        <f t="shared" si="224"/>
        <v>740824</v>
      </c>
      <c r="AE299" s="81">
        <f t="shared" si="224"/>
        <v>749574</v>
      </c>
      <c r="AF299" s="81">
        <f t="shared" si="224"/>
        <v>831931</v>
      </c>
      <c r="AG299" s="81">
        <f t="shared" si="206"/>
        <v>831931</v>
      </c>
      <c r="AH299" s="150">
        <f t="shared" si="234"/>
        <v>-0.72962966437034993</v>
      </c>
      <c r="AI299" s="150">
        <f t="shared" si="234"/>
        <v>-0.5161500962887402</v>
      </c>
      <c r="AJ299" s="150">
        <f t="shared" si="234"/>
        <v>-0.77892617673788322</v>
      </c>
      <c r="AN299" s="154">
        <f>'[2]A18. Population 1680+'!J901</f>
        <v>54814.5</v>
      </c>
      <c r="AO299" s="154"/>
      <c r="AP299" s="154"/>
      <c r="AQ299" s="153"/>
      <c r="AR299" s="153"/>
      <c r="AS299" s="153"/>
      <c r="AT299" s="153"/>
      <c r="AU299" s="154">
        <f>'[2]A18. Population 1680+'!S901</f>
        <v>4986.3999999999996</v>
      </c>
      <c r="AV299" s="153"/>
      <c r="AW299" s="153"/>
      <c r="AX299" s="153"/>
      <c r="AY299" s="156"/>
      <c r="AZ299" s="153"/>
      <c r="BA299" s="153"/>
      <c r="BB299" s="153"/>
      <c r="BC299" s="157"/>
      <c r="BJ299" s="168"/>
      <c r="BP299" s="166"/>
      <c r="BQ299" s="166"/>
      <c r="BR299" s="166"/>
      <c r="BV299" s="143"/>
      <c r="BW299" s="143"/>
      <c r="BX299" s="143"/>
      <c r="BY299" s="144"/>
      <c r="BZ299" s="144"/>
      <c r="CA299" s="144"/>
      <c r="CB299" s="158"/>
      <c r="CC299" s="158">
        <f t="shared" si="225"/>
        <v>391.32934304637621</v>
      </c>
      <c r="CD299" s="158"/>
      <c r="CE299" s="162">
        <f>'[2]A9. Nominal GDP (A)'!DX299/'[2]A9. Nominal GDP (A)'!EF299</f>
        <v>0.02</v>
      </c>
      <c r="CF299" s="162">
        <f>'[2]A18. Population 1680+'!U901</f>
        <v>1543</v>
      </c>
      <c r="CG299" s="162"/>
      <c r="CH299" s="162"/>
      <c r="CI299" s="145">
        <f>'[2]A9. Nominal GDP (A)'!DX299/CU299</f>
        <v>14816.480000000001</v>
      </c>
      <c r="CJ299" s="145">
        <f t="shared" si="222"/>
        <v>14816.480000000001</v>
      </c>
      <c r="CK299" s="145">
        <f>'[2]A9. Nominal GDP (A)'!DZ299/CV299</f>
        <v>14718.435866178583</v>
      </c>
      <c r="CL299" s="145">
        <f>'[2]A9. Nominal GDP (A)'!EB299/CW299</f>
        <v>16335.576031967243</v>
      </c>
      <c r="CO299" s="146"/>
      <c r="CQ299" s="197"/>
      <c r="CR299" s="83">
        <v>740824</v>
      </c>
      <c r="CS299" s="83">
        <v>749574</v>
      </c>
      <c r="CT299" s="83">
        <v>831931</v>
      </c>
      <c r="CU299" s="203">
        <f>'[2]A9. Nominal GDP (A)'!FM299/'BoE A8. UK Real GDP(A)'!CR299</f>
        <v>0.34796928825200046</v>
      </c>
      <c r="CV299" s="203">
        <f>'[2]A9. Nominal GDP (A)'!FN299/'BoE A8. UK Real GDP(A)'!CS299</f>
        <v>0.35539519780568696</v>
      </c>
      <c r="CW299" s="203">
        <f>'[2]A9. Nominal GDP (A)'!FO299/'BoE A8. UK Real GDP(A)'!CT299</f>
        <v>0.34600225259065959</v>
      </c>
      <c r="CX299" s="203">
        <f t="shared" si="226"/>
        <v>1.0118111724242196</v>
      </c>
      <c r="CY299" s="203">
        <f t="shared" si="227"/>
        <v>1.1229806269775278</v>
      </c>
      <c r="CZ299" s="203">
        <f t="shared" si="228"/>
        <v>1.1098717404819272</v>
      </c>
      <c r="DA299" s="190">
        <v>30013</v>
      </c>
      <c r="DB299" s="190">
        <v>158.88999999999999</v>
      </c>
      <c r="DC299" s="190">
        <v>42445.295856264864</v>
      </c>
      <c r="DD299" s="190">
        <v>42620.62013948222</v>
      </c>
      <c r="DE299" s="190">
        <v>50517.477882712781</v>
      </c>
      <c r="DF299" s="190"/>
      <c r="DG299" s="190"/>
      <c r="DH299" s="190"/>
      <c r="DI299" s="204">
        <f t="shared" si="237"/>
        <v>43550.580269274695</v>
      </c>
      <c r="DJ299" s="204">
        <f t="shared" si="237"/>
        <v>43404.828332632889</v>
      </c>
      <c r="DK299" s="204">
        <f t="shared" si="237"/>
        <v>51618.370731051153</v>
      </c>
    </row>
    <row r="300" spans="1:115" x14ac:dyDescent="0.25">
      <c r="A300">
        <v>1982</v>
      </c>
      <c r="B300" s="141">
        <f t="shared" si="238"/>
        <v>756518</v>
      </c>
      <c r="C300" s="141">
        <f t="shared" si="238"/>
        <v>766837</v>
      </c>
      <c r="D300" s="141">
        <f t="shared" si="238"/>
        <v>848700</v>
      </c>
      <c r="E300" s="148">
        <f t="shared" si="235"/>
        <v>2.1184518860080175</v>
      </c>
      <c r="F300" s="148">
        <f t="shared" si="235"/>
        <v>2.303041460883108</v>
      </c>
      <c r="G300" s="148">
        <f t="shared" si="235"/>
        <v>2.0156719727958148</v>
      </c>
      <c r="H300" s="10"/>
      <c r="I300" s="13">
        <f t="shared" si="230"/>
        <v>739556.99639442132</v>
      </c>
      <c r="J300" s="13">
        <f t="shared" si="218"/>
        <v>749628.4039460608</v>
      </c>
      <c r="K300" s="13">
        <f t="shared" si="219"/>
        <v>829654.31562251365</v>
      </c>
      <c r="L300" s="10">
        <f t="shared" si="231"/>
        <v>2.0360751071903422</v>
      </c>
      <c r="M300" s="10"/>
      <c r="N300" s="13">
        <f>('[2]A9. Nominal GDP (A)'!DH300/('[2]A9. Nominal GDP (A)'!F300/'BoE A8. UK Real GDP(A)'!I300))</f>
        <v>640149.3045949263</v>
      </c>
      <c r="O300" s="13">
        <f t="shared" si="220"/>
        <v>649190.54376979102</v>
      </c>
      <c r="P300" s="13">
        <f t="shared" si="221"/>
        <v>718494.30126274726</v>
      </c>
      <c r="Q300" s="10">
        <f t="shared" si="232"/>
        <v>2.0689380587393345</v>
      </c>
      <c r="R300" s="10"/>
      <c r="S300" s="13">
        <f t="shared" si="236"/>
        <v>400.33296403587838</v>
      </c>
      <c r="T300" s="13">
        <f t="shared" si="236"/>
        <v>413.86582729545603</v>
      </c>
      <c r="U300" s="13">
        <f t="shared" si="236"/>
        <v>397.68956574213985</v>
      </c>
      <c r="V300" s="10">
        <f t="shared" si="233"/>
        <v>2.1184518860080175</v>
      </c>
      <c r="W300" s="10">
        <f t="shared" si="233"/>
        <v>2.3030414608831222</v>
      </c>
      <c r="X300" s="10">
        <f t="shared" si="233"/>
        <v>2.015671972795829</v>
      </c>
      <c r="Y300" s="10"/>
      <c r="Z300" s="10"/>
      <c r="AA300" s="10">
        <f t="shared" si="205"/>
        <v>438.83424401753115</v>
      </c>
      <c r="AB300" s="10">
        <f t="shared" si="209"/>
        <v>2.4775902620279311</v>
      </c>
      <c r="AC300" s="10"/>
      <c r="AD300" s="81">
        <f t="shared" si="224"/>
        <v>756518</v>
      </c>
      <c r="AE300" s="81">
        <f t="shared" si="224"/>
        <v>766837</v>
      </c>
      <c r="AF300" s="81">
        <f t="shared" si="224"/>
        <v>848700</v>
      </c>
      <c r="AG300" s="81">
        <f t="shared" si="206"/>
        <v>848700</v>
      </c>
      <c r="AH300" s="150">
        <f t="shared" si="234"/>
        <v>2.1184518860080175</v>
      </c>
      <c r="AI300" s="150">
        <f t="shared" si="234"/>
        <v>2.303041460883108</v>
      </c>
      <c r="AJ300" s="150">
        <f t="shared" si="234"/>
        <v>2.0156719727958148</v>
      </c>
      <c r="AN300" s="154">
        <f>'[2]A18. Population 1680+'!J902</f>
        <v>54746.165999999997</v>
      </c>
      <c r="AO300" s="154"/>
      <c r="AP300" s="154"/>
      <c r="AQ300" s="153"/>
      <c r="AR300" s="153"/>
      <c r="AS300" s="153"/>
      <c r="AT300" s="153"/>
      <c r="AU300" s="154">
        <f>'[2]A18. Population 1680+'!S902</f>
        <v>5024.5</v>
      </c>
      <c r="AV300" s="153"/>
      <c r="AW300" s="153"/>
      <c r="AX300" s="153"/>
      <c r="AY300" s="156"/>
      <c r="AZ300" s="153"/>
      <c r="BA300" s="153"/>
      <c r="BB300" s="153"/>
      <c r="BC300" s="157"/>
      <c r="BJ300" s="168"/>
      <c r="BP300" s="166"/>
      <c r="BQ300" s="166"/>
      <c r="BR300" s="166"/>
      <c r="BV300" s="143"/>
      <c r="BW300" s="143"/>
      <c r="BX300" s="143"/>
      <c r="BY300" s="144"/>
      <c r="BZ300" s="144"/>
      <c r="CA300" s="144"/>
      <c r="CB300" s="158"/>
      <c r="CC300" s="158">
        <f t="shared" si="225"/>
        <v>399.69939078802383</v>
      </c>
      <c r="CD300" s="158"/>
      <c r="CE300" s="162">
        <f>'[2]A9. Nominal GDP (A)'!DX300/'[2]A9. Nominal GDP (A)'!EF300</f>
        <v>2.0199999999999999E-2</v>
      </c>
      <c r="CF300" s="162">
        <f>'[2]A18. Population 1680+'!U902</f>
        <v>1544.5</v>
      </c>
      <c r="CG300" s="162"/>
      <c r="CH300" s="162"/>
      <c r="CI300" s="145">
        <f>'[2]A9. Nominal GDP (A)'!DX300/CU300</f>
        <v>15281.6636</v>
      </c>
      <c r="CJ300" s="145">
        <f t="shared" si="222"/>
        <v>15281.6636</v>
      </c>
      <c r="CK300" s="145">
        <f>'[2]A9. Nominal GDP (A)'!DZ300/CV300</f>
        <v>15219.139394405371</v>
      </c>
      <c r="CL300" s="145">
        <f>'[2]A9. Nominal GDP (A)'!EB300/CW300</f>
        <v>16843.845046642033</v>
      </c>
      <c r="CO300" s="146"/>
      <c r="CQ300" s="197"/>
      <c r="CR300" s="83">
        <v>756518</v>
      </c>
      <c r="CS300" s="83">
        <v>766837</v>
      </c>
      <c r="CT300" s="83">
        <v>848700</v>
      </c>
      <c r="CU300" s="203">
        <f>'[2]A9. Nominal GDP (A)'!FM300/'BoE A8. UK Real GDP(A)'!CR300</f>
        <v>0.37210218395332301</v>
      </c>
      <c r="CV300" s="203">
        <f>'[2]A9. Nominal GDP (A)'!FN300/'BoE A8. UK Real GDP(A)'!CS300</f>
        <v>0.37907925673904624</v>
      </c>
      <c r="CW300" s="203">
        <f>'[2]A9. Nominal GDP (A)'!FO300/'BoE A8. UK Real GDP(A)'!CT300</f>
        <v>0.3731565924354896</v>
      </c>
      <c r="CX300" s="203">
        <f t="shared" si="226"/>
        <v>1.0136401248879736</v>
      </c>
      <c r="CY300" s="203">
        <f t="shared" si="227"/>
        <v>1.1218503723639093</v>
      </c>
      <c r="CZ300" s="203">
        <f t="shared" si="228"/>
        <v>1.1067541081090244</v>
      </c>
      <c r="DA300" s="190">
        <v>30698</v>
      </c>
      <c r="DB300" s="190">
        <v>161.26</v>
      </c>
      <c r="DC300" s="190">
        <v>43496.916373088621</v>
      </c>
      <c r="DD300" s="190">
        <v>43646.987600487322</v>
      </c>
      <c r="DE300" s="190">
        <v>51271.809344340007</v>
      </c>
      <c r="DF300" s="190"/>
      <c r="DG300" s="190"/>
      <c r="DH300" s="190"/>
      <c r="DI300" s="204">
        <f t="shared" si="237"/>
        <v>44629.585205082898</v>
      </c>
      <c r="DJ300" s="204">
        <f t="shared" si="237"/>
        <v>44450.080684788547</v>
      </c>
      <c r="DK300" s="204">
        <f t="shared" si="237"/>
        <v>52389.140822360372</v>
      </c>
    </row>
    <row r="301" spans="1:115" x14ac:dyDescent="0.25">
      <c r="A301">
        <v>1983</v>
      </c>
      <c r="B301" s="141">
        <f t="shared" si="238"/>
        <v>787485</v>
      </c>
      <c r="C301" s="141">
        <f t="shared" si="238"/>
        <v>798963</v>
      </c>
      <c r="D301" s="141">
        <f t="shared" si="238"/>
        <v>884520</v>
      </c>
      <c r="E301" s="148">
        <f t="shared" si="235"/>
        <v>4.0933593120058021</v>
      </c>
      <c r="F301" s="148">
        <f t="shared" si="235"/>
        <v>4.1894170469082752</v>
      </c>
      <c r="G301" s="148">
        <f t="shared" si="235"/>
        <v>4.2205726405090189</v>
      </c>
      <c r="H301" s="10"/>
      <c r="I301" s="13">
        <f t="shared" si="230"/>
        <v>769983.68751823751</v>
      </c>
      <c r="J301" s="13">
        <f t="shared" si="218"/>
        <v>781189.67078226118</v>
      </c>
      <c r="K301" s="13">
        <f t="shared" si="219"/>
        <v>864843.41277421557</v>
      </c>
      <c r="L301" s="10">
        <f t="shared" si="231"/>
        <v>4.241416755037136</v>
      </c>
      <c r="M301" s="10"/>
      <c r="N301" s="13">
        <f>('[2]A9. Nominal GDP (A)'!DH301/('[2]A9. Nominal GDP (A)'!F301/'BoE A8. UK Real GDP(A)'!I301))</f>
        <v>666700.8613239784</v>
      </c>
      <c r="O301" s="13">
        <f t="shared" si="220"/>
        <v>676741.02851468429</v>
      </c>
      <c r="P301" s="13">
        <f t="shared" si="221"/>
        <v>749209.8814861367</v>
      </c>
      <c r="Q301" s="10">
        <f t="shared" si="232"/>
        <v>4.2749928801672041</v>
      </c>
      <c r="R301" s="10"/>
      <c r="S301" s="13">
        <f t="shared" si="236"/>
        <v>416.7200306982698</v>
      </c>
      <c r="T301" s="13">
        <f t="shared" si="236"/>
        <v>431.20439281549983</v>
      </c>
      <c r="U301" s="13">
        <f t="shared" si="236"/>
        <v>414.47434274801168</v>
      </c>
      <c r="V301" s="10">
        <f t="shared" si="233"/>
        <v>4.0933593120057878</v>
      </c>
      <c r="W301" s="10">
        <f t="shared" si="233"/>
        <v>4.1894170469082752</v>
      </c>
      <c r="X301" s="10">
        <f t="shared" si="233"/>
        <v>4.2205726405090047</v>
      </c>
      <c r="Y301" s="10"/>
      <c r="Z301" s="10"/>
      <c r="AA301" s="10">
        <f t="shared" si="205"/>
        <v>438.61385129677575</v>
      </c>
      <c r="AB301" s="10">
        <f t="shared" si="209"/>
        <v>-5.0222316001978129E-2</v>
      </c>
      <c r="AC301" s="10"/>
      <c r="AD301" s="81">
        <f t="shared" si="224"/>
        <v>787485</v>
      </c>
      <c r="AE301" s="81">
        <f t="shared" si="224"/>
        <v>798963</v>
      </c>
      <c r="AF301" s="81">
        <f t="shared" si="224"/>
        <v>884520</v>
      </c>
      <c r="AG301" s="81">
        <f t="shared" si="206"/>
        <v>884520</v>
      </c>
      <c r="AH301" s="150">
        <f t="shared" si="234"/>
        <v>4.0933593120058021</v>
      </c>
      <c r="AI301" s="150">
        <f t="shared" si="234"/>
        <v>4.1894170469082752</v>
      </c>
      <c r="AJ301" s="150">
        <f t="shared" si="234"/>
        <v>4.2205726405090189</v>
      </c>
      <c r="AN301" s="154">
        <f>'[2]A18. Population 1680+'!J903</f>
        <v>54765.116999999998</v>
      </c>
      <c r="AO301" s="154"/>
      <c r="AP301" s="154"/>
      <c r="AQ301" s="153"/>
      <c r="AR301" s="153"/>
      <c r="AS301" s="153"/>
      <c r="AT301" s="153"/>
      <c r="AU301" s="154">
        <f>'[2]A18. Population 1680+'!S903</f>
        <v>5054.6000000000004</v>
      </c>
      <c r="AV301" s="153"/>
      <c r="AW301" s="153"/>
      <c r="AX301" s="153"/>
      <c r="AY301" s="156"/>
      <c r="AZ301" s="153"/>
      <c r="BA301" s="153"/>
      <c r="BB301" s="153"/>
      <c r="BC301" s="157"/>
      <c r="BJ301" s="168"/>
      <c r="BP301" s="166"/>
      <c r="BQ301" s="166"/>
      <c r="BR301" s="166"/>
      <c r="BV301" s="143"/>
      <c r="BW301" s="143"/>
      <c r="BX301" s="143"/>
      <c r="BY301" s="144"/>
      <c r="BZ301" s="144"/>
      <c r="CA301" s="144"/>
      <c r="CB301" s="158"/>
      <c r="CC301" s="158">
        <f t="shared" si="225"/>
        <v>416.14373512548002</v>
      </c>
      <c r="CD301" s="158"/>
      <c r="CE301" s="162">
        <f>'[2]A9. Nominal GDP (A)'!DX301/'[2]A9. Nominal GDP (A)'!EF301</f>
        <v>2.0400000000000001E-2</v>
      </c>
      <c r="CF301" s="162">
        <f>'[2]A18. Population 1680+'!U903</f>
        <v>1550.6</v>
      </c>
      <c r="CG301" s="162"/>
      <c r="CH301" s="162"/>
      <c r="CI301" s="145">
        <f>'[2]A9. Nominal GDP (A)'!DX301/CU301</f>
        <v>16064.694000000001</v>
      </c>
      <c r="CJ301" s="145">
        <f t="shared" si="222"/>
        <v>16064.694000000001</v>
      </c>
      <c r="CK301" s="145">
        <f>'[2]A9. Nominal GDP (A)'!DZ301/CV301</f>
        <v>16073.664059586639</v>
      </c>
      <c r="CL301" s="145">
        <f>'[2]A9. Nominal GDP (A)'!EB301/CW301</f>
        <v>17794.913323878045</v>
      </c>
      <c r="CO301" s="146"/>
      <c r="CQ301" s="197"/>
      <c r="CR301" s="83">
        <v>787485</v>
      </c>
      <c r="CS301" s="83">
        <v>798963</v>
      </c>
      <c r="CT301" s="83">
        <v>884520</v>
      </c>
      <c r="CU301" s="203">
        <f>'[2]A9. Nominal GDP (A)'!FM301/'BoE A8. UK Real GDP(A)'!CR301</f>
        <v>0.39525832238074377</v>
      </c>
      <c r="CV301" s="203">
        <f>'[2]A9. Nominal GDP (A)'!FN301/'BoE A8. UK Real GDP(A)'!CS301</f>
        <v>0.4007982847766417</v>
      </c>
      <c r="CW301" s="203">
        <f>'[2]A9. Nominal GDP (A)'!FO301/'BoE A8. UK Real GDP(A)'!CT301</f>
        <v>0.39375367430922986</v>
      </c>
      <c r="CX301" s="203">
        <f t="shared" si="226"/>
        <v>1.014575515724109</v>
      </c>
      <c r="CY301" s="203">
        <f t="shared" si="227"/>
        <v>1.1232213946932323</v>
      </c>
      <c r="CZ301" s="203">
        <f t="shared" si="228"/>
        <v>1.1070850590077388</v>
      </c>
      <c r="DA301" s="190">
        <v>30624</v>
      </c>
      <c r="DB301" s="190">
        <v>160.08000000000001</v>
      </c>
      <c r="DC301" s="190">
        <v>43475.071214296615</v>
      </c>
      <c r="DD301" s="190">
        <v>43678.16968397583</v>
      </c>
      <c r="DE301" s="190">
        <v>50897.661285742572</v>
      </c>
      <c r="DF301" s="190"/>
      <c r="DG301" s="190"/>
      <c r="DH301" s="190"/>
      <c r="DI301" s="204">
        <f t="shared" si="237"/>
        <v>44607.171193770831</v>
      </c>
      <c r="DJ301" s="204">
        <f t="shared" si="237"/>
        <v>44481.836510406363</v>
      </c>
      <c r="DK301" s="204">
        <f t="shared" si="237"/>
        <v>52006.839210988866</v>
      </c>
    </row>
    <row r="302" spans="1:115" x14ac:dyDescent="0.25">
      <c r="A302">
        <v>1984</v>
      </c>
      <c r="B302" s="141">
        <f t="shared" si="238"/>
        <v>802671</v>
      </c>
      <c r="C302" s="141">
        <f t="shared" si="238"/>
        <v>814588</v>
      </c>
      <c r="D302" s="141">
        <f t="shared" si="238"/>
        <v>904639</v>
      </c>
      <c r="E302" s="148">
        <f t="shared" si="235"/>
        <v>1.9284176841463676</v>
      </c>
      <c r="F302" s="148">
        <f t="shared" si="235"/>
        <v>1.9556600243065105</v>
      </c>
      <c r="G302" s="148">
        <f t="shared" si="235"/>
        <v>2.2745669967892184</v>
      </c>
      <c r="H302" s="10"/>
      <c r="I302" s="13">
        <f t="shared" si="230"/>
        <v>784989.15555120423</v>
      </c>
      <c r="J302" s="13">
        <f t="shared" si="218"/>
        <v>796626.37830473913</v>
      </c>
      <c r="K302" s="13">
        <f t="shared" si="219"/>
        <v>884691.75858620636</v>
      </c>
      <c r="L302" s="10">
        <f t="shared" si="231"/>
        <v>2.2950219101885523</v>
      </c>
      <c r="M302" s="10"/>
      <c r="N302" s="13">
        <f>('[2]A9. Nominal GDP (A)'!DH302/('[2]A9. Nominal GDP (A)'!F302/'BoE A8. UK Real GDP(A)'!I302))</f>
        <v>679912.49811526074</v>
      </c>
      <c r="O302" s="13">
        <f t="shared" si="220"/>
        <v>690336.08202860062</v>
      </c>
      <c r="P302" s="13">
        <f t="shared" si="221"/>
        <v>766651.29232234065</v>
      </c>
      <c r="Q302" s="10">
        <f t="shared" si="232"/>
        <v>2.3279739452457591</v>
      </c>
      <c r="R302" s="10"/>
      <c r="S302" s="13">
        <f t="shared" si="236"/>
        <v>424.75613346363542</v>
      </c>
      <c r="T302" s="13">
        <f t="shared" si="236"/>
        <v>439.63728474884618</v>
      </c>
      <c r="U302" s="13">
        <f t="shared" si="236"/>
        <v>423.90183935831698</v>
      </c>
      <c r="V302" s="10">
        <f t="shared" si="233"/>
        <v>1.9284176841463676</v>
      </c>
      <c r="W302" s="10">
        <f t="shared" si="233"/>
        <v>1.9556600243065247</v>
      </c>
      <c r="X302" s="10">
        <f t="shared" si="233"/>
        <v>2.2745669967892326</v>
      </c>
      <c r="Y302" s="10"/>
      <c r="Z302" s="10"/>
      <c r="AA302" s="10">
        <f t="shared" si="205"/>
        <v>460.39188005256483</v>
      </c>
      <c r="AB302" s="10">
        <f t="shared" si="209"/>
        <v>4.9651940291902861</v>
      </c>
      <c r="AC302" s="10"/>
      <c r="AD302" s="81">
        <f t="shared" si="224"/>
        <v>802671</v>
      </c>
      <c r="AE302" s="81">
        <f t="shared" si="224"/>
        <v>814588</v>
      </c>
      <c r="AF302" s="81">
        <f t="shared" si="224"/>
        <v>904639</v>
      </c>
      <c r="AG302" s="81">
        <f t="shared" si="206"/>
        <v>904639</v>
      </c>
      <c r="AH302" s="150">
        <f t="shared" si="234"/>
        <v>1.9284176841463676</v>
      </c>
      <c r="AI302" s="150">
        <f t="shared" si="234"/>
        <v>1.9556600243065105</v>
      </c>
      <c r="AJ302" s="150">
        <f t="shared" si="234"/>
        <v>2.2745669967892184</v>
      </c>
      <c r="AN302" s="154">
        <f>'[2]A18. Population 1680+'!J904</f>
        <v>54852.009999999995</v>
      </c>
      <c r="AO302" s="154"/>
      <c r="AP302" s="154"/>
      <c r="AQ302" s="153"/>
      <c r="AR302" s="153"/>
      <c r="AS302" s="153"/>
      <c r="AT302" s="153"/>
      <c r="AU302" s="154">
        <f>'[2]A18. Population 1680+'!S904</f>
        <v>5086.3</v>
      </c>
      <c r="AV302" s="153"/>
      <c r="AW302" s="153"/>
      <c r="AX302" s="153"/>
      <c r="AY302" s="156"/>
      <c r="AZ302" s="153"/>
      <c r="BA302" s="153"/>
      <c r="BB302" s="153"/>
      <c r="BC302" s="157"/>
      <c r="BJ302" s="168"/>
      <c r="BP302" s="166"/>
      <c r="BQ302" s="166"/>
      <c r="BR302" s="166"/>
      <c r="BV302" s="143"/>
      <c r="BW302" s="143"/>
      <c r="BX302" s="143"/>
      <c r="BY302" s="144"/>
      <c r="BZ302" s="144"/>
      <c r="CA302" s="144"/>
      <c r="CB302" s="158"/>
      <c r="CC302" s="158">
        <f t="shared" si="225"/>
        <v>424.25355825000798</v>
      </c>
      <c r="CD302" s="158"/>
      <c r="CE302" s="162">
        <f>'[2]A9. Nominal GDP (A)'!DX302/'[2]A9. Nominal GDP (A)'!EF302</f>
        <v>2.06E-2</v>
      </c>
      <c r="CF302" s="162">
        <f>'[2]A18. Population 1680+'!U904</f>
        <v>1557.3</v>
      </c>
      <c r="CG302" s="162"/>
      <c r="CH302" s="162"/>
      <c r="CI302" s="145">
        <f>'[2]A9. Nominal GDP (A)'!DX302/CU302</f>
        <v>16535.0226</v>
      </c>
      <c r="CJ302" s="145">
        <f t="shared" si="222"/>
        <v>16535.0226</v>
      </c>
      <c r="CK302" s="145">
        <f>'[2]A9. Nominal GDP (A)'!DZ302/CV302</f>
        <v>16602.560337933526</v>
      </c>
      <c r="CL302" s="145">
        <f>'[2]A9. Nominal GDP (A)'!EB302/CW302</f>
        <v>18437.938665371756</v>
      </c>
      <c r="CO302" s="146"/>
      <c r="CQ302" s="197"/>
      <c r="CR302" s="83">
        <v>802671</v>
      </c>
      <c r="CS302" s="83">
        <v>814588</v>
      </c>
      <c r="CT302" s="83">
        <v>904639</v>
      </c>
      <c r="CU302" s="203">
        <f>'[2]A9. Nominal GDP (A)'!FM302/'BoE A8. UK Real GDP(A)'!CR302</f>
        <v>0.41696161939325077</v>
      </c>
      <c r="CV302" s="203">
        <f>'[2]A9. Nominal GDP (A)'!FN302/'BoE A8. UK Real GDP(A)'!CS302</f>
        <v>0.42132096225331089</v>
      </c>
      <c r="CW302" s="203">
        <f>'[2]A9. Nominal GDP (A)'!FO302/'BoE A8. UK Real GDP(A)'!CT302</f>
        <v>0.41401487223080147</v>
      </c>
      <c r="CX302" s="203">
        <f t="shared" si="226"/>
        <v>1.0148466806449965</v>
      </c>
      <c r="CY302" s="203">
        <f t="shared" si="227"/>
        <v>1.1270358590256779</v>
      </c>
      <c r="CZ302" s="203">
        <f t="shared" si="228"/>
        <v>1.1105479088815451</v>
      </c>
      <c r="DA302" s="190">
        <v>31957</v>
      </c>
      <c r="DB302" s="190">
        <v>165.21</v>
      </c>
      <c r="DC302" s="190">
        <v>45633.692854415094</v>
      </c>
      <c r="DD302" s="190">
        <v>45909.493709605573</v>
      </c>
      <c r="DE302" s="190">
        <v>52529.294448515087</v>
      </c>
      <c r="DF302" s="190"/>
      <c r="DG302" s="190"/>
      <c r="DH302" s="190"/>
      <c r="DI302" s="204">
        <f t="shared" si="237"/>
        <v>46822.003794474629</v>
      </c>
      <c r="DJ302" s="204">
        <f t="shared" si="237"/>
        <v>46754.216310840558</v>
      </c>
      <c r="DK302" s="204">
        <f t="shared" si="237"/>
        <v>53674.029439460071</v>
      </c>
    </row>
    <row r="303" spans="1:115" x14ac:dyDescent="0.25">
      <c r="A303">
        <v>1985</v>
      </c>
      <c r="B303" s="141">
        <f t="shared" si="238"/>
        <v>838515</v>
      </c>
      <c r="C303" s="141">
        <f t="shared" si="238"/>
        <v>850472</v>
      </c>
      <c r="D303" s="141">
        <f t="shared" si="238"/>
        <v>942519</v>
      </c>
      <c r="E303" s="148">
        <f t="shared" si="235"/>
        <v>4.4655905096857822</v>
      </c>
      <c r="F303" s="148">
        <f t="shared" si="235"/>
        <v>4.4051716941570476</v>
      </c>
      <c r="G303" s="148">
        <f t="shared" si="235"/>
        <v>4.1873056545207561</v>
      </c>
      <c r="H303" s="10"/>
      <c r="I303" s="13">
        <f t="shared" si="230"/>
        <v>820207.56549491826</v>
      </c>
      <c r="J303" s="13">
        <f t="shared" si="218"/>
        <v>831885.48185761389</v>
      </c>
      <c r="K303" s="13">
        <f t="shared" si="219"/>
        <v>921920.85391988966</v>
      </c>
      <c r="L303" s="10">
        <f t="shared" si="231"/>
        <v>4.20814311565168</v>
      </c>
      <c r="M303" s="10"/>
      <c r="N303" s="13">
        <f>('[2]A9. Nominal GDP (A)'!DH303/('[2]A9. Nominal GDP (A)'!F303/'BoE A8. UK Real GDP(A)'!I303))</f>
        <v>710645.52549620986</v>
      </c>
      <c r="O303" s="13">
        <f t="shared" si="220"/>
        <v>721122.95976634813</v>
      </c>
      <c r="P303" s="13">
        <f t="shared" si="221"/>
        <v>799170.44995722186</v>
      </c>
      <c r="Q303" s="10">
        <f t="shared" si="232"/>
        <v>4.2417143179103221</v>
      </c>
      <c r="R303" s="10"/>
      <c r="S303" s="13">
        <f t="shared" ref="S303:U318" si="239">S302*B303/B302</f>
        <v>443.72400304889584</v>
      </c>
      <c r="T303" s="13">
        <f t="shared" si="239"/>
        <v>459.00406197356295</v>
      </c>
      <c r="U303" s="13">
        <f t="shared" si="239"/>
        <v>441.65190504738524</v>
      </c>
      <c r="V303" s="10">
        <f t="shared" si="233"/>
        <v>4.4655905096857822</v>
      </c>
      <c r="W303" s="10">
        <f t="shared" si="233"/>
        <v>4.4051716941570334</v>
      </c>
      <c r="X303" s="10">
        <f t="shared" si="233"/>
        <v>4.1873056545207419</v>
      </c>
      <c r="Y303" s="10"/>
      <c r="Z303" s="10"/>
      <c r="AA303" s="10">
        <f t="shared" ref="AA303:AA334" si="240">AA302*DI303/DI302</f>
        <v>474.5099684589585</v>
      </c>
      <c r="AB303" s="10">
        <f t="shared" si="209"/>
        <v>3.0665372301487395</v>
      </c>
      <c r="AC303" s="10"/>
      <c r="AD303" s="81">
        <f t="shared" si="224"/>
        <v>838515</v>
      </c>
      <c r="AE303" s="81">
        <f t="shared" si="224"/>
        <v>850472</v>
      </c>
      <c r="AF303" s="81">
        <f t="shared" si="224"/>
        <v>942519</v>
      </c>
      <c r="AG303" s="81">
        <f t="shared" ref="AG303:AG332" si="241">AF303</f>
        <v>942519</v>
      </c>
      <c r="AH303" s="150">
        <f t="shared" si="234"/>
        <v>4.4655905096857822</v>
      </c>
      <c r="AI303" s="150">
        <f t="shared" si="234"/>
        <v>4.4051716941570476</v>
      </c>
      <c r="AJ303" s="150">
        <f t="shared" si="234"/>
        <v>4.1873056545207561</v>
      </c>
      <c r="AN303" s="154">
        <f>'[2]A18. Population 1680+'!J905</f>
        <v>54988.603000000003</v>
      </c>
      <c r="AO303" s="154"/>
      <c r="AP303" s="154"/>
      <c r="AQ303" s="153"/>
      <c r="AR303" s="153"/>
      <c r="AS303" s="153"/>
      <c r="AT303" s="153"/>
      <c r="AU303" s="154">
        <f>'[2]A18. Population 1680+'!S905</f>
        <v>5105.3999999999996</v>
      </c>
      <c r="AV303" s="153"/>
      <c r="AW303" s="153"/>
      <c r="AX303" s="153"/>
      <c r="AY303" s="156"/>
      <c r="AZ303" s="153"/>
      <c r="BA303" s="153"/>
      <c r="BB303" s="153"/>
      <c r="BC303" s="157"/>
      <c r="BJ303" s="168"/>
      <c r="BP303" s="166"/>
      <c r="BQ303" s="166"/>
      <c r="BR303" s="166"/>
      <c r="BV303" s="143"/>
      <c r="BW303" s="143"/>
      <c r="BX303" s="143"/>
      <c r="BY303" s="144"/>
      <c r="BZ303" s="144"/>
      <c r="CA303" s="144"/>
      <c r="CB303" s="158"/>
      <c r="CC303" s="158">
        <f t="shared" si="225"/>
        <v>443.28762468120152</v>
      </c>
      <c r="CD303" s="158"/>
      <c r="CE303" s="162">
        <f>'[2]A9. Nominal GDP (A)'!DX303/'[2]A9. Nominal GDP (A)'!EF303</f>
        <v>2.0799999999999999E-2</v>
      </c>
      <c r="CF303" s="162">
        <f>'[2]A18. Population 1680+'!U905</f>
        <v>1565.4</v>
      </c>
      <c r="CG303" s="162"/>
      <c r="CH303" s="162"/>
      <c r="CI303" s="145">
        <f>'[2]A9. Nominal GDP (A)'!DX303/CU303</f>
        <v>17441.111999999997</v>
      </c>
      <c r="CJ303" s="145">
        <f t="shared" si="222"/>
        <v>17441.111999999997</v>
      </c>
      <c r="CK303" s="145">
        <f>'[2]A9. Nominal GDP (A)'!DZ303/CV303</f>
        <v>17564.847671646174</v>
      </c>
      <c r="CL303" s="145">
        <f>'[2]A9. Nominal GDP (A)'!EB303/CW303</f>
        <v>19465.899715254916</v>
      </c>
      <c r="CO303" s="146"/>
      <c r="CQ303" s="197"/>
      <c r="CR303" s="83">
        <v>838515</v>
      </c>
      <c r="CS303" s="83">
        <v>850472</v>
      </c>
      <c r="CT303" s="83">
        <v>942519</v>
      </c>
      <c r="CU303" s="203">
        <f>'[2]A9. Nominal GDP (A)'!FM303/'BoE A8. UK Real GDP(A)'!CR303</f>
        <v>0.44074822752127274</v>
      </c>
      <c r="CV303" s="203">
        <f>'[2]A9. Nominal GDP (A)'!FN303/'BoE A8. UK Real GDP(A)'!CS303</f>
        <v>0.44402520012416635</v>
      </c>
      <c r="CW303" s="203">
        <f>'[2]A9. Nominal GDP (A)'!FO303/'BoE A8. UK Real GDP(A)'!CT303</f>
        <v>0.43725378480433819</v>
      </c>
      <c r="CX303" s="203">
        <f t="shared" si="226"/>
        <v>1.0142597329803282</v>
      </c>
      <c r="CY303" s="203">
        <f t="shared" si="227"/>
        <v>1.1240335593280979</v>
      </c>
      <c r="CZ303" s="203">
        <f t="shared" si="228"/>
        <v>1.1082304884816903</v>
      </c>
      <c r="DA303" s="190">
        <v>32943</v>
      </c>
      <c r="DB303" s="190">
        <v>168.43</v>
      </c>
      <c r="DC303" s="190">
        <v>47033.067035287459</v>
      </c>
      <c r="DD303" s="190">
        <v>47371.268014245434</v>
      </c>
      <c r="DE303" s="190">
        <v>53551.907706232603</v>
      </c>
      <c r="DF303" s="190"/>
      <c r="DG303" s="190"/>
      <c r="DH303" s="190"/>
      <c r="DI303" s="204">
        <f t="shared" si="237"/>
        <v>48257.81797273385</v>
      </c>
      <c r="DJ303" s="204">
        <f t="shared" si="237"/>
        <v>48242.886877958161</v>
      </c>
      <c r="DK303" s="204">
        <f t="shared" si="237"/>
        <v>54718.927808573113</v>
      </c>
    </row>
    <row r="304" spans="1:115" x14ac:dyDescent="0.25">
      <c r="A304">
        <v>1986</v>
      </c>
      <c r="B304" s="141">
        <f t="shared" si="238"/>
        <v>862170</v>
      </c>
      <c r="C304" s="141">
        <f t="shared" si="238"/>
        <v>874906</v>
      </c>
      <c r="D304" s="141">
        <f t="shared" si="238"/>
        <v>972239</v>
      </c>
      <c r="E304" s="148">
        <f t="shared" si="235"/>
        <v>2.8210586572691057</v>
      </c>
      <c r="F304" s="148">
        <f t="shared" si="235"/>
        <v>2.8729928792482298</v>
      </c>
      <c r="G304" s="148">
        <f t="shared" si="235"/>
        <v>3.1532520829818793</v>
      </c>
      <c r="H304" s="10"/>
      <c r="I304" s="13">
        <f t="shared" si="230"/>
        <v>843514.77124929463</v>
      </c>
      <c r="J304" s="13">
        <f t="shared" si="218"/>
        <v>855956.64961338602</v>
      </c>
      <c r="K304" s="13">
        <f t="shared" si="219"/>
        <v>951181.540718053</v>
      </c>
      <c r="L304" s="10">
        <f t="shared" si="231"/>
        <v>3.1738827333985</v>
      </c>
      <c r="M304" s="10"/>
      <c r="N304" s="13">
        <f>('[2]A9. Nominal GDP (A)'!DH304/('[2]A9. Nominal GDP (A)'!F304/'BoE A8. UK Real GDP(A)'!I304))</f>
        <v>731074.85536774923</v>
      </c>
      <c r="O304" s="13">
        <f t="shared" si="220"/>
        <v>742228.19556714734</v>
      </c>
      <c r="P304" s="13">
        <f t="shared" si="221"/>
        <v>824800.83418105205</v>
      </c>
      <c r="Q304" s="10">
        <f t="shared" si="232"/>
        <v>3.2071236148936748</v>
      </c>
      <c r="R304" s="10"/>
      <c r="S304" s="13">
        <f t="shared" si="239"/>
        <v>456.24171745128768</v>
      </c>
      <c r="T304" s="13">
        <f t="shared" si="239"/>
        <v>472.19121598952353</v>
      </c>
      <c r="U304" s="13">
        <f t="shared" si="239"/>
        <v>455.57830294282104</v>
      </c>
      <c r="V304" s="10">
        <f t="shared" si="233"/>
        <v>2.8210586572690914</v>
      </c>
      <c r="W304" s="10">
        <f t="shared" si="233"/>
        <v>2.8729928792482298</v>
      </c>
      <c r="X304" s="10">
        <f t="shared" si="233"/>
        <v>3.1532520829818651</v>
      </c>
      <c r="Y304" s="10"/>
      <c r="Z304" s="10"/>
      <c r="AA304" s="10">
        <f t="shared" si="240"/>
        <v>475.11776159895464</v>
      </c>
      <c r="AB304" s="10">
        <f t="shared" ref="AB304:AB334" si="242">100*AA304/AA303-100</f>
        <v>0.12808859252632487</v>
      </c>
      <c r="AC304" s="10"/>
      <c r="AD304" s="81">
        <f t="shared" si="224"/>
        <v>862170</v>
      </c>
      <c r="AE304" s="81">
        <f t="shared" si="224"/>
        <v>874906</v>
      </c>
      <c r="AF304" s="81">
        <f t="shared" si="224"/>
        <v>972239</v>
      </c>
      <c r="AG304" s="81">
        <f t="shared" si="241"/>
        <v>972239</v>
      </c>
      <c r="AH304" s="150">
        <f t="shared" si="234"/>
        <v>2.8210586572691057</v>
      </c>
      <c r="AI304" s="150">
        <f t="shared" si="234"/>
        <v>2.8729928792482298</v>
      </c>
      <c r="AJ304" s="150">
        <f t="shared" si="234"/>
        <v>3.1532520829818793</v>
      </c>
      <c r="AN304" s="154">
        <f>'[2]A18. Population 1680+'!J906</f>
        <v>55110.334000000003</v>
      </c>
      <c r="AO304" s="154"/>
      <c r="AP304" s="154"/>
      <c r="AQ304" s="153"/>
      <c r="AR304" s="153"/>
      <c r="AS304" s="153"/>
      <c r="AT304" s="153"/>
      <c r="AU304" s="154">
        <f>'[2]A18. Population 1680+'!S906</f>
        <v>5114</v>
      </c>
      <c r="AV304" s="153"/>
      <c r="AW304" s="153"/>
      <c r="AX304" s="153"/>
      <c r="AY304" s="156"/>
      <c r="AZ304" s="153"/>
      <c r="BA304" s="153"/>
      <c r="BB304" s="153"/>
      <c r="BC304" s="157"/>
      <c r="BJ304" s="168"/>
      <c r="BP304" s="166"/>
      <c r="BQ304" s="166"/>
      <c r="BR304" s="166"/>
      <c r="BV304" s="143"/>
      <c r="BW304" s="143"/>
      <c r="BX304" s="143"/>
      <c r="BY304" s="144"/>
      <c r="BZ304" s="144"/>
      <c r="CA304" s="144"/>
      <c r="CB304" s="158"/>
      <c r="CC304" s="158">
        <f t="shared" si="225"/>
        <v>455.88418719959191</v>
      </c>
      <c r="CD304" s="158"/>
      <c r="CE304" s="162">
        <f>'[2]A9. Nominal GDP (A)'!DX304/'[2]A9. Nominal GDP (A)'!EF304</f>
        <v>2.1000000000000001E-2</v>
      </c>
      <c r="CF304" s="162">
        <f>'[2]A18. Population 1680+'!U906</f>
        <v>1573.5</v>
      </c>
      <c r="CG304" s="162"/>
      <c r="CH304" s="162"/>
      <c r="CI304" s="145">
        <f>'[2]A9. Nominal GDP (A)'!DX304/CU304</f>
        <v>18105.57</v>
      </c>
      <c r="CJ304" s="145">
        <f t="shared" si="222"/>
        <v>18105.57</v>
      </c>
      <c r="CK304" s="145">
        <f>'[2]A9. Nominal GDP (A)'!DZ304/CV304</f>
        <v>18225.677041564766</v>
      </c>
      <c r="CL304" s="145">
        <f>'[2]A9. Nominal GDP (A)'!EB304/CW304</f>
        <v>20253.27751920079</v>
      </c>
      <c r="CO304" s="146"/>
      <c r="CQ304" s="197"/>
      <c r="CR304" s="83">
        <v>862170</v>
      </c>
      <c r="CS304" s="83">
        <v>874906</v>
      </c>
      <c r="CT304" s="83">
        <v>972239</v>
      </c>
      <c r="CU304" s="203">
        <f>'[2]A9. Nominal GDP (A)'!FM304/'BoE A8. UK Real GDP(A)'!CR304</f>
        <v>0.45885846178827844</v>
      </c>
      <c r="CV304" s="203">
        <f>'[2]A9. Nominal GDP (A)'!FN304/'BoE A8. UK Real GDP(A)'!CS304</f>
        <v>0.46248168374659676</v>
      </c>
      <c r="CW304" s="203">
        <f>'[2]A9. Nominal GDP (A)'!FO304/'BoE A8. UK Real GDP(A)'!CT304</f>
        <v>0.45671177560250104</v>
      </c>
      <c r="CX304" s="203">
        <f t="shared" si="226"/>
        <v>1.0147720287182342</v>
      </c>
      <c r="CY304" s="203">
        <f t="shared" si="227"/>
        <v>1.1276650776528991</v>
      </c>
      <c r="CZ304" s="203">
        <f t="shared" si="228"/>
        <v>1.1112496656783699</v>
      </c>
      <c r="DA304" s="190">
        <v>32802</v>
      </c>
      <c r="DB304" s="190">
        <v>169.15</v>
      </c>
      <c r="DC304" s="190">
        <v>47093.311028874916</v>
      </c>
      <c r="DD304" s="190">
        <v>47468.844558312056</v>
      </c>
      <c r="DE304" s="190">
        <v>53779.259218965592</v>
      </c>
      <c r="DF304" s="190"/>
      <c r="DG304" s="190"/>
      <c r="DH304" s="190"/>
      <c r="DI304" s="204">
        <f t="shared" si="237"/>
        <v>48319.630732559039</v>
      </c>
      <c r="DJ304" s="204">
        <f t="shared" si="237"/>
        <v>48342.258804754223</v>
      </c>
      <c r="DK304" s="204">
        <f t="shared" si="237"/>
        <v>54951.233837345237</v>
      </c>
    </row>
    <row r="305" spans="1:115" x14ac:dyDescent="0.25">
      <c r="A305">
        <v>1987</v>
      </c>
      <c r="B305" s="141">
        <f t="shared" si="238"/>
        <v>907589</v>
      </c>
      <c r="C305" s="141">
        <f t="shared" si="238"/>
        <v>921096</v>
      </c>
      <c r="D305" s="141">
        <f t="shared" si="238"/>
        <v>1024346</v>
      </c>
      <c r="E305" s="148">
        <f t="shared" si="235"/>
        <v>5.2679865919714217</v>
      </c>
      <c r="F305" s="148">
        <f t="shared" si="235"/>
        <v>5.279424303868069</v>
      </c>
      <c r="G305" s="148">
        <f t="shared" si="235"/>
        <v>5.3594846534648326</v>
      </c>
      <c r="H305" s="10"/>
      <c r="I305" s="13">
        <f t="shared" si="230"/>
        <v>888128.60650326603</v>
      </c>
      <c r="J305" s="13">
        <f t="shared" si="218"/>
        <v>901326.46225025097</v>
      </c>
      <c r="K305" s="13">
        <f t="shared" si="219"/>
        <v>1002360.4014133114</v>
      </c>
      <c r="L305" s="10">
        <f t="shared" si="231"/>
        <v>5.3805565503955393</v>
      </c>
      <c r="M305" s="10"/>
      <c r="N305" s="13">
        <f>('[2]A9. Nominal GDP (A)'!DH305/('[2]A9. Nominal GDP (A)'!F305/'BoE A8. UK Real GDP(A)'!I305))</f>
        <v>769989.71748944791</v>
      </c>
      <c r="O305" s="13">
        <f t="shared" si="220"/>
        <v>781821.68439720559</v>
      </c>
      <c r="P305" s="13">
        <f t="shared" si="221"/>
        <v>869459.76871633297</v>
      </c>
      <c r="Q305" s="10">
        <f t="shared" si="232"/>
        <v>5.4145113201325614</v>
      </c>
      <c r="R305" s="10"/>
      <c r="S305" s="13">
        <f t="shared" si="239"/>
        <v>480.27646995360163</v>
      </c>
      <c r="T305" s="13">
        <f t="shared" si="239"/>
        <v>497.12019380720466</v>
      </c>
      <c r="U305" s="13">
        <f t="shared" si="239"/>
        <v>479.99495217355707</v>
      </c>
      <c r="V305" s="10">
        <f t="shared" si="233"/>
        <v>5.2679865919714217</v>
      </c>
      <c r="W305" s="10">
        <f t="shared" si="233"/>
        <v>5.279424303868069</v>
      </c>
      <c r="X305" s="10">
        <f t="shared" si="233"/>
        <v>5.3594846534648468</v>
      </c>
      <c r="Y305" s="10"/>
      <c r="Z305" s="10"/>
      <c r="AA305" s="10">
        <f t="shared" si="240"/>
        <v>494.24339235948179</v>
      </c>
      <c r="AB305" s="10">
        <f t="shared" si="242"/>
        <v>4.0254505948508523</v>
      </c>
      <c r="AC305" s="10"/>
      <c r="AD305" s="81">
        <f t="shared" si="224"/>
        <v>907589</v>
      </c>
      <c r="AE305" s="81">
        <f t="shared" si="224"/>
        <v>921096</v>
      </c>
      <c r="AF305" s="81">
        <f t="shared" si="224"/>
        <v>1024346</v>
      </c>
      <c r="AG305" s="81">
        <f t="shared" si="241"/>
        <v>1024346</v>
      </c>
      <c r="AH305" s="150">
        <f t="shared" si="234"/>
        <v>5.2679865919714217</v>
      </c>
      <c r="AI305" s="150">
        <f t="shared" si="234"/>
        <v>5.279424303868069</v>
      </c>
      <c r="AJ305" s="150">
        <f t="shared" si="234"/>
        <v>5.3594846534648326</v>
      </c>
      <c r="AN305" s="154">
        <f>'[2]A18. Population 1680+'!J907</f>
        <v>55222.004000000001</v>
      </c>
      <c r="AO305" s="154"/>
      <c r="AP305" s="154"/>
      <c r="AQ305" s="153"/>
      <c r="AR305" s="153"/>
      <c r="AS305" s="153"/>
      <c r="AT305" s="153"/>
      <c r="AU305" s="154">
        <f>'[2]A18. Population 1680+'!S907</f>
        <v>5121.8999999999996</v>
      </c>
      <c r="AV305" s="153"/>
      <c r="AW305" s="153"/>
      <c r="AX305" s="153"/>
      <c r="AY305" s="156"/>
      <c r="AZ305" s="153"/>
      <c r="BA305" s="153"/>
      <c r="BB305" s="153"/>
      <c r="BC305" s="157"/>
      <c r="BJ305" s="168"/>
      <c r="BP305" s="166"/>
      <c r="BQ305" s="166"/>
      <c r="BR305" s="166"/>
      <c r="BV305" s="143"/>
      <c r="BW305" s="143"/>
      <c r="BX305" s="143"/>
      <c r="BY305" s="144"/>
      <c r="BZ305" s="144"/>
      <c r="CA305" s="144"/>
      <c r="CB305" s="158"/>
      <c r="CC305" s="158">
        <f t="shared" si="225"/>
        <v>479.99608507719557</v>
      </c>
      <c r="CD305" s="158"/>
      <c r="CE305" s="162">
        <f>'[2]A9. Nominal GDP (A)'!DX305/'[2]A9. Nominal GDP (A)'!EF305</f>
        <v>2.12E-2</v>
      </c>
      <c r="CF305" s="162">
        <f>'[2]A18. Population 1680+'!U907</f>
        <v>1582</v>
      </c>
      <c r="CG305" s="162"/>
      <c r="CH305" s="162"/>
      <c r="CI305" s="145">
        <f>'[2]A9. Nominal GDP (A)'!DX305/CU305</f>
        <v>19240.8868</v>
      </c>
      <c r="CJ305" s="145">
        <f t="shared" si="222"/>
        <v>19240.8868</v>
      </c>
      <c r="CK305" s="145">
        <f>'[2]A9. Nominal GDP (A)'!DZ305/CV305</f>
        <v>19374.170857014371</v>
      </c>
      <c r="CL305" s="145">
        <f>'[2]A9. Nominal GDP (A)'!EB305/CW305</f>
        <v>21545.913152048477</v>
      </c>
      <c r="CO305" s="146"/>
      <c r="CQ305" s="197"/>
      <c r="CR305" s="83">
        <v>907589</v>
      </c>
      <c r="CS305" s="83">
        <v>921096</v>
      </c>
      <c r="CT305" s="83">
        <v>1024346</v>
      </c>
      <c r="CU305" s="203">
        <f>'[2]A9. Nominal GDP (A)'!FM305/'BoE A8. UK Real GDP(A)'!CR305</f>
        <v>0.48348095889218579</v>
      </c>
      <c r="CV305" s="203">
        <f>'[2]A9. Nominal GDP (A)'!FN305/'BoE A8. UK Real GDP(A)'!CS305</f>
        <v>0.48715660474043965</v>
      </c>
      <c r="CW305" s="203">
        <f>'[2]A9. Nominal GDP (A)'!FO305/'BoE A8. UK Real GDP(A)'!CT305</f>
        <v>0.48092636667688454</v>
      </c>
      <c r="CX305" s="203">
        <f t="shared" si="226"/>
        <v>1.0148822870263963</v>
      </c>
      <c r="CY305" s="203">
        <f t="shared" si="227"/>
        <v>1.1286452347924005</v>
      </c>
      <c r="CZ305" s="203">
        <f t="shared" si="228"/>
        <v>1.1120947219399497</v>
      </c>
      <c r="DA305" s="190">
        <v>34331</v>
      </c>
      <c r="DB305" s="190">
        <v>175.3</v>
      </c>
      <c r="DC305" s="190">
        <v>48989.028997821719</v>
      </c>
      <c r="DD305" s="190">
        <v>49291.337902850813</v>
      </c>
      <c r="DE305" s="190">
        <v>55737.02996882992</v>
      </c>
      <c r="DF305" s="190"/>
      <c r="DG305" s="190"/>
      <c r="DH305" s="190"/>
      <c r="DI305" s="204">
        <f t="shared" si="237"/>
        <v>50264.713595312569</v>
      </c>
      <c r="DJ305" s="204">
        <f t="shared" si="237"/>
        <v>50198.285547166422</v>
      </c>
      <c r="DK305" s="204">
        <f t="shared" si="237"/>
        <v>56951.668946309517</v>
      </c>
    </row>
    <row r="306" spans="1:115" x14ac:dyDescent="0.25">
      <c r="A306">
        <v>1988</v>
      </c>
      <c r="B306" s="141">
        <f t="shared" si="238"/>
        <v>959298</v>
      </c>
      <c r="C306" s="141">
        <f t="shared" si="238"/>
        <v>973504</v>
      </c>
      <c r="D306" s="141">
        <f t="shared" si="238"/>
        <v>1083629</v>
      </c>
      <c r="E306" s="148">
        <f t="shared" si="235"/>
        <v>5.6974026789659149</v>
      </c>
      <c r="F306" s="148">
        <f t="shared" si="235"/>
        <v>5.6897435229335542</v>
      </c>
      <c r="G306" s="148">
        <f t="shared" si="235"/>
        <v>5.787399960560208</v>
      </c>
      <c r="H306" s="10"/>
      <c r="I306" s="13">
        <f t="shared" si="230"/>
        <v>938916.61529675045</v>
      </c>
      <c r="J306" s="13">
        <f t="shared" si="218"/>
        <v>952800.14818187209</v>
      </c>
      <c r="K306" s="13">
        <f t="shared" si="219"/>
        <v>1060583.0810907544</v>
      </c>
      <c r="L306" s="10">
        <f t="shared" si="231"/>
        <v>5.8085574405523204</v>
      </c>
      <c r="M306" s="10"/>
      <c r="N306" s="13">
        <f>('[2]A9. Nominal GDP (A)'!DH306/('[2]A9. Nominal GDP (A)'!F306/'BoE A8. UK Real GDP(A)'!I306))</f>
        <v>814284.21357281052</v>
      </c>
      <c r="O306" s="13">
        <f t="shared" si="220"/>
        <v>826736.91502888105</v>
      </c>
      <c r="P306" s="13">
        <f t="shared" si="221"/>
        <v>920259.28655232082</v>
      </c>
      <c r="Q306" s="10">
        <f t="shared" si="232"/>
        <v>5.8426530661663776</v>
      </c>
      <c r="R306" s="10"/>
      <c r="S306" s="13">
        <f t="shared" si="239"/>
        <v>507.63975441918109</v>
      </c>
      <c r="T306" s="13">
        <f t="shared" si="239"/>
        <v>525.40505783554477</v>
      </c>
      <c r="U306" s="13">
        <f t="shared" si="239"/>
        <v>507.77417984634047</v>
      </c>
      <c r="V306" s="10">
        <f t="shared" si="233"/>
        <v>5.6974026789659291</v>
      </c>
      <c r="W306" s="10">
        <f t="shared" si="233"/>
        <v>5.6897435229335542</v>
      </c>
      <c r="X306" s="10">
        <f t="shared" si="233"/>
        <v>5.787399960560208</v>
      </c>
      <c r="Y306" s="10"/>
      <c r="Z306" s="10"/>
      <c r="AA306" s="10">
        <f t="shared" si="240"/>
        <v>506.24657738332706</v>
      </c>
      <c r="AB306" s="10">
        <f t="shared" si="242"/>
        <v>2.4285979760989846</v>
      </c>
      <c r="AC306" s="10"/>
      <c r="AD306" s="81">
        <f t="shared" si="224"/>
        <v>959298</v>
      </c>
      <c r="AE306" s="81">
        <f t="shared" si="224"/>
        <v>973504</v>
      </c>
      <c r="AF306" s="81">
        <f t="shared" si="224"/>
        <v>1083629</v>
      </c>
      <c r="AG306" s="81">
        <f t="shared" si="241"/>
        <v>1083629</v>
      </c>
      <c r="AH306" s="150">
        <f t="shared" si="234"/>
        <v>5.6974026789659149</v>
      </c>
      <c r="AI306" s="150">
        <f t="shared" si="234"/>
        <v>5.6897435229335542</v>
      </c>
      <c r="AJ306" s="150">
        <f t="shared" si="234"/>
        <v>5.787399960560208</v>
      </c>
      <c r="AN306" s="154">
        <f>'[2]A18. Population 1680+'!J908</f>
        <v>55331.008000000002</v>
      </c>
      <c r="AO306" s="154"/>
      <c r="AP306" s="154"/>
      <c r="AQ306" s="153"/>
      <c r="AR306" s="153"/>
      <c r="AS306" s="153"/>
      <c r="AT306" s="153"/>
      <c r="AU306" s="154">
        <f>'[2]A18. Population 1680+'!S908</f>
        <v>5115</v>
      </c>
      <c r="AV306" s="153"/>
      <c r="AW306" s="153"/>
      <c r="AX306" s="153"/>
      <c r="AY306" s="156"/>
      <c r="AZ306" s="153"/>
      <c r="BA306" s="153"/>
      <c r="BB306" s="153"/>
      <c r="BC306" s="157"/>
      <c r="BJ306" s="168"/>
      <c r="BP306" s="166"/>
      <c r="BQ306" s="166"/>
      <c r="BR306" s="166"/>
      <c r="BV306" s="143"/>
      <c r="BW306" s="143"/>
      <c r="BX306" s="143"/>
      <c r="BY306" s="144"/>
      <c r="BZ306" s="144"/>
      <c r="CA306" s="144"/>
      <c r="CB306" s="158"/>
      <c r="CC306" s="158">
        <f t="shared" si="225"/>
        <v>507.44486356629272</v>
      </c>
      <c r="CD306" s="158"/>
      <c r="CE306" s="162">
        <f>'[2]A9. Nominal GDP (A)'!DX306/'[2]A9. Nominal GDP (A)'!EF306</f>
        <v>2.1400000000000002E-2</v>
      </c>
      <c r="CF306" s="162">
        <f>'[2]A18. Population 1680+'!U908</f>
        <v>1585.4</v>
      </c>
      <c r="CG306" s="162"/>
      <c r="CH306" s="162"/>
      <c r="CI306" s="145">
        <f>'[2]A9. Nominal GDP (A)'!DX306/CU306</f>
        <v>20528.977200000001</v>
      </c>
      <c r="CJ306" s="145">
        <f t="shared" si="222"/>
        <v>20528.977200000001</v>
      </c>
      <c r="CK306" s="145">
        <f>'[2]A9. Nominal GDP (A)'!DZ306/CV306</f>
        <v>20684.3963205297</v>
      </c>
      <c r="CL306" s="145">
        <f>'[2]A9. Nominal GDP (A)'!EB306/CW306</f>
        <v>23024.262561241943</v>
      </c>
      <c r="CO306" s="146"/>
      <c r="CQ306" s="197"/>
      <c r="CR306" s="83">
        <v>959298</v>
      </c>
      <c r="CS306" s="83">
        <v>973504</v>
      </c>
      <c r="CT306" s="83">
        <v>1083629</v>
      </c>
      <c r="CU306" s="203">
        <f>'[2]A9. Nominal GDP (A)'!FM306/'BoE A8. UK Real GDP(A)'!CR306</f>
        <v>0.51261964478191346</v>
      </c>
      <c r="CV306" s="203">
        <f>'[2]A9. Nominal GDP (A)'!FN306/'BoE A8. UK Real GDP(A)'!CS306</f>
        <v>0.51618688777858124</v>
      </c>
      <c r="CW306" s="203">
        <f>'[2]A9. Nominal GDP (A)'!FO306/'BoE A8. UK Real GDP(A)'!CT306</f>
        <v>0.5091308925840855</v>
      </c>
      <c r="CX306" s="203">
        <f t="shared" si="226"/>
        <v>1.0148087455618588</v>
      </c>
      <c r="CY306" s="203">
        <f t="shared" si="227"/>
        <v>1.1296062328911349</v>
      </c>
      <c r="CZ306" s="203">
        <f t="shared" si="228"/>
        <v>1.113122288146736</v>
      </c>
      <c r="DA306" s="190">
        <v>36123</v>
      </c>
      <c r="DB306" s="190">
        <v>180.56</v>
      </c>
      <c r="DC306" s="190">
        <v>50178.775564573349</v>
      </c>
      <c r="DD306" s="190">
        <v>50458.618603801355</v>
      </c>
      <c r="DE306" s="190">
        <v>57407.556880005744</v>
      </c>
      <c r="DF306" s="190"/>
      <c r="DG306" s="190"/>
      <c r="DH306" s="190"/>
      <c r="DI306" s="204">
        <f t="shared" si="237"/>
        <v>51485.441412380271</v>
      </c>
      <c r="DJ306" s="204">
        <f t="shared" si="237"/>
        <v>51387.043905795254</v>
      </c>
      <c r="DK306" s="204">
        <f t="shared" si="237"/>
        <v>58658.600508044896</v>
      </c>
    </row>
    <row r="307" spans="1:115" x14ac:dyDescent="0.25">
      <c r="A307">
        <v>1989</v>
      </c>
      <c r="B307" s="141">
        <f t="shared" si="238"/>
        <v>984669</v>
      </c>
      <c r="C307" s="141">
        <f t="shared" si="238"/>
        <v>999421</v>
      </c>
      <c r="D307" s="141">
        <f t="shared" si="238"/>
        <v>1111618</v>
      </c>
      <c r="E307" s="148">
        <f t="shared" si="235"/>
        <v>2.6447464708568162</v>
      </c>
      <c r="F307" s="148">
        <f t="shared" si="235"/>
        <v>2.6622386759581929</v>
      </c>
      <c r="G307" s="148">
        <f t="shared" si="235"/>
        <v>2.5828950683305862</v>
      </c>
      <c r="H307" s="10"/>
      <c r="I307" s="13">
        <f t="shared" si="230"/>
        <v>963941.32905996824</v>
      </c>
      <c r="J307" s="13">
        <f t="shared" si="218"/>
        <v>978361.59542380285</v>
      </c>
      <c r="K307" s="13">
        <f t="shared" si="219"/>
        <v>1088194.4245536334</v>
      </c>
      <c r="L307" s="10">
        <f t="shared" si="231"/>
        <v>2.6034116473442452</v>
      </c>
      <c r="M307" s="10"/>
      <c r="N307" s="13">
        <f>('[2]A9. Nominal GDP (A)'!DH307/('[2]A9. Nominal GDP (A)'!F307/'BoE A8. UK Real GDP(A)'!I307))</f>
        <v>836256.54140034853</v>
      </c>
      <c r="O307" s="13">
        <f t="shared" si="220"/>
        <v>849189.95175219502</v>
      </c>
      <c r="P307" s="13">
        <f t="shared" si="221"/>
        <v>944521.71385919512</v>
      </c>
      <c r="Q307" s="10">
        <f t="shared" si="232"/>
        <v>2.6364773125812775</v>
      </c>
      <c r="R307" s="10"/>
      <c r="S307" s="13">
        <f t="shared" si="239"/>
        <v>521.06553890884857</v>
      </c>
      <c r="T307" s="13">
        <f t="shared" si="239"/>
        <v>539.39259449068311</v>
      </c>
      <c r="U307" s="13">
        <f t="shared" si="239"/>
        <v>520.88945409584755</v>
      </c>
      <c r="V307" s="10">
        <f t="shared" si="233"/>
        <v>2.644746470856802</v>
      </c>
      <c r="W307" s="10">
        <f t="shared" si="233"/>
        <v>2.6622386759581786</v>
      </c>
      <c r="X307" s="10">
        <f t="shared" si="233"/>
        <v>2.5828950683305578</v>
      </c>
      <c r="Y307" s="10"/>
      <c r="Z307" s="10"/>
      <c r="AA307" s="10">
        <f t="shared" si="240"/>
        <v>535.87443325011691</v>
      </c>
      <c r="AB307" s="10">
        <f t="shared" si="242"/>
        <v>5.8524555405252272</v>
      </c>
      <c r="AC307" s="10"/>
      <c r="AD307" s="81">
        <f t="shared" si="224"/>
        <v>984669</v>
      </c>
      <c r="AE307" s="81">
        <f t="shared" si="224"/>
        <v>999421</v>
      </c>
      <c r="AF307" s="81">
        <f t="shared" si="224"/>
        <v>1111618</v>
      </c>
      <c r="AG307" s="81">
        <f t="shared" si="241"/>
        <v>1111618</v>
      </c>
      <c r="AH307" s="150">
        <f t="shared" ref="AH307:AJ331" si="243">100*AD307/AD306-100</f>
        <v>2.6447464708568162</v>
      </c>
      <c r="AI307" s="150">
        <f t="shared" si="243"/>
        <v>2.6622386759581929</v>
      </c>
      <c r="AJ307" s="150">
        <f t="shared" si="243"/>
        <v>2.5828950683305862</v>
      </c>
      <c r="AN307" s="154">
        <f>'[2]A18. Population 1680+'!J909</f>
        <v>55486.016000000003</v>
      </c>
      <c r="AO307" s="154"/>
      <c r="AP307" s="154"/>
      <c r="AQ307" s="153"/>
      <c r="AR307" s="153"/>
      <c r="AS307" s="153"/>
      <c r="AT307" s="153"/>
      <c r="AU307" s="154">
        <f>'[2]A18. Population 1680+'!S909</f>
        <v>5103.6000000000004</v>
      </c>
      <c r="AV307" s="153"/>
      <c r="AW307" s="153"/>
      <c r="AX307" s="153"/>
      <c r="AY307" s="156"/>
      <c r="AZ307" s="153"/>
      <c r="BA307" s="153"/>
      <c r="BB307" s="153"/>
      <c r="BC307" s="157"/>
      <c r="BJ307" s="168"/>
      <c r="BP307" s="166"/>
      <c r="BQ307" s="166"/>
      <c r="BR307" s="166"/>
      <c r="BV307" s="143"/>
      <c r="BW307" s="143"/>
      <c r="BX307" s="143"/>
      <c r="BY307" s="144"/>
      <c r="BZ307" s="144"/>
      <c r="CA307" s="144"/>
      <c r="CB307" s="158"/>
      <c r="CC307" s="158">
        <f t="shared" si="225"/>
        <v>520.96966678574381</v>
      </c>
      <c r="CD307" s="158"/>
      <c r="CE307" s="162">
        <f>'[2]A9. Nominal GDP (A)'!DX307/'[2]A9. Nominal GDP (A)'!EF307</f>
        <v>2.1600000000000001E-2</v>
      </c>
      <c r="CF307" s="162">
        <f>'[2]A18. Population 1680+'!U909</f>
        <v>1590.4</v>
      </c>
      <c r="CG307" s="162"/>
      <c r="CH307" s="162"/>
      <c r="CI307" s="145">
        <f>'[2]A9. Nominal GDP (A)'!DX307/CU307</f>
        <v>21268.850400000003</v>
      </c>
      <c r="CJ307" s="145">
        <f t="shared" si="222"/>
        <v>21268.850400000003</v>
      </c>
      <c r="CK307" s="145">
        <f>'[2]A9. Nominal GDP (A)'!DZ307/CV307</f>
        <v>21445.65915067487</v>
      </c>
      <c r="CL307" s="145">
        <f>'[2]A9. Nominal GDP (A)'!EB307/CW307</f>
        <v>23853.191731767591</v>
      </c>
      <c r="CO307" s="146"/>
      <c r="CQ307" s="197"/>
      <c r="CR307" s="83">
        <v>984669</v>
      </c>
      <c r="CS307" s="83">
        <v>999421</v>
      </c>
      <c r="CT307" s="83">
        <v>1111618</v>
      </c>
      <c r="CU307" s="203">
        <f>'[2]A9. Nominal GDP (A)'!FM307/'BoE A8. UK Real GDP(A)'!CR307</f>
        <v>0.55370789574973922</v>
      </c>
      <c r="CV307" s="203">
        <f>'[2]A9. Nominal GDP (A)'!FN307/'BoE A8. UK Real GDP(A)'!CS307</f>
        <v>0.55715059019172097</v>
      </c>
      <c r="CW307" s="203">
        <f>'[2]A9. Nominal GDP (A)'!FO307/'BoE A8. UK Real GDP(A)'!CT307</f>
        <v>0.54827647627152498</v>
      </c>
      <c r="CX307" s="203">
        <f t="shared" si="226"/>
        <v>1.0149816842004775</v>
      </c>
      <c r="CY307" s="203">
        <f t="shared" si="227"/>
        <v>1.1289255577254895</v>
      </c>
      <c r="CZ307" s="203">
        <f t="shared" si="228"/>
        <v>1.1122619996978251</v>
      </c>
      <c r="DA307" s="190">
        <v>38223</v>
      </c>
      <c r="DB307" s="190">
        <v>190.7</v>
      </c>
      <c r="DC307" s="190">
        <v>53115.466095269941</v>
      </c>
      <c r="DD307" s="190">
        <v>53754.638250801356</v>
      </c>
      <c r="DE307" s="190">
        <v>60630.690083709611</v>
      </c>
      <c r="DF307" s="190"/>
      <c r="DG307" s="190"/>
      <c r="DH307" s="190"/>
      <c r="DI307" s="204">
        <f t="shared" si="237"/>
        <v>54498.603980882988</v>
      </c>
      <c r="DJ307" s="204">
        <f t="shared" si="237"/>
        <v>54743.709446813307</v>
      </c>
      <c r="DK307" s="204">
        <f t="shared" si="237"/>
        <v>61951.973249467526</v>
      </c>
    </row>
    <row r="308" spans="1:115" x14ac:dyDescent="0.25">
      <c r="A308">
        <v>1990</v>
      </c>
      <c r="B308" s="141">
        <f t="shared" si="238"/>
        <v>993064</v>
      </c>
      <c r="C308" s="141">
        <f t="shared" si="238"/>
        <v>1008975</v>
      </c>
      <c r="D308" s="141">
        <f t="shared" si="238"/>
        <v>1119587</v>
      </c>
      <c r="E308" s="148">
        <f t="shared" si="235"/>
        <v>0.85257076235770057</v>
      </c>
      <c r="F308" s="148">
        <f t="shared" si="235"/>
        <v>0.95595349707480182</v>
      </c>
      <c r="G308" s="148">
        <f t="shared" si="235"/>
        <v>0.71688295799455659</v>
      </c>
      <c r="H308" s="10"/>
      <c r="I308" s="13">
        <f t="shared" si="230"/>
        <v>972354.0429200154</v>
      </c>
      <c r="J308" s="13">
        <f t="shared" si="218"/>
        <v>987911.82016475569</v>
      </c>
      <c r="K308" s="13">
        <f t="shared" si="219"/>
        <v>1096214.7040340919</v>
      </c>
      <c r="L308" s="10">
        <f t="shared" si="231"/>
        <v>0.73702633458614741</v>
      </c>
      <c r="M308" s="10"/>
      <c r="N308" s="13">
        <f>('[2]A9. Nominal GDP (A)'!DH308/('[2]A9. Nominal GDP (A)'!F308/'BoE A8. UK Real GDP(A)'!I308))</f>
        <v>843826.77063463628</v>
      </c>
      <c r="O308" s="13">
        <f t="shared" si="220"/>
        <v>857755.63532732718</v>
      </c>
      <c r="P308" s="13">
        <f t="shared" si="221"/>
        <v>951789.74552314496</v>
      </c>
      <c r="Q308" s="10">
        <f t="shared" si="232"/>
        <v>0.7694933379830502</v>
      </c>
      <c r="R308" s="10"/>
      <c r="S308" s="13">
        <f t="shared" si="239"/>
        <v>525.50799134630699</v>
      </c>
      <c r="T308" s="13">
        <f t="shared" si="239"/>
        <v>544.54893686067931</v>
      </c>
      <c r="U308" s="13">
        <f t="shared" si="239"/>
        <v>524.62362182225161</v>
      </c>
      <c r="V308" s="10">
        <f t="shared" si="233"/>
        <v>0.85257076235770057</v>
      </c>
      <c r="W308" s="10">
        <f t="shared" si="233"/>
        <v>0.95595349707480182</v>
      </c>
      <c r="X308" s="10">
        <f t="shared" si="233"/>
        <v>0.71688295799455659</v>
      </c>
      <c r="Y308" s="10"/>
      <c r="Z308" s="10"/>
      <c r="AA308" s="10">
        <f t="shared" si="240"/>
        <v>589.64067728102418</v>
      </c>
      <c r="AB308" s="10">
        <f t="shared" si="242"/>
        <v>10.033366157219177</v>
      </c>
      <c r="AC308" s="10"/>
      <c r="AD308" s="81">
        <f t="shared" si="224"/>
        <v>993064</v>
      </c>
      <c r="AE308" s="81">
        <f t="shared" si="224"/>
        <v>1008975</v>
      </c>
      <c r="AF308" s="81">
        <f t="shared" si="224"/>
        <v>1119587</v>
      </c>
      <c r="AG308" s="81">
        <f t="shared" si="241"/>
        <v>1119587</v>
      </c>
      <c r="AH308" s="150">
        <f t="shared" si="243"/>
        <v>0.85257076235770057</v>
      </c>
      <c r="AI308" s="150">
        <f t="shared" si="243"/>
        <v>0.95595349707480182</v>
      </c>
      <c r="AJ308" s="150">
        <f t="shared" si="243"/>
        <v>0.71688295799455659</v>
      </c>
      <c r="AN308" s="154">
        <f>'[2]A18. Population 1680+'!J910</f>
        <v>55641.898000000001</v>
      </c>
      <c r="AO308" s="154"/>
      <c r="AP308" s="154"/>
      <c r="AQ308" s="153"/>
      <c r="AR308" s="153"/>
      <c r="AS308" s="153"/>
      <c r="AT308" s="153"/>
      <c r="AU308" s="154">
        <f>'[2]A18. Population 1680+'!S910</f>
        <v>5103.7999999999993</v>
      </c>
      <c r="AV308" s="153"/>
      <c r="AW308" s="153"/>
      <c r="AX308" s="153"/>
      <c r="AY308" s="156"/>
      <c r="AZ308" s="153"/>
      <c r="BA308" s="153"/>
      <c r="BB308" s="153"/>
      <c r="BC308" s="157"/>
      <c r="BJ308" s="168"/>
      <c r="BP308" s="166"/>
      <c r="BQ308" s="166"/>
      <c r="BR308" s="166"/>
      <c r="BV308" s="143"/>
      <c r="BW308" s="143"/>
      <c r="BX308" s="143"/>
      <c r="BY308" s="144"/>
      <c r="BZ308" s="144"/>
      <c r="CA308" s="144"/>
      <c r="CB308" s="158"/>
      <c r="CC308" s="158">
        <f t="shared" si="225"/>
        <v>525.51638410588055</v>
      </c>
      <c r="CD308" s="158"/>
      <c r="CE308" s="162">
        <f>'[2]A9. Nominal GDP (A)'!DX308/'[2]A9. Nominal GDP (A)'!EF308</f>
        <v>2.18E-2</v>
      </c>
      <c r="CF308" s="162">
        <f>'[2]A18. Population 1680+'!U910</f>
        <v>1595.6</v>
      </c>
      <c r="CG308" s="162"/>
      <c r="CH308" s="162"/>
      <c r="CI308" s="145">
        <f>'[2]A9. Nominal GDP (A)'!DX308/CU308</f>
        <v>21648.7952</v>
      </c>
      <c r="CJ308" s="145">
        <f t="shared" si="222"/>
        <v>21648.7952</v>
      </c>
      <c r="CK308" s="145">
        <f>'[2]A9. Nominal GDP (A)'!DZ308/CV308</f>
        <v>21871.167315157662</v>
      </c>
      <c r="CL308" s="145">
        <f>'[2]A9. Nominal GDP (A)'!EB308/CW308</f>
        <v>24268.861568299926</v>
      </c>
      <c r="CO308" s="146"/>
      <c r="CQ308" s="197"/>
      <c r="CR308" s="83">
        <v>993064</v>
      </c>
      <c r="CS308" s="83">
        <v>1008975</v>
      </c>
      <c r="CT308" s="83">
        <v>1119587</v>
      </c>
      <c r="CU308" s="203">
        <f>'[2]A9. Nominal GDP (A)'!FM308/'BoE A8. UK Real GDP(A)'!CR308</f>
        <v>0.5990328921398822</v>
      </c>
      <c r="CV308" s="203">
        <f>'[2]A9. Nominal GDP (A)'!FN308/'BoE A8. UK Real GDP(A)'!CS308</f>
        <v>0.60158874104908444</v>
      </c>
      <c r="CW308" s="203">
        <f>'[2]A9. Nominal GDP (A)'!FO308/'BoE A8. UK Real GDP(A)'!CT308</f>
        <v>0.59204867509179726</v>
      </c>
      <c r="CX308" s="203">
        <f t="shared" si="226"/>
        <v>1.0160221294901437</v>
      </c>
      <c r="CY308" s="203">
        <f t="shared" si="227"/>
        <v>1.1274066928214093</v>
      </c>
      <c r="CZ308" s="203">
        <f t="shared" si="228"/>
        <v>1.1096280879109988</v>
      </c>
      <c r="DA308" s="190">
        <v>41459</v>
      </c>
      <c r="DB308" s="190">
        <v>205.4</v>
      </c>
      <c r="DC308" s="190">
        <v>58444.735294721977</v>
      </c>
      <c r="DD308" s="190">
        <v>58930.152681749503</v>
      </c>
      <c r="DE308" s="190">
        <v>65305.915622966248</v>
      </c>
      <c r="DF308" s="190"/>
      <c r="DG308" s="190"/>
      <c r="DH308" s="190"/>
      <c r="DI308" s="204">
        <f t="shared" si="237"/>
        <v>59966.648468857806</v>
      </c>
      <c r="DJ308" s="204">
        <f t="shared" si="237"/>
        <v>60014.451981135753</v>
      </c>
      <c r="DK308" s="204">
        <f t="shared" si="237"/>
        <v>66729.082781675796</v>
      </c>
    </row>
    <row r="309" spans="1:115" x14ac:dyDescent="0.25">
      <c r="A309">
        <v>1991</v>
      </c>
      <c r="B309" s="141">
        <f t="shared" si="238"/>
        <v>986263</v>
      </c>
      <c r="C309" s="141">
        <f t="shared" si="238"/>
        <v>1001702</v>
      </c>
      <c r="D309" s="141">
        <f t="shared" si="238"/>
        <v>1107059</v>
      </c>
      <c r="E309" s="148">
        <f t="shared" si="235"/>
        <v>-0.68485012043534255</v>
      </c>
      <c r="F309" s="148">
        <f t="shared" si="235"/>
        <v>-0.72083054585098694</v>
      </c>
      <c r="G309" s="148">
        <f t="shared" si="235"/>
        <v>-1.1189840539413183</v>
      </c>
      <c r="H309" s="10"/>
      <c r="I309" s="13">
        <f t="shared" si="230"/>
        <v>965888.01406103687</v>
      </c>
      <c r="J309" s="13">
        <f t="shared" si="218"/>
        <v>980986.80812893517</v>
      </c>
      <c r="K309" s="13">
        <f t="shared" si="219"/>
        <v>1084165.02594625</v>
      </c>
      <c r="L309" s="10">
        <f t="shared" si="231"/>
        <v>-1.0992078507521228</v>
      </c>
      <c r="M309" s="10"/>
      <c r="N309" s="13">
        <f>('[2]A9. Nominal GDP (A)'!DH309/('[2]A9. Nominal GDP (A)'!F309/'BoE A8. UK Real GDP(A)'!I309))</f>
        <v>838485.60729838477</v>
      </c>
      <c r="O309" s="13">
        <f t="shared" si="220"/>
        <v>852017.52122348524</v>
      </c>
      <c r="P309" s="13">
        <f t="shared" si="221"/>
        <v>941631.00905074493</v>
      </c>
      <c r="Q309" s="10">
        <f t="shared" si="232"/>
        <v>-1.0673298929918928</v>
      </c>
      <c r="R309" s="10"/>
      <c r="S309" s="13">
        <f t="shared" si="239"/>
        <v>521.90904923467451</v>
      </c>
      <c r="T309" s="13">
        <f t="shared" si="239"/>
        <v>540.62366178668071</v>
      </c>
      <c r="U309" s="13">
        <f t="shared" si="239"/>
        <v>518.75316715085114</v>
      </c>
      <c r="V309" s="10">
        <f t="shared" si="233"/>
        <v>-0.68485012043532834</v>
      </c>
      <c r="W309" s="10">
        <f t="shared" si="233"/>
        <v>-0.72083054585098694</v>
      </c>
      <c r="X309" s="10">
        <f t="shared" si="233"/>
        <v>-1.1189840539413325</v>
      </c>
      <c r="Y309" s="10"/>
      <c r="Z309" s="10"/>
      <c r="AA309" s="10">
        <f t="shared" si="240"/>
        <v>596.72065375006662</v>
      </c>
      <c r="AB309" s="10">
        <f t="shared" si="242"/>
        <v>1.2007272805007148</v>
      </c>
      <c r="AC309" s="10"/>
      <c r="AD309" s="81">
        <f t="shared" si="224"/>
        <v>986263</v>
      </c>
      <c r="AE309" s="81">
        <f t="shared" si="224"/>
        <v>1001702</v>
      </c>
      <c r="AF309" s="81">
        <f t="shared" si="224"/>
        <v>1107059</v>
      </c>
      <c r="AG309" s="81">
        <f t="shared" si="241"/>
        <v>1107059</v>
      </c>
      <c r="AH309" s="150">
        <f t="shared" si="243"/>
        <v>-0.68485012043534255</v>
      </c>
      <c r="AI309" s="150">
        <f t="shared" si="243"/>
        <v>-0.72083054585098694</v>
      </c>
      <c r="AJ309" s="150">
        <f t="shared" si="243"/>
        <v>-1.1189840539413183</v>
      </c>
      <c r="AN309" s="154">
        <f>'[2]A18. Population 1680+'!J911</f>
        <v>55831.363000000005</v>
      </c>
      <c r="AO309" s="154"/>
      <c r="AP309" s="154"/>
      <c r="AQ309" s="153"/>
      <c r="AR309" s="153"/>
      <c r="AS309" s="153"/>
      <c r="AT309" s="153"/>
      <c r="AU309" s="154">
        <f>'[2]A18. Population 1680+'!S911</f>
        <v>5138.0709999999999</v>
      </c>
      <c r="AV309" s="153"/>
      <c r="AW309" s="153"/>
      <c r="AX309" s="153"/>
      <c r="AY309" s="156"/>
      <c r="AZ309" s="153"/>
      <c r="BA309" s="153"/>
      <c r="BB309" s="153"/>
      <c r="BC309" s="157"/>
      <c r="BJ309" s="168"/>
      <c r="BP309" s="166"/>
      <c r="BQ309" s="166"/>
      <c r="BR309" s="166"/>
      <c r="BV309" s="143"/>
      <c r="BW309" s="143"/>
      <c r="BX309" s="143"/>
      <c r="BY309" s="144"/>
      <c r="BZ309" s="144"/>
      <c r="CA309" s="144"/>
      <c r="CB309" s="158"/>
      <c r="CC309" s="158">
        <f t="shared" si="225"/>
        <v>522.02176799332722</v>
      </c>
      <c r="CD309" s="158"/>
      <c r="CE309" s="162">
        <f>'[2]A9. Nominal GDP (A)'!DX309/'[2]A9. Nominal GDP (A)'!EF309</f>
        <v>2.2000000000000002E-2</v>
      </c>
      <c r="CF309" s="162">
        <f>'[2]A18. Population 1680+'!U911</f>
        <v>1607.3</v>
      </c>
      <c r="CG309" s="162"/>
      <c r="CH309" s="162"/>
      <c r="CI309" s="145">
        <f>'[2]A9. Nominal GDP (A)'!DX309/CU309</f>
        <v>21697.786000000004</v>
      </c>
      <c r="CJ309" s="145">
        <f t="shared" si="222"/>
        <v>21697.786000000004</v>
      </c>
      <c r="CK309" s="145">
        <f>'[2]A9. Nominal GDP (A)'!DZ309/CV309</f>
        <v>21878.330463470298</v>
      </c>
      <c r="CL309" s="145">
        <f>'[2]A9. Nominal GDP (A)'!EB309/CW309</f>
        <v>24179.449221983152</v>
      </c>
      <c r="CO309" s="146"/>
      <c r="CQ309" s="197"/>
      <c r="CR309" s="83">
        <v>986263</v>
      </c>
      <c r="CS309" s="83">
        <v>1001702</v>
      </c>
      <c r="CT309" s="83">
        <v>1107059</v>
      </c>
      <c r="CU309" s="203">
        <f>'[2]A9. Nominal GDP (A)'!FM309/'BoE A8. UK Real GDP(A)'!CR309</f>
        <v>0.63076887199458964</v>
      </c>
      <c r="CV309" s="203">
        <f>'[2]A9. Nominal GDP (A)'!FN309/'BoE A8. UK Real GDP(A)'!CS309</f>
        <v>0.63468576482826233</v>
      </c>
      <c r="CW309" s="203">
        <f>'[2]A9. Nominal GDP (A)'!FO309/'BoE A8. UK Real GDP(A)'!CT309</f>
        <v>0.63053369332619125</v>
      </c>
      <c r="CX309" s="203">
        <f t="shared" si="226"/>
        <v>1.0156540395411771</v>
      </c>
      <c r="CY309" s="203">
        <f t="shared" si="227"/>
        <v>1.1224784869755835</v>
      </c>
      <c r="CZ309" s="203">
        <f t="shared" si="228"/>
        <v>1.1051779870660137</v>
      </c>
      <c r="DA309" s="204">
        <v>42258.997830958455</v>
      </c>
      <c r="DB309" s="204">
        <v>208.77</v>
      </c>
      <c r="DC309" s="204">
        <v>59146.497175422133</v>
      </c>
      <c r="DD309" s="204">
        <v>59728.041588048109</v>
      </c>
      <c r="DE309" s="204">
        <v>66377.807446102524</v>
      </c>
      <c r="DF309" s="204"/>
      <c r="DG309" s="204"/>
      <c r="DH309" s="204"/>
      <c r="DI309" s="204">
        <f t="shared" si="237"/>
        <v>60686.684376225348</v>
      </c>
      <c r="DJ309" s="204">
        <f t="shared" si="237"/>
        <v>60827.021833312094</v>
      </c>
      <c r="DK309" s="204">
        <f t="shared" si="237"/>
        <v>67824.333610283866</v>
      </c>
    </row>
    <row r="310" spans="1:115" x14ac:dyDescent="0.25">
      <c r="A310">
        <v>1992</v>
      </c>
      <c r="B310" s="141">
        <f t="shared" si="238"/>
        <v>991299</v>
      </c>
      <c r="C310" s="141">
        <f t="shared" si="238"/>
        <v>1006832</v>
      </c>
      <c r="D310" s="141">
        <f t="shared" si="238"/>
        <v>1111043</v>
      </c>
      <c r="E310" s="148">
        <f t="shared" si="235"/>
        <v>0.51061430875942904</v>
      </c>
      <c r="F310" s="148">
        <f t="shared" si="235"/>
        <v>0.51212835753547381</v>
      </c>
      <c r="G310" s="148">
        <f t="shared" si="235"/>
        <v>0.3598724187238389</v>
      </c>
      <c r="H310" s="10"/>
      <c r="I310" s="13">
        <f t="shared" si="230"/>
        <v>971000.62406508753</v>
      </c>
      <c r="J310" s="13">
        <f t="shared" si="218"/>
        <v>986194.19400779367</v>
      </c>
      <c r="K310" s="13">
        <f t="shared" si="219"/>
        <v>1088269.1013922889</v>
      </c>
      <c r="L310" s="10">
        <f t="shared" si="231"/>
        <v>0.3785471167045813</v>
      </c>
      <c r="M310" s="10"/>
      <c r="N310" s="13">
        <f>('[2]A9. Nominal GDP (A)'!DH310/('[2]A9. Nominal GDP (A)'!F310/'BoE A8. UK Real GDP(A)'!I310))</f>
        <v>842064.42426319898</v>
      </c>
      <c r="O310" s="13">
        <f t="shared" si="220"/>
        <v>855666.98419165588</v>
      </c>
      <c r="P310" s="13">
        <f t="shared" si="221"/>
        <v>944231.82131403126</v>
      </c>
      <c r="Q310" s="10">
        <f t="shared" si="232"/>
        <v>0.27620291157447241</v>
      </c>
      <c r="R310" s="10"/>
      <c r="S310" s="13">
        <f t="shared" si="239"/>
        <v>524.57399151877701</v>
      </c>
      <c r="T310" s="13">
        <f t="shared" si="239"/>
        <v>543.39234886623694</v>
      </c>
      <c r="U310" s="13">
        <f t="shared" si="239"/>
        <v>520.62001672068345</v>
      </c>
      <c r="V310" s="10">
        <f t="shared" si="233"/>
        <v>0.51061430875942904</v>
      </c>
      <c r="W310" s="10">
        <f t="shared" si="233"/>
        <v>0.5121283575354596</v>
      </c>
      <c r="X310" s="10">
        <f t="shared" si="233"/>
        <v>0.35987241872385312</v>
      </c>
      <c r="Y310" s="10"/>
      <c r="Z310" s="10"/>
      <c r="AA310" s="10">
        <f t="shared" si="240"/>
        <v>614.30674657119118</v>
      </c>
      <c r="AB310" s="10">
        <f t="shared" si="242"/>
        <v>2.9471231992064446</v>
      </c>
      <c r="AC310" s="10"/>
      <c r="AD310" s="81">
        <f t="shared" si="224"/>
        <v>991299</v>
      </c>
      <c r="AE310" s="81">
        <f t="shared" si="224"/>
        <v>1006832</v>
      </c>
      <c r="AF310" s="81">
        <f t="shared" si="224"/>
        <v>1111043</v>
      </c>
      <c r="AG310" s="81">
        <f t="shared" si="241"/>
        <v>1111043</v>
      </c>
      <c r="AH310" s="150">
        <f t="shared" si="243"/>
        <v>0.51061430875942904</v>
      </c>
      <c r="AI310" s="150">
        <f t="shared" si="243"/>
        <v>0.51212835753547381</v>
      </c>
      <c r="AJ310" s="150">
        <f t="shared" si="243"/>
        <v>0.3598724187238389</v>
      </c>
      <c r="AN310" s="154">
        <f>'[2]A18. Population 1680+'!J912</f>
        <v>55961.267</v>
      </c>
      <c r="AO310" s="154"/>
      <c r="AP310" s="154"/>
      <c r="AQ310" s="153"/>
      <c r="AR310" s="153"/>
      <c r="AS310" s="153"/>
      <c r="AT310" s="153"/>
      <c r="AU310" s="154">
        <f>'[2]A18. Population 1680+'!S912</f>
        <v>5181.0609999999997</v>
      </c>
      <c r="AV310" s="153"/>
      <c r="AW310" s="153"/>
      <c r="AX310" s="153"/>
      <c r="AY310" s="156"/>
      <c r="AZ310" s="153"/>
      <c r="BA310" s="153"/>
      <c r="BB310" s="153"/>
      <c r="BC310" s="157"/>
      <c r="BJ310" s="168"/>
      <c r="BP310" s="166"/>
      <c r="BQ310" s="166"/>
      <c r="BR310" s="166"/>
      <c r="BV310" s="143"/>
      <c r="BW310" s="143"/>
      <c r="BX310" s="143"/>
      <c r="BY310" s="144"/>
      <c r="BZ310" s="144"/>
      <c r="CA310" s="144"/>
      <c r="CB310" s="158"/>
      <c r="CC310" s="158">
        <f t="shared" si="225"/>
        <v>524.78491824938396</v>
      </c>
      <c r="CD310" s="158"/>
      <c r="CE310" s="162">
        <f>'[2]A9. Nominal GDP (A)'!DX310/'[2]A9. Nominal GDP (A)'!EF310</f>
        <v>2.2186077338787559E-2</v>
      </c>
      <c r="CF310" s="162">
        <f>'[2]A18. Population 1680+'!U912</f>
        <v>1623.3</v>
      </c>
      <c r="CG310" s="162"/>
      <c r="CH310" s="162"/>
      <c r="CI310" s="145">
        <f>'[2]A9. Nominal GDP (A)'!DX310/CU310</f>
        <v>21993.036279862768</v>
      </c>
      <c r="CJ310" s="145">
        <f t="shared" si="222"/>
        <v>21993.036279862768</v>
      </c>
      <c r="CK310" s="145">
        <f>'[2]A9. Nominal GDP (A)'!DZ310/CV310</f>
        <v>22160.349987867994</v>
      </c>
      <c r="CL310" s="145">
        <f>'[2]A9. Nominal GDP (A)'!EB310/CW310</f>
        <v>24454.031786406089</v>
      </c>
      <c r="CO310" s="146"/>
      <c r="CQ310" s="197"/>
      <c r="CR310" s="83">
        <v>991299</v>
      </c>
      <c r="CS310" s="83">
        <v>1006832</v>
      </c>
      <c r="CT310" s="83">
        <v>1111043</v>
      </c>
      <c r="CU310" s="203">
        <f>'[2]A9. Nominal GDP (A)'!FM310/'BoE A8. UK Real GDP(A)'!CR310</f>
        <v>0.64802244327897029</v>
      </c>
      <c r="CV310" s="203">
        <f>'[2]A9. Nominal GDP (A)'!FN310/'BoE A8. UK Real GDP(A)'!CS310</f>
        <v>0.65250806490059909</v>
      </c>
      <c r="CW310" s="203">
        <f>'[2]A9. Nominal GDP (A)'!FO310/'BoE A8. UK Real GDP(A)'!CT310</f>
        <v>0.6493403045606696</v>
      </c>
      <c r="CX310" s="203">
        <f t="shared" si="226"/>
        <v>1.0156693389179248</v>
      </c>
      <c r="CY310" s="203">
        <f t="shared" si="227"/>
        <v>1.1207950376223521</v>
      </c>
      <c r="CZ310" s="203">
        <f t="shared" si="228"/>
        <v>1.1035038616174297</v>
      </c>
      <c r="DA310" s="204">
        <v>43671.814771231169</v>
      </c>
      <c r="DB310" s="204">
        <v>216.24</v>
      </c>
      <c r="DC310" s="204">
        <v>60889.617315196985</v>
      </c>
      <c r="DD310" s="204">
        <v>61514.712609286958</v>
      </c>
      <c r="DE310" s="204">
        <v>68754.031967553659</v>
      </c>
      <c r="DF310" s="204"/>
      <c r="DG310" s="204"/>
      <c r="DH310" s="204"/>
      <c r="DI310" s="204">
        <f t="shared" si="237"/>
        <v>62475.195730306281</v>
      </c>
      <c r="DJ310" s="204">
        <f t="shared" si="237"/>
        <v>62646.567131103817</v>
      </c>
      <c r="DK310" s="204">
        <f t="shared" si="237"/>
        <v>70252.34156771304</v>
      </c>
    </row>
    <row r="311" spans="1:115" x14ac:dyDescent="0.25">
      <c r="A311">
        <v>1993</v>
      </c>
      <c r="B311" s="141">
        <f t="shared" si="238"/>
        <v>1017407</v>
      </c>
      <c r="C311" s="141">
        <f t="shared" si="238"/>
        <v>1032585</v>
      </c>
      <c r="D311" s="141">
        <f t="shared" si="238"/>
        <v>1138897</v>
      </c>
      <c r="E311" s="148">
        <f t="shared" si="235"/>
        <v>2.6337159625905002</v>
      </c>
      <c r="F311" s="148">
        <f t="shared" si="235"/>
        <v>2.5578249400098514</v>
      </c>
      <c r="G311" s="148">
        <f t="shared" si="235"/>
        <v>2.5070136799385807</v>
      </c>
      <c r="H311" s="10"/>
      <c r="I311" s="13">
        <f t="shared" si="230"/>
        <v>996759.46233995433</v>
      </c>
      <c r="J311" s="13">
        <f t="shared" si="218"/>
        <v>1011607.5172735988</v>
      </c>
      <c r="K311" s="13">
        <f t="shared" si="219"/>
        <v>1115759.7356153242</v>
      </c>
      <c r="L311" s="10">
        <f t="shared" si="231"/>
        <v>2.5260879122511994</v>
      </c>
      <c r="M311" s="10"/>
      <c r="N311" s="13">
        <f>('[2]A9. Nominal GDP (A)'!DH311/('[2]A9. Nominal GDP (A)'!F311/'BoE A8. UK Real GDP(A)'!I311))</f>
        <v>863520.25997702847</v>
      </c>
      <c r="O311" s="13">
        <f t="shared" si="220"/>
        <v>876820.58156878676</v>
      </c>
      <c r="P311" s="13">
        <f t="shared" si="221"/>
        <v>967095.52229302702</v>
      </c>
      <c r="Q311" s="10">
        <f t="shared" si="232"/>
        <v>2.4214075889941711</v>
      </c>
      <c r="R311" s="10"/>
      <c r="S311" s="13">
        <f t="shared" si="239"/>
        <v>538.38978046900525</v>
      </c>
      <c r="T311" s="13">
        <f t="shared" si="239"/>
        <v>557.29137388764286</v>
      </c>
      <c r="U311" s="13">
        <f t="shared" si="239"/>
        <v>533.67203176036946</v>
      </c>
      <c r="V311" s="10">
        <f t="shared" si="233"/>
        <v>2.6337159625905144</v>
      </c>
      <c r="W311" s="10">
        <f t="shared" si="233"/>
        <v>2.5578249400098372</v>
      </c>
      <c r="X311" s="10">
        <f t="shared" si="233"/>
        <v>2.5070136799385665</v>
      </c>
      <c r="Y311" s="10"/>
      <c r="Z311" s="10"/>
      <c r="AA311" s="10">
        <f t="shared" si="240"/>
        <v>628.1299103565359</v>
      </c>
      <c r="AB311" s="10">
        <f t="shared" si="242"/>
        <v>2.2502054327906933</v>
      </c>
      <c r="AC311" s="10"/>
      <c r="AD311" s="81">
        <f t="shared" si="224"/>
        <v>1017407</v>
      </c>
      <c r="AE311" s="81">
        <f t="shared" si="224"/>
        <v>1032585</v>
      </c>
      <c r="AF311" s="81">
        <f t="shared" si="224"/>
        <v>1138897</v>
      </c>
      <c r="AG311" s="81">
        <f t="shared" si="241"/>
        <v>1138897</v>
      </c>
      <c r="AH311" s="150">
        <f t="shared" si="243"/>
        <v>2.6337159625905002</v>
      </c>
      <c r="AI311" s="150">
        <f t="shared" si="243"/>
        <v>2.5578249400098514</v>
      </c>
      <c r="AJ311" s="150">
        <f t="shared" si="243"/>
        <v>2.5070136799385807</v>
      </c>
      <c r="AN311" s="154">
        <f>'[2]A18. Population 1680+'!J913</f>
        <v>56078.337</v>
      </c>
      <c r="AO311" s="154"/>
      <c r="AP311" s="154"/>
      <c r="AQ311" s="153"/>
      <c r="AR311" s="153"/>
      <c r="AS311" s="153"/>
      <c r="AT311" s="153"/>
      <c r="AU311" s="154">
        <f>'[2]A18. Population 1680+'!S913</f>
        <v>5213.9490000000005</v>
      </c>
      <c r="AV311" s="153"/>
      <c r="AW311" s="153"/>
      <c r="AX311" s="153"/>
      <c r="AY311" s="156"/>
      <c r="AZ311" s="153"/>
      <c r="BA311" s="153"/>
      <c r="BB311" s="153"/>
      <c r="BC311" s="157"/>
      <c r="BJ311" s="168"/>
      <c r="BP311" s="166"/>
      <c r="BQ311" s="166"/>
      <c r="BR311" s="166"/>
      <c r="BV311" s="143"/>
      <c r="BW311" s="143"/>
      <c r="BX311" s="143"/>
      <c r="BY311" s="144"/>
      <c r="BZ311" s="144"/>
      <c r="CA311" s="144"/>
      <c r="CB311" s="158"/>
      <c r="CC311" s="158">
        <f t="shared" si="225"/>
        <v>538.70648483054913</v>
      </c>
      <c r="CD311" s="158"/>
      <c r="CE311" s="162">
        <f>'[2]A9. Nominal GDP (A)'!DX311/'[2]A9. Nominal GDP (A)'!EF311</f>
        <v>2.2372154677575112E-2</v>
      </c>
      <c r="CF311" s="162">
        <f>'[2]A18. Population 1680+'!U913</f>
        <v>1635.6</v>
      </c>
      <c r="CG311" s="162"/>
      <c r="CH311" s="162"/>
      <c r="CI311" s="145">
        <f>'[2]A9. Nominal GDP (A)'!DX311/CU311</f>
        <v>22761.586774047661</v>
      </c>
      <c r="CJ311" s="145">
        <f t="shared" si="222"/>
        <v>22761.586774047661</v>
      </c>
      <c r="CK311" s="145">
        <f>'[2]A9. Nominal GDP (A)'!DZ311/CV311</f>
        <v>22965.680687545286</v>
      </c>
      <c r="CL311" s="145">
        <f>'[2]A9. Nominal GDP (A)'!EB311/CW311</f>
        <v>25330.161524720254</v>
      </c>
      <c r="CO311" s="146"/>
      <c r="CQ311" s="197"/>
      <c r="CR311" s="83">
        <v>1017407</v>
      </c>
      <c r="CS311" s="83">
        <v>1032585</v>
      </c>
      <c r="CT311" s="83">
        <v>1138897</v>
      </c>
      <c r="CU311" s="203">
        <f>'[2]A9. Nominal GDP (A)'!FM311/'BoE A8. UK Real GDP(A)'!CR311</f>
        <v>0.66599404171585219</v>
      </c>
      <c r="CV311" s="203">
        <f>'[2]A9. Nominal GDP (A)'!FN311/'BoE A8. UK Real GDP(A)'!CS311</f>
        <v>0.66970079944992422</v>
      </c>
      <c r="CW311" s="203">
        <f>'[2]A9. Nominal GDP (A)'!FO311/'BoE A8. UK Real GDP(A)'!CT311</f>
        <v>0.66594696447527735</v>
      </c>
      <c r="CX311" s="203">
        <f t="shared" si="226"/>
        <v>1.014918316858445</v>
      </c>
      <c r="CY311" s="203">
        <f t="shared" si="227"/>
        <v>1.1194114056616478</v>
      </c>
      <c r="CZ311" s="203">
        <f t="shared" si="228"/>
        <v>1.102957141542827</v>
      </c>
      <c r="DA311" s="204">
        <v>44847.699678041994</v>
      </c>
      <c r="DB311" s="204">
        <v>221.25</v>
      </c>
      <c r="DC311" s="204">
        <v>62259.758792029017</v>
      </c>
      <c r="DD311" s="204">
        <v>63063.963493155796</v>
      </c>
      <c r="DE311" s="204">
        <v>70344.827439143264</v>
      </c>
      <c r="DF311" s="204"/>
      <c r="DG311" s="204"/>
      <c r="DH311" s="204"/>
      <c r="DI311" s="204">
        <f t="shared" si="237"/>
        <v>63881.01597877626</v>
      </c>
      <c r="DJ311" s="204">
        <f t="shared" si="237"/>
        <v>64224.323823485058</v>
      </c>
      <c r="DK311" s="204">
        <f t="shared" si="237"/>
        <v>71877.804157124876</v>
      </c>
    </row>
    <row r="312" spans="1:115" x14ac:dyDescent="0.25">
      <c r="A312">
        <v>1994</v>
      </c>
      <c r="B312" s="141">
        <f t="shared" si="238"/>
        <v>1053844</v>
      </c>
      <c r="C312" s="141">
        <f t="shared" si="238"/>
        <v>1070171</v>
      </c>
      <c r="D312" s="141">
        <f t="shared" si="238"/>
        <v>1183144</v>
      </c>
      <c r="E312" s="148">
        <f t="shared" si="235"/>
        <v>3.5813592790299253</v>
      </c>
      <c r="F312" s="148">
        <f t="shared" si="235"/>
        <v>3.6399908966332077</v>
      </c>
      <c r="G312" s="148">
        <f t="shared" si="235"/>
        <v>3.8850747697113945</v>
      </c>
      <c r="H312" s="10"/>
      <c r="I312" s="13">
        <f t="shared" si="230"/>
        <v>1032649.1166850169</v>
      </c>
      <c r="J312" s="13">
        <f t="shared" si="218"/>
        <v>1048625.0278649344</v>
      </c>
      <c r="K312" s="13">
        <f t="shared" si="219"/>
        <v>1159323.5192957292</v>
      </c>
      <c r="L312" s="10">
        <f t="shared" si="231"/>
        <v>3.9044054279643206</v>
      </c>
      <c r="M312" s="10"/>
      <c r="N312" s="13">
        <f>('[2]A9. Nominal GDP (A)'!DH312/('[2]A9. Nominal GDP (A)'!F312/'BoE A8. UK Real GDP(A)'!I312))</f>
        <v>893697.76770182885</v>
      </c>
      <c r="O312" s="13">
        <f t="shared" si="220"/>
        <v>907976.56065783987</v>
      </c>
      <c r="P312" s="13">
        <f t="shared" si="221"/>
        <v>1003827.4442897051</v>
      </c>
      <c r="Q312" s="10">
        <f t="shared" si="232"/>
        <v>3.7981689657279247</v>
      </c>
      <c r="R312" s="10"/>
      <c r="S312" s="13">
        <f t="shared" si="239"/>
        <v>557.67145282918079</v>
      </c>
      <c r="T312" s="13">
        <f t="shared" si="239"/>
        <v>577.57672916487525</v>
      </c>
      <c r="U312" s="13">
        <f t="shared" si="239"/>
        <v>554.40558921929778</v>
      </c>
      <c r="V312" s="10">
        <f t="shared" si="233"/>
        <v>3.5813592790299253</v>
      </c>
      <c r="W312" s="10">
        <f t="shared" si="233"/>
        <v>3.6399908966332077</v>
      </c>
      <c r="X312" s="10">
        <f t="shared" si="233"/>
        <v>3.8850747697113945</v>
      </c>
      <c r="Y312" s="10"/>
      <c r="Z312" s="10"/>
      <c r="AA312" s="10">
        <f t="shared" si="240"/>
        <v>663.30020145744425</v>
      </c>
      <c r="AB312" s="10">
        <f t="shared" si="242"/>
        <v>5.5992065528204336</v>
      </c>
      <c r="AC312" s="10"/>
      <c r="AD312" s="81">
        <f t="shared" si="224"/>
        <v>1053844</v>
      </c>
      <c r="AE312" s="81">
        <f t="shared" si="224"/>
        <v>1070171</v>
      </c>
      <c r="AF312" s="81">
        <f t="shared" si="224"/>
        <v>1183144</v>
      </c>
      <c r="AG312" s="81">
        <f t="shared" si="241"/>
        <v>1183144</v>
      </c>
      <c r="AH312" s="150">
        <f t="shared" si="243"/>
        <v>3.5813592790299253</v>
      </c>
      <c r="AI312" s="150">
        <f t="shared" si="243"/>
        <v>3.6399908966332077</v>
      </c>
      <c r="AJ312" s="150">
        <f t="shared" si="243"/>
        <v>3.8850747697113945</v>
      </c>
      <c r="AN312" s="154">
        <f>'[2]A18. Population 1680+'!J914</f>
        <v>56218.438000000002</v>
      </c>
      <c r="AO312" s="154"/>
      <c r="AP312" s="154"/>
      <c r="AQ312" s="153"/>
      <c r="AR312" s="153"/>
      <c r="AS312" s="153"/>
      <c r="AT312" s="153"/>
      <c r="AU312" s="154">
        <f>'[2]A18. Population 1680+'!S914</f>
        <v>5239.2420000000002</v>
      </c>
      <c r="AV312" s="153"/>
      <c r="AW312" s="153"/>
      <c r="AX312" s="153"/>
      <c r="AY312" s="156"/>
      <c r="AZ312" s="153"/>
      <c r="BA312" s="153"/>
      <c r="BB312" s="153"/>
      <c r="BC312" s="157"/>
      <c r="BJ312" s="168"/>
      <c r="BP312" s="166"/>
      <c r="BQ312" s="166"/>
      <c r="BR312" s="166"/>
      <c r="BV312" s="143"/>
      <c r="BW312" s="143"/>
      <c r="BX312" s="143"/>
      <c r="BY312" s="144"/>
      <c r="BZ312" s="144"/>
      <c r="CA312" s="144"/>
      <c r="CB312" s="158"/>
      <c r="CC312" s="158">
        <f t="shared" si="225"/>
        <v>558.10333057367791</v>
      </c>
      <c r="CD312" s="158"/>
      <c r="CE312" s="162">
        <f>'[2]A9. Nominal GDP (A)'!DX312/'[2]A9. Nominal GDP (A)'!EF312</f>
        <v>2.2558232016362666E-2</v>
      </c>
      <c r="CF312" s="162">
        <f>'[2]A18. Population 1680+'!U914</f>
        <v>1643.7</v>
      </c>
      <c r="CG312" s="162"/>
      <c r="CH312" s="162"/>
      <c r="CI312" s="145">
        <f>'[2]A9. Nominal GDP (A)'!DX312/CU312</f>
        <v>23772.857461051695</v>
      </c>
      <c r="CJ312" s="145">
        <f t="shared" si="222"/>
        <v>23772.857461051695</v>
      </c>
      <c r="CK312" s="145">
        <f>'[2]A9. Nominal GDP (A)'!DZ312/CV312</f>
        <v>24030.208292244686</v>
      </c>
      <c r="CL312" s="145">
        <f>'[2]A9. Nominal GDP (A)'!EB312/CW312</f>
        <v>26566.966176171423</v>
      </c>
      <c r="CO312" s="146"/>
      <c r="CQ312" s="197"/>
      <c r="CR312" s="83">
        <v>1053844</v>
      </c>
      <c r="CS312" s="83">
        <v>1070171</v>
      </c>
      <c r="CT312" s="83">
        <v>1183144</v>
      </c>
      <c r="CU312" s="203">
        <f>'[2]A9. Nominal GDP (A)'!FM312/'BoE A8. UK Real GDP(A)'!CR312</f>
        <v>0.67443473607099347</v>
      </c>
      <c r="CV312" s="203">
        <f>'[2]A9. Nominal GDP (A)'!FN312/'BoE A8. UK Real GDP(A)'!CS312</f>
        <v>0.67694134862559352</v>
      </c>
      <c r="CW312" s="203">
        <f>'[2]A9. Nominal GDP (A)'!FO312/'BoE A8. UK Real GDP(A)'!CT312</f>
        <v>0.67370328548342384</v>
      </c>
      <c r="CX312" s="203">
        <f t="shared" si="226"/>
        <v>1.0154928053867556</v>
      </c>
      <c r="CY312" s="203">
        <f t="shared" si="227"/>
        <v>1.1226936814177431</v>
      </c>
      <c r="CZ312" s="203">
        <f t="shared" si="228"/>
        <v>1.1055653722629375</v>
      </c>
      <c r="DA312" s="204">
        <v>47429.075390213868</v>
      </c>
      <c r="DB312" s="204">
        <v>234.29</v>
      </c>
      <c r="DC312" s="204">
        <v>65745.811286082491</v>
      </c>
      <c r="DD312" s="204">
        <v>66584.086390085533</v>
      </c>
      <c r="DE312" s="204">
        <v>74491.260967999493</v>
      </c>
      <c r="DF312" s="204"/>
      <c r="DG312" s="204"/>
      <c r="DH312" s="204"/>
      <c r="DI312" s="204">
        <f>DI313*DC312/DC313</f>
        <v>67457.846011468166</v>
      </c>
      <c r="DJ312" s="204">
        <f>DJ313*DD312/DD313</f>
        <v>67809.21605524933</v>
      </c>
      <c r="DK312" s="204">
        <f>DK313*DE312/DE313</f>
        <v>76114.598076272683</v>
      </c>
    </row>
    <row r="313" spans="1:115" x14ac:dyDescent="0.25">
      <c r="A313">
        <v>1995</v>
      </c>
      <c r="B313" s="141">
        <f t="shared" si="238"/>
        <v>1076715</v>
      </c>
      <c r="C313" s="141">
        <f t="shared" si="238"/>
        <v>1093489</v>
      </c>
      <c r="D313" s="141">
        <f t="shared" si="238"/>
        <v>1212798</v>
      </c>
      <c r="E313" s="148">
        <f t="shared" si="235"/>
        <v>2.1702453114502731</v>
      </c>
      <c r="F313" s="148">
        <f t="shared" si="235"/>
        <v>2.1789041190613432</v>
      </c>
      <c r="G313" s="148">
        <f t="shared" si="235"/>
        <v>2.5063728506420233</v>
      </c>
      <c r="H313" s="10"/>
      <c r="I313" s="13">
        <f t="shared" si="230"/>
        <v>1055256.4585059225</v>
      </c>
      <c r="J313" s="13">
        <f t="shared" si="218"/>
        <v>1071672.938739551</v>
      </c>
      <c r="K313" s="13">
        <f t="shared" si="219"/>
        <v>1188601.6199133687</v>
      </c>
      <c r="L313" s="10">
        <f t="shared" si="231"/>
        <v>2.5254469637108201</v>
      </c>
      <c r="M313" s="10"/>
      <c r="N313" s="13">
        <f>('[2]A9. Nominal GDP (A)'!DH313/('[2]A9. Nominal GDP (A)'!F313/'BoE A8. UK Real GDP(A)'!I313))</f>
        <v>912328.03529041808</v>
      </c>
      <c r="O313" s="13">
        <f t="shared" si="220"/>
        <v>926983.04192212585</v>
      </c>
      <c r="P313" s="13">
        <f t="shared" si="221"/>
        <v>1028124.8181527837</v>
      </c>
      <c r="Q313" s="10">
        <f t="shared" si="232"/>
        <v>2.4204731601327154</v>
      </c>
      <c r="R313" s="10"/>
      <c r="S313" s="13">
        <f t="shared" si="239"/>
        <v>569.77429138750279</v>
      </c>
      <c r="T313" s="13">
        <f t="shared" si="239"/>
        <v>590.1615723073885</v>
      </c>
      <c r="U313" s="13">
        <f t="shared" si="239"/>
        <v>568.30106038993222</v>
      </c>
      <c r="V313" s="10">
        <f t="shared" si="233"/>
        <v>2.1702453114502873</v>
      </c>
      <c r="W313" s="10">
        <f t="shared" si="233"/>
        <v>2.1789041190613432</v>
      </c>
      <c r="X313" s="10">
        <f t="shared" si="233"/>
        <v>2.5063728506420375</v>
      </c>
      <c r="Y313" s="10"/>
      <c r="Z313" s="10"/>
      <c r="AA313" s="10">
        <f t="shared" si="240"/>
        <v>728.03956905539962</v>
      </c>
      <c r="AB313" s="10">
        <f t="shared" si="242"/>
        <v>9.7601911556345158</v>
      </c>
      <c r="AC313" s="10"/>
      <c r="AD313" s="81">
        <f t="shared" si="224"/>
        <v>1076715</v>
      </c>
      <c r="AE313" s="81">
        <f t="shared" si="224"/>
        <v>1093489</v>
      </c>
      <c r="AF313" s="81">
        <f t="shared" si="224"/>
        <v>1212798</v>
      </c>
      <c r="AG313" s="81">
        <f t="shared" si="241"/>
        <v>1212798</v>
      </c>
      <c r="AH313" s="150">
        <f t="shared" si="243"/>
        <v>2.1702453114502731</v>
      </c>
      <c r="AI313" s="150">
        <f t="shared" si="243"/>
        <v>2.1789041190613432</v>
      </c>
      <c r="AJ313" s="150">
        <f t="shared" si="243"/>
        <v>2.5063728506420233</v>
      </c>
      <c r="AN313" s="154">
        <f>'[2]A18. Population 1680+'!J915</f>
        <v>56375.668000000005</v>
      </c>
      <c r="AO313" s="154"/>
      <c r="AP313" s="154"/>
      <c r="AQ313" s="153"/>
      <c r="AR313" s="153"/>
      <c r="AS313" s="153"/>
      <c r="AT313" s="153"/>
      <c r="AU313" s="154">
        <f>'[2]A18. Population 1680+'!S915</f>
        <v>5262.99</v>
      </c>
      <c r="AV313" s="153"/>
      <c r="AW313" s="153"/>
      <c r="AX313" s="153"/>
      <c r="AY313" s="156"/>
      <c r="AZ313" s="153"/>
      <c r="BA313" s="153"/>
      <c r="BB313" s="153"/>
      <c r="BC313" s="157"/>
      <c r="BJ313" s="168"/>
      <c r="BP313" s="166"/>
      <c r="BQ313" s="166"/>
      <c r="BR313" s="166"/>
      <c r="BV313" s="143"/>
      <c r="BW313" s="143"/>
      <c r="BX313" s="143"/>
      <c r="BY313" s="144"/>
      <c r="BZ313" s="144"/>
      <c r="CA313" s="144"/>
      <c r="CB313" s="158"/>
      <c r="CC313" s="158">
        <f t="shared" si="225"/>
        <v>570.32164612908025</v>
      </c>
      <c r="CD313" s="158"/>
      <c r="CE313" s="162">
        <f>'[2]A9. Nominal GDP (A)'!DX313/'[2]A9. Nominal GDP (A)'!EF313</f>
        <v>2.2744309355150219E-2</v>
      </c>
      <c r="CF313" s="162">
        <f>'[2]A18. Population 1680+'!U915</f>
        <v>1649.1</v>
      </c>
      <c r="CG313" s="162"/>
      <c r="CH313" s="162"/>
      <c r="CI313" s="145">
        <f>'[2]A9. Nominal GDP (A)'!DX313/CU313</f>
        <v>24489.139047330569</v>
      </c>
      <c r="CJ313" s="145">
        <f t="shared" si="222"/>
        <v>24489.139047330569</v>
      </c>
      <c r="CK313" s="145">
        <f>'[2]A9. Nominal GDP (A)'!DZ313/CV313</f>
        <v>24761.652024681258</v>
      </c>
      <c r="CL313" s="145">
        <f>'[2]A9. Nominal GDP (A)'!EB313/CW313</f>
        <v>27463.35999011364</v>
      </c>
      <c r="CO313" s="146"/>
      <c r="CQ313" s="197"/>
      <c r="CR313" s="83">
        <v>1076715</v>
      </c>
      <c r="CS313" s="83">
        <v>1093489</v>
      </c>
      <c r="CT313" s="83">
        <v>1212798</v>
      </c>
      <c r="CU313" s="203">
        <f>'[2]A9. Nominal GDP (A)'!FM313/'BoE A8. UK Real GDP(A)'!CR313</f>
        <v>0.69020957263528415</v>
      </c>
      <c r="CV313" s="203">
        <f>'[2]A9. Nominal GDP (A)'!FN313/'BoE A8. UK Real GDP(A)'!CS313</f>
        <v>0.69256755211986587</v>
      </c>
      <c r="CW313" s="203">
        <f>'[2]A9. Nominal GDP (A)'!FO313/'BoE A8. UK Real GDP(A)'!CT313</f>
        <v>0.68984777349566873</v>
      </c>
      <c r="CX313" s="203">
        <f t="shared" si="226"/>
        <v>1.0155788672025559</v>
      </c>
      <c r="CY313" s="203">
        <f t="shared" si="227"/>
        <v>1.1263872055279252</v>
      </c>
      <c r="CZ313" s="203">
        <f t="shared" si="228"/>
        <v>1.1091085507032992</v>
      </c>
      <c r="DA313" s="204">
        <v>51998.570900666826</v>
      </c>
      <c r="DB313" s="204">
        <v>256.76</v>
      </c>
      <c r="DC313" s="204">
        <v>72162.728144426874</v>
      </c>
      <c r="DD313" s="204">
        <v>72849.983614628989</v>
      </c>
      <c r="DE313" s="204">
        <v>81636.629210164756</v>
      </c>
      <c r="DF313" s="205">
        <v>74041.860731661029</v>
      </c>
      <c r="DG313" s="205">
        <v>74190.404139588965</v>
      </c>
      <c r="DH313" s="205">
        <v>83415.680442068726</v>
      </c>
      <c r="DI313" s="205">
        <f t="shared" ref="DI313:DK332" si="244">DF313</f>
        <v>74041.860731661029</v>
      </c>
      <c r="DJ313" s="205">
        <f t="shared" si="244"/>
        <v>74190.404139588965</v>
      </c>
      <c r="DK313" s="205">
        <f t="shared" si="244"/>
        <v>83415.680442068726</v>
      </c>
    </row>
    <row r="314" spans="1:115" x14ac:dyDescent="0.25">
      <c r="A314">
        <v>1996</v>
      </c>
      <c r="B314" s="141">
        <f t="shared" si="238"/>
        <v>1102051</v>
      </c>
      <c r="C314" s="141">
        <f t="shared" si="238"/>
        <v>1119779</v>
      </c>
      <c r="D314" s="141">
        <f t="shared" si="238"/>
        <v>1243709</v>
      </c>
      <c r="E314" s="148">
        <f t="shared" si="235"/>
        <v>2.3530832207222829</v>
      </c>
      <c r="F314" s="148">
        <f t="shared" si="235"/>
        <v>2.4042308610329002</v>
      </c>
      <c r="G314" s="148">
        <f t="shared" si="235"/>
        <v>2.548734414139858</v>
      </c>
      <c r="H314" s="10"/>
      <c r="I314" s="13">
        <f t="shared" si="230"/>
        <v>1080288.5009782098</v>
      </c>
      <c r="J314" s="13">
        <f t="shared" si="218"/>
        <v>1097642.638684652</v>
      </c>
      <c r="K314" s="13">
        <f t="shared" si="219"/>
        <v>1219122.7273558883</v>
      </c>
      <c r="L314" s="10">
        <f t="shared" si="231"/>
        <v>2.5678164097356841</v>
      </c>
      <c r="M314" s="10"/>
      <c r="N314" s="13">
        <f>('[2]A9. Nominal GDP (A)'!DH314/('[2]A9. Nominal GDP (A)'!F314/'BoE A8. UK Real GDP(A)'!I314))</f>
        <v>933012.01346579345</v>
      </c>
      <c r="O314" s="13">
        <f t="shared" si="220"/>
        <v>948473.005170107</v>
      </c>
      <c r="P314" s="13">
        <f t="shared" si="221"/>
        <v>1053443.9499107481</v>
      </c>
      <c r="Q314" s="10">
        <f t="shared" si="232"/>
        <v>2.462651548812417</v>
      </c>
      <c r="R314" s="10"/>
      <c r="S314" s="13">
        <f t="shared" si="239"/>
        <v>583.18155463413143</v>
      </c>
      <c r="T314" s="13">
        <f t="shared" si="239"/>
        <v>604.35041895875963</v>
      </c>
      <c r="U314" s="13">
        <f t="shared" si="239"/>
        <v>582.78554509201228</v>
      </c>
      <c r="V314" s="10">
        <f t="shared" si="233"/>
        <v>2.3530832207222971</v>
      </c>
      <c r="W314" s="10">
        <f t="shared" si="233"/>
        <v>2.404230861032886</v>
      </c>
      <c r="X314" s="10">
        <f t="shared" si="233"/>
        <v>2.5487344141398722</v>
      </c>
      <c r="Y314" s="10"/>
      <c r="Z314" s="10"/>
      <c r="AA314" s="10">
        <f t="shared" si="240"/>
        <v>794.25421251064074</v>
      </c>
      <c r="AB314" s="10">
        <f t="shared" si="242"/>
        <v>9.0949237197576878</v>
      </c>
      <c r="AC314" s="10"/>
      <c r="AD314" s="81">
        <f t="shared" si="224"/>
        <v>1102051</v>
      </c>
      <c r="AE314" s="81">
        <f t="shared" si="224"/>
        <v>1119779</v>
      </c>
      <c r="AF314" s="81">
        <f t="shared" si="224"/>
        <v>1243709</v>
      </c>
      <c r="AG314" s="81">
        <f t="shared" si="241"/>
        <v>1243709</v>
      </c>
      <c r="AH314" s="150">
        <f t="shared" si="243"/>
        <v>2.3530832207222829</v>
      </c>
      <c r="AI314" s="150">
        <f t="shared" si="243"/>
        <v>2.4042308610329002</v>
      </c>
      <c r="AJ314" s="150">
        <f t="shared" si="243"/>
        <v>2.548734414139858</v>
      </c>
      <c r="AN314" s="154">
        <f>'[2]A18. Population 1680+'!J916</f>
        <v>56502.623000000007</v>
      </c>
      <c r="AO314" s="154"/>
      <c r="AP314" s="154"/>
      <c r="AQ314" s="153"/>
      <c r="AR314" s="153"/>
      <c r="AS314" s="153"/>
      <c r="AT314" s="153"/>
      <c r="AU314" s="154">
        <f>'[2]A18. Population 1680+'!S916</f>
        <v>5287.8869999999997</v>
      </c>
      <c r="AV314" s="153"/>
      <c r="AW314" s="153"/>
      <c r="AX314" s="153"/>
      <c r="AY314" s="156"/>
      <c r="AZ314" s="153"/>
      <c r="BA314" s="153"/>
      <c r="BB314" s="153"/>
      <c r="BC314" s="157"/>
      <c r="BJ314" s="168"/>
      <c r="BP314" s="166"/>
      <c r="BQ314" s="166"/>
      <c r="BR314" s="166"/>
      <c r="BV314" s="143"/>
      <c r="BW314" s="143"/>
      <c r="BX314" s="143"/>
      <c r="BY314" s="144"/>
      <c r="BZ314" s="144"/>
      <c r="CA314" s="144"/>
      <c r="CB314" s="158"/>
      <c r="CC314" s="158">
        <f t="shared" si="225"/>
        <v>583.85041020694337</v>
      </c>
      <c r="CD314" s="158"/>
      <c r="CE314" s="162">
        <f>'[2]A9. Nominal GDP (A)'!DX314/'[2]A9. Nominal GDP (A)'!EF314</f>
        <v>2.2930386693937772E-2</v>
      </c>
      <c r="CF314" s="162">
        <f>'[2]A18. Population 1680+'!U916</f>
        <v>1661.8</v>
      </c>
      <c r="CG314" s="162"/>
      <c r="CH314" s="162"/>
      <c r="CI314" s="145">
        <f>'[2]A9. Nominal GDP (A)'!DX314/CU314</f>
        <v>25270.455586440814</v>
      </c>
      <c r="CJ314" s="145">
        <f t="shared" si="222"/>
        <v>25270.455586440814</v>
      </c>
      <c r="CK314" s="145">
        <f>'[2]A9. Nominal GDP (A)'!DZ314/CV314</f>
        <v>25599.089091474238</v>
      </c>
      <c r="CL314" s="145">
        <f>'[2]A9. Nominal GDP (A)'!EB314/CW314</f>
        <v>28432.233052118616</v>
      </c>
      <c r="CO314" s="146"/>
      <c r="CQ314" s="197"/>
      <c r="CR314" s="83">
        <v>1102051</v>
      </c>
      <c r="CS314" s="83">
        <v>1119779</v>
      </c>
      <c r="CT314" s="83">
        <v>1243709</v>
      </c>
      <c r="CU314" s="203">
        <f>'[2]A9. Nominal GDP (A)'!FM314/'BoE A8. UK Real GDP(A)'!CR314</f>
        <v>0.72186132946660364</v>
      </c>
      <c r="CV314" s="203">
        <f>'[2]A9. Nominal GDP (A)'!FN314/'BoE A8. UK Real GDP(A)'!CS314</f>
        <v>0.72298551767804187</v>
      </c>
      <c r="CW314" s="203">
        <f>'[2]A9. Nominal GDP (A)'!FO314/'BoE A8. UK Real GDP(A)'!CT314</f>
        <v>0.71793321428083257</v>
      </c>
      <c r="CX314" s="203">
        <f t="shared" si="226"/>
        <v>1.0160863698685452</v>
      </c>
      <c r="CY314" s="203">
        <f t="shared" si="227"/>
        <v>1.1285403307106476</v>
      </c>
      <c r="CZ314" s="203">
        <f t="shared" si="228"/>
        <v>1.1106736239918771</v>
      </c>
      <c r="DA314" s="204">
        <v>56291.679019421819</v>
      </c>
      <c r="DB314" s="204">
        <v>280.7</v>
      </c>
      <c r="DC314" s="204"/>
      <c r="DD314" s="204"/>
      <c r="DE314" s="204"/>
      <c r="DF314" s="205">
        <v>80775.911485894816</v>
      </c>
      <c r="DG314" s="205">
        <v>80851.051888439091</v>
      </c>
      <c r="DH314" s="205">
        <v>90999.6763156245</v>
      </c>
      <c r="DI314" s="205">
        <f t="shared" si="244"/>
        <v>80775.911485894816</v>
      </c>
      <c r="DJ314" s="205">
        <f t="shared" si="244"/>
        <v>80851.051888439091</v>
      </c>
      <c r="DK314" s="205">
        <f t="shared" si="244"/>
        <v>90999.6763156245</v>
      </c>
    </row>
    <row r="315" spans="1:115" x14ac:dyDescent="0.25">
      <c r="A315">
        <v>1997</v>
      </c>
      <c r="B315" s="141">
        <f t="shared" si="238"/>
        <v>1133913</v>
      </c>
      <c r="C315" s="141">
        <f t="shared" si="238"/>
        <v>1152278</v>
      </c>
      <c r="D315" s="141">
        <f t="shared" si="238"/>
        <v>1282602</v>
      </c>
      <c r="E315" s="148">
        <f t="shared" si="235"/>
        <v>2.8911547650698566</v>
      </c>
      <c r="F315" s="148">
        <f t="shared" si="235"/>
        <v>2.9022691084580146</v>
      </c>
      <c r="G315" s="148">
        <f t="shared" si="235"/>
        <v>3.1271784637724807</v>
      </c>
      <c r="H315" s="10"/>
      <c r="I315" s="13">
        <f t="shared" si="230"/>
        <v>1111728.1423787556</v>
      </c>
      <c r="J315" s="13">
        <f t="shared" si="218"/>
        <v>1129709.3561103921</v>
      </c>
      <c r="K315" s="13">
        <f t="shared" si="219"/>
        <v>1257480.8158846223</v>
      </c>
      <c r="L315" s="10">
        <f t="shared" si="231"/>
        <v>3.1463680946976922</v>
      </c>
      <c r="M315" s="10"/>
      <c r="N315" s="13">
        <f>('[2]A9. Nominal GDP (A)'!DH315/('[2]A9. Nominal GDP (A)'!F315/'BoE A8. UK Real GDP(A)'!I315))</f>
        <v>959179.60356175213</v>
      </c>
      <c r="O315" s="13">
        <f t="shared" si="220"/>
        <v>975179.547697815</v>
      </c>
      <c r="P315" s="13">
        <f t="shared" si="221"/>
        <v>1085473.5039949662</v>
      </c>
      <c r="Q315" s="10">
        <f t="shared" si="232"/>
        <v>3.0404611547611751</v>
      </c>
      <c r="R315" s="10"/>
      <c r="S315" s="13">
        <f t="shared" si="239"/>
        <v>600.04223593994459</v>
      </c>
      <c r="T315" s="13">
        <f t="shared" si="239"/>
        <v>621.89029447503628</v>
      </c>
      <c r="U315" s="13">
        <f t="shared" si="239"/>
        <v>601.01028914810865</v>
      </c>
      <c r="V315" s="10">
        <f t="shared" si="233"/>
        <v>2.8911547650698566</v>
      </c>
      <c r="W315" s="10">
        <f t="shared" si="233"/>
        <v>2.9022691084580146</v>
      </c>
      <c r="X315" s="10">
        <f t="shared" si="233"/>
        <v>3.1271784637724664</v>
      </c>
      <c r="Y315" s="10"/>
      <c r="Z315" s="10"/>
      <c r="AA315" s="10">
        <f t="shared" si="240"/>
        <v>884.93538581972575</v>
      </c>
      <c r="AB315" s="10">
        <f t="shared" si="242"/>
        <v>11.41714729122323</v>
      </c>
      <c r="AC315" s="10"/>
      <c r="AD315" s="81">
        <f t="shared" si="224"/>
        <v>1133913</v>
      </c>
      <c r="AE315" s="81">
        <f t="shared" si="224"/>
        <v>1152278</v>
      </c>
      <c r="AF315" s="81">
        <f t="shared" si="224"/>
        <v>1282602</v>
      </c>
      <c r="AG315" s="81">
        <f t="shared" si="241"/>
        <v>1282602</v>
      </c>
      <c r="AH315" s="150">
        <f t="shared" si="243"/>
        <v>2.8911547650698566</v>
      </c>
      <c r="AI315" s="150">
        <f t="shared" si="243"/>
        <v>2.9022691084580146</v>
      </c>
      <c r="AJ315" s="150">
        <f t="shared" si="243"/>
        <v>3.1271784637724807</v>
      </c>
      <c r="AN315" s="154">
        <f>'[2]A18. Population 1680+'!J917</f>
        <v>56642.987999999998</v>
      </c>
      <c r="AO315" s="154"/>
      <c r="AP315" s="154"/>
      <c r="AQ315" s="153"/>
      <c r="AR315" s="153"/>
      <c r="AS315" s="153"/>
      <c r="AT315" s="153"/>
      <c r="AU315" s="154">
        <f>'[2]A18. Population 1680+'!S917</f>
        <v>5335.6130000000003</v>
      </c>
      <c r="AV315" s="153"/>
      <c r="AW315" s="153"/>
      <c r="AX315" s="153"/>
      <c r="AY315" s="156"/>
      <c r="AZ315" s="153"/>
      <c r="BA315" s="153"/>
      <c r="BB315" s="153"/>
      <c r="BC315" s="157"/>
      <c r="BJ315" s="168"/>
      <c r="BP315" s="166"/>
      <c r="BQ315" s="166"/>
      <c r="BR315" s="166"/>
      <c r="BV315" s="143"/>
      <c r="BW315" s="143"/>
      <c r="BX315" s="143"/>
      <c r="BY315" s="144"/>
      <c r="BZ315" s="144"/>
      <c r="CA315" s="144"/>
      <c r="CB315" s="158"/>
      <c r="CC315" s="158">
        <f t="shared" si="225"/>
        <v>600.84221148210861</v>
      </c>
      <c r="CD315" s="158"/>
      <c r="CE315" s="162">
        <f>'[2]A9. Nominal GDP (A)'!DX315/'[2]A9. Nominal GDP (A)'!EF315</f>
        <v>2.3116464032725333E-2</v>
      </c>
      <c r="CF315" s="162">
        <f>'[2]A18. Population 1680+'!U917</f>
        <v>1671.3</v>
      </c>
      <c r="CG315" s="162"/>
      <c r="CH315" s="162"/>
      <c r="CI315" s="145">
        <f>'[2]A9. Nominal GDP (A)'!DX315/CU315</f>
        <v>26212.05908073968</v>
      </c>
      <c r="CJ315" s="145">
        <f t="shared" si="222"/>
        <v>26212.05908073968</v>
      </c>
      <c r="CK315" s="145">
        <f>'[2]A9. Nominal GDP (A)'!DZ315/CV315</f>
        <v>26586.762878446349</v>
      </c>
      <c r="CL315" s="145">
        <f>'[2]A9. Nominal GDP (A)'!EB315/CW315</f>
        <v>29593.757098044956</v>
      </c>
      <c r="CO315" s="146"/>
      <c r="CQ315" s="197"/>
      <c r="CR315" s="83">
        <v>1133913</v>
      </c>
      <c r="CS315" s="83">
        <v>1152278</v>
      </c>
      <c r="CT315" s="83">
        <v>1282602</v>
      </c>
      <c r="CU315" s="203">
        <f>'[2]A9. Nominal GDP (A)'!FM315/'BoE A8. UK Real GDP(A)'!CR315</f>
        <v>0.73515781193089769</v>
      </c>
      <c r="CV315" s="203">
        <f>'[2]A9. Nominal GDP (A)'!FN315/'BoE A8. UK Real GDP(A)'!CS315</f>
        <v>0.73536594467654504</v>
      </c>
      <c r="CW315" s="203">
        <f>'[2]A9. Nominal GDP (A)'!FO315/'BoE A8. UK Real GDP(A)'!CT315</f>
        <v>0.73199246531659856</v>
      </c>
      <c r="CX315" s="203">
        <f t="shared" si="226"/>
        <v>1.0161961279216307</v>
      </c>
      <c r="CY315" s="203">
        <f t="shared" si="227"/>
        <v>1.1311291077886927</v>
      </c>
      <c r="CZ315" s="203">
        <f t="shared" si="228"/>
        <v>1.1131011787086103</v>
      </c>
      <c r="DA315" s="204">
        <v>62866.995939154018</v>
      </c>
      <c r="DB315" s="204">
        <v>312.97000000000003</v>
      </c>
      <c r="DC315" s="204"/>
      <c r="DD315" s="204"/>
      <c r="DE315" s="204"/>
      <c r="DF315" s="205">
        <v>89998.216276067542</v>
      </c>
      <c r="DG315" s="205">
        <v>89686.445055171993</v>
      </c>
      <c r="DH315" s="205">
        <v>100780.44063509833</v>
      </c>
      <c r="DI315" s="205">
        <f t="shared" si="244"/>
        <v>89998.216276067542</v>
      </c>
      <c r="DJ315" s="205">
        <f t="shared" si="244"/>
        <v>89686.445055171993</v>
      </c>
      <c r="DK315" s="205">
        <f t="shared" si="244"/>
        <v>100780.44063509833</v>
      </c>
    </row>
    <row r="316" spans="1:115" x14ac:dyDescent="0.25">
      <c r="A316">
        <v>1998</v>
      </c>
      <c r="B316" s="141">
        <f t="shared" si="238"/>
        <v>1171832</v>
      </c>
      <c r="C316" s="141">
        <f t="shared" si="238"/>
        <v>1191098</v>
      </c>
      <c r="D316" s="141">
        <f t="shared" si="238"/>
        <v>1323527</v>
      </c>
      <c r="E316" s="148">
        <f t="shared" si="235"/>
        <v>3.3440837171811211</v>
      </c>
      <c r="F316" s="148">
        <f t="shared" si="235"/>
        <v>3.3689786666064947</v>
      </c>
      <c r="G316" s="148">
        <f t="shared" si="235"/>
        <v>3.1907793688143329</v>
      </c>
      <c r="H316" s="10"/>
      <c r="I316" s="13">
        <f t="shared" si="230"/>
        <v>1147881.7458402873</v>
      </c>
      <c r="J316" s="13">
        <f t="shared" si="218"/>
        <v>1166728.7019726324</v>
      </c>
      <c r="K316" s="13">
        <f t="shared" si="219"/>
        <v>1296448.2676788406</v>
      </c>
      <c r="L316" s="10">
        <f t="shared" si="231"/>
        <v>3.098850598909948</v>
      </c>
      <c r="M316" s="10"/>
      <c r="N316" s="13">
        <f>('[2]A9. Nominal GDP (A)'!DH316/('[2]A9. Nominal GDP (A)'!F316/'BoE A8. UK Real GDP(A)'!I316))</f>
        <v>995050.32216956711</v>
      </c>
      <c r="O316" s="13">
        <f t="shared" si="220"/>
        <v>1011892.3207543796</v>
      </c>
      <c r="P316" s="13">
        <f t="shared" si="221"/>
        <v>1124396.8234444861</v>
      </c>
      <c r="Q316" s="10">
        <f t="shared" si="232"/>
        <v>3.5858378215835671</v>
      </c>
      <c r="R316" s="10"/>
      <c r="S316" s="13">
        <f t="shared" si="239"/>
        <v>620.10815064822179</v>
      </c>
      <c r="T316" s="13">
        <f t="shared" si="239"/>
        <v>642.84164582559652</v>
      </c>
      <c r="U316" s="13">
        <f t="shared" si="239"/>
        <v>620.18720145869793</v>
      </c>
      <c r="V316" s="10">
        <f t="shared" si="233"/>
        <v>3.3440837171811211</v>
      </c>
      <c r="W316" s="10">
        <f t="shared" si="233"/>
        <v>3.3689786666064805</v>
      </c>
      <c r="X316" s="10">
        <f t="shared" si="233"/>
        <v>3.1907793688143471</v>
      </c>
      <c r="Y316" s="10"/>
      <c r="Z316" s="10"/>
      <c r="AA316" s="10">
        <f t="shared" si="240"/>
        <v>953.56645056220555</v>
      </c>
      <c r="AB316" s="10">
        <f t="shared" si="242"/>
        <v>7.7554888009033647</v>
      </c>
      <c r="AC316" s="10"/>
      <c r="AD316" s="81">
        <f t="shared" si="224"/>
        <v>1171832</v>
      </c>
      <c r="AE316" s="81">
        <f t="shared" si="224"/>
        <v>1191098</v>
      </c>
      <c r="AF316" s="81">
        <f t="shared" si="224"/>
        <v>1323527</v>
      </c>
      <c r="AG316" s="81">
        <f t="shared" si="241"/>
        <v>1323527</v>
      </c>
      <c r="AH316" s="150">
        <f t="shared" si="243"/>
        <v>3.3440837171811211</v>
      </c>
      <c r="AI316" s="150">
        <f t="shared" si="243"/>
        <v>3.3689786666064947</v>
      </c>
      <c r="AJ316" s="150">
        <f t="shared" si="243"/>
        <v>3.1907793688143329</v>
      </c>
      <c r="AN316" s="154">
        <f>'[2]A18. Population 1680+'!J918</f>
        <v>56797.173999999999</v>
      </c>
      <c r="AO316" s="154"/>
      <c r="AP316" s="154"/>
      <c r="AQ316" s="153"/>
      <c r="AR316" s="153"/>
      <c r="AS316" s="153"/>
      <c r="AT316" s="153"/>
      <c r="AU316" s="154">
        <f>'[2]A18. Population 1680+'!S918</f>
        <v>5380.8819999999996</v>
      </c>
      <c r="AV316" s="153"/>
      <c r="AW316" s="153"/>
      <c r="AX316" s="153"/>
      <c r="AY316" s="156"/>
      <c r="AZ316" s="153"/>
      <c r="BA316" s="153"/>
      <c r="BB316" s="153"/>
      <c r="BC316" s="157"/>
      <c r="BJ316" s="168"/>
      <c r="BP316" s="166"/>
      <c r="BQ316" s="166"/>
      <c r="BR316" s="166"/>
      <c r="BV316" s="143"/>
      <c r="BW316" s="143"/>
      <c r="BX316" s="143"/>
      <c r="BY316" s="144"/>
      <c r="BZ316" s="144"/>
      <c r="CA316" s="144"/>
      <c r="CB316" s="158"/>
      <c r="CC316" s="158">
        <f t="shared" si="225"/>
        <v>620.38171059957654</v>
      </c>
      <c r="CD316" s="158"/>
      <c r="CE316" s="162">
        <f>'[2]A9. Nominal GDP (A)'!DX316/'[2]A9. Nominal GDP (A)'!EF316</f>
        <v>2.2225601782564466E-2</v>
      </c>
      <c r="CF316" s="162">
        <f>'[2]A18. Population 1680+'!U918</f>
        <v>1677.8</v>
      </c>
      <c r="CG316" s="162"/>
      <c r="CH316" s="162"/>
      <c r="CI316" s="145">
        <f>'[2]A9. Nominal GDP (A)'!DX316/CU316</f>
        <v>26044.671388066083</v>
      </c>
      <c r="CJ316" s="145">
        <f t="shared" si="222"/>
        <v>26044.671388066083</v>
      </c>
      <c r="CK316" s="145">
        <f>'[2]A9. Nominal GDP (A)'!DZ316/CV316</f>
        <v>26429.627429752974</v>
      </c>
      <c r="CL316" s="145">
        <f>'[2]A9. Nominal GDP (A)'!EB316/CW316</f>
        <v>29368.133859026435</v>
      </c>
      <c r="CO316" s="146"/>
      <c r="CQ316" s="197"/>
      <c r="CR316" s="83">
        <v>1171832</v>
      </c>
      <c r="CS316" s="83">
        <v>1191098</v>
      </c>
      <c r="CT316" s="83">
        <v>1323527</v>
      </c>
      <c r="CU316" s="203">
        <f>'[2]A9. Nominal GDP (A)'!FM316/'BoE A8. UK Real GDP(A)'!CR316</f>
        <v>0.74068893834611105</v>
      </c>
      <c r="CV316" s="203">
        <f>'[2]A9. Nominal GDP (A)'!FN316/'BoE A8. UK Real GDP(A)'!CS316</f>
        <v>0.74060824550120985</v>
      </c>
      <c r="CW316" s="203">
        <f>'[2]A9. Nominal GDP (A)'!FO316/'BoE A8. UK Real GDP(A)'!CT316</f>
        <v>0.74067850523638734</v>
      </c>
      <c r="CX316" s="203">
        <f t="shared" si="226"/>
        <v>1.016440923272278</v>
      </c>
      <c r="CY316" s="203">
        <f t="shared" si="227"/>
        <v>1.129451149994197</v>
      </c>
      <c r="CZ316" s="203">
        <f t="shared" si="228"/>
        <v>1.1111822872677144</v>
      </c>
      <c r="DA316" s="204">
        <v>67719</v>
      </c>
      <c r="DB316" s="204">
        <v>340.48</v>
      </c>
      <c r="DC316" s="204"/>
      <c r="DD316" s="204"/>
      <c r="DE316" s="204"/>
      <c r="DF316" s="205">
        <v>96978.017860370746</v>
      </c>
      <c r="DG316" s="205">
        <v>96779.158961962443</v>
      </c>
      <c r="DH316" s="205">
        <v>109072.5622965814</v>
      </c>
      <c r="DI316" s="205">
        <f t="shared" si="244"/>
        <v>96978.017860370746</v>
      </c>
      <c r="DJ316" s="205">
        <f t="shared" si="244"/>
        <v>96779.158961962443</v>
      </c>
      <c r="DK316" s="205">
        <f t="shared" si="244"/>
        <v>109072.5622965814</v>
      </c>
    </row>
    <row r="317" spans="1:115" x14ac:dyDescent="0.25">
      <c r="A317">
        <v>1999</v>
      </c>
      <c r="B317" s="141">
        <f t="shared" si="238"/>
        <v>1211899</v>
      </c>
      <c r="C317" s="141">
        <f t="shared" si="238"/>
        <v>1231936</v>
      </c>
      <c r="D317" s="141">
        <f t="shared" si="238"/>
        <v>1366983</v>
      </c>
      <c r="E317" s="148">
        <f t="shared" si="235"/>
        <v>3.4191761276360495</v>
      </c>
      <c r="F317" s="148">
        <f t="shared" si="235"/>
        <v>3.4286011730353039</v>
      </c>
      <c r="G317" s="148">
        <f t="shared" si="235"/>
        <v>3.2833482052122918</v>
      </c>
      <c r="H317" s="10"/>
      <c r="I317" s="13">
        <f t="shared" si="230"/>
        <v>1187297.4172819071</v>
      </c>
      <c r="J317" s="13">
        <f t="shared" si="218"/>
        <v>1206901.5156327155</v>
      </c>
      <c r="K317" s="13">
        <f t="shared" si="219"/>
        <v>1339204.1912438269</v>
      </c>
      <c r="L317" s="10">
        <f t="shared" si="231"/>
        <v>3.2979274708381894</v>
      </c>
      <c r="M317" s="10"/>
      <c r="N317" s="13">
        <f>('[2]A9. Nominal GDP (A)'!DH317/('[2]A9. Nominal GDP (A)'!F317/'BoE A8. UK Real GDP(A)'!I317))</f>
        <v>1032085.5771602024</v>
      </c>
      <c r="O317" s="13">
        <f t="shared" si="220"/>
        <v>1049650.0766861446</v>
      </c>
      <c r="P317" s="13">
        <f t="shared" si="221"/>
        <v>1164714.5718435494</v>
      </c>
      <c r="Q317" s="10">
        <f t="shared" si="232"/>
        <v>3.585722367620491</v>
      </c>
      <c r="R317" s="10"/>
      <c r="S317" s="13">
        <f t="shared" si="239"/>
        <v>641.31074050071118</v>
      </c>
      <c r="T317" s="13">
        <f t="shared" si="239"/>
        <v>664.88212203513228</v>
      </c>
      <c r="U317" s="13">
        <f t="shared" si="239"/>
        <v>640.55010680674843</v>
      </c>
      <c r="V317" s="10">
        <f t="shared" si="233"/>
        <v>3.4191761276360495</v>
      </c>
      <c r="W317" s="10">
        <f t="shared" si="233"/>
        <v>3.4286011730353039</v>
      </c>
      <c r="X317" s="10">
        <f t="shared" si="233"/>
        <v>3.2833482052122918</v>
      </c>
      <c r="Y317" s="10"/>
      <c r="Z317" s="10"/>
      <c r="AA317" s="10">
        <f t="shared" si="240"/>
        <v>1055.0013877466677</v>
      </c>
      <c r="AB317" s="10">
        <f t="shared" si="242"/>
        <v>10.637427221213358</v>
      </c>
      <c r="AC317" s="10"/>
      <c r="AD317" s="81">
        <f t="shared" si="224"/>
        <v>1211899</v>
      </c>
      <c r="AE317" s="81">
        <f t="shared" si="224"/>
        <v>1231936</v>
      </c>
      <c r="AF317" s="81">
        <f t="shared" si="224"/>
        <v>1366983</v>
      </c>
      <c r="AG317" s="81">
        <f t="shared" si="241"/>
        <v>1366983</v>
      </c>
      <c r="AH317" s="150">
        <f t="shared" si="243"/>
        <v>3.4191761276360495</v>
      </c>
      <c r="AI317" s="150">
        <f t="shared" si="243"/>
        <v>3.4286011730353039</v>
      </c>
      <c r="AJ317" s="150">
        <f t="shared" si="243"/>
        <v>3.2833482052122918</v>
      </c>
      <c r="AN317" s="154">
        <f>'[2]A18. Population 1680+'!J919</f>
        <v>57005.420999999995</v>
      </c>
      <c r="AO317" s="154"/>
      <c r="AP317" s="154"/>
      <c r="AQ317" s="153"/>
      <c r="AR317" s="153"/>
      <c r="AS317" s="153"/>
      <c r="AT317" s="153"/>
      <c r="AU317" s="154">
        <f>'[2]A18. Population 1680+'!S919</f>
        <v>5420.6469999999999</v>
      </c>
      <c r="AV317" s="153"/>
      <c r="AW317" s="153"/>
      <c r="AX317" s="153"/>
      <c r="AY317" s="156"/>
      <c r="AZ317" s="153"/>
      <c r="BA317" s="153"/>
      <c r="BB317" s="153"/>
      <c r="BC317" s="157"/>
      <c r="BJ317" s="168"/>
      <c r="BP317" s="166"/>
      <c r="BQ317" s="166"/>
      <c r="BR317" s="166"/>
      <c r="BV317" s="143"/>
      <c r="BW317" s="143"/>
      <c r="BX317" s="143"/>
      <c r="BY317" s="144"/>
      <c r="BZ317" s="144"/>
      <c r="CA317" s="144"/>
      <c r="CB317" s="158"/>
      <c r="CC317" s="158">
        <f t="shared" si="225"/>
        <v>641.68421999307054</v>
      </c>
      <c r="CD317" s="158"/>
      <c r="CE317" s="162">
        <f>'[2]A9. Nominal GDP (A)'!DX317/'[2]A9. Nominal GDP (A)'!EF317</f>
        <v>2.2366759731830065E-2</v>
      </c>
      <c r="CF317" s="162">
        <f>'[2]A18. Population 1680+'!U919</f>
        <v>1679</v>
      </c>
      <c r="CG317" s="162"/>
      <c r="CH317" s="162"/>
      <c r="CI317" s="145">
        <f>'[2]A9. Nominal GDP (A)'!DX317/CU317</f>
        <v>27106.253752245124</v>
      </c>
      <c r="CJ317" s="145">
        <f t="shared" si="222"/>
        <v>27106.253752245124</v>
      </c>
      <c r="CK317" s="145">
        <f>'[2]A9. Nominal GDP (A)'!DZ317/CV317</f>
        <v>27498.902082957567</v>
      </c>
      <c r="CL317" s="145">
        <f>'[2]A9. Nominal GDP (A)'!EB317/CW317</f>
        <v>30513.380294161052</v>
      </c>
      <c r="CO317" s="146"/>
      <c r="CQ317" s="197"/>
      <c r="CR317" s="83">
        <v>1211899</v>
      </c>
      <c r="CS317" s="83">
        <v>1231936</v>
      </c>
      <c r="CT317" s="83">
        <v>1366983</v>
      </c>
      <c r="CU317" s="203">
        <f>'[2]A9. Nominal GDP (A)'!FM317/'BoE A8. UK Real GDP(A)'!CR317</f>
        <v>0.74241170262538381</v>
      </c>
      <c r="CV317" s="203">
        <f>'[2]A9. Nominal GDP (A)'!FN317/'BoE A8. UK Real GDP(A)'!CS317</f>
        <v>0.74257510130396387</v>
      </c>
      <c r="CW317" s="203">
        <f>'[2]A9. Nominal GDP (A)'!FO317/'BoE A8. UK Real GDP(A)'!CT317</f>
        <v>0.74705025592856678</v>
      </c>
      <c r="CX317" s="203">
        <f t="shared" si="226"/>
        <v>1.0165335560141564</v>
      </c>
      <c r="CY317" s="203">
        <f t="shared" si="227"/>
        <v>1.127967759689545</v>
      </c>
      <c r="CZ317" s="203">
        <f t="shared" si="228"/>
        <v>1.1096217660657697</v>
      </c>
      <c r="DA317" s="204">
        <v>74709</v>
      </c>
      <c r="DB317" s="204">
        <v>378.11</v>
      </c>
      <c r="DC317" s="204"/>
      <c r="DD317" s="204"/>
      <c r="DE317" s="204"/>
      <c r="DF317" s="205">
        <v>107293.98393084298</v>
      </c>
      <c r="DG317" s="205">
        <v>106940.16781269239</v>
      </c>
      <c r="DH317" s="205">
        <v>120921.08473603996</v>
      </c>
      <c r="DI317" s="205">
        <f t="shared" si="244"/>
        <v>107293.98393084298</v>
      </c>
      <c r="DJ317" s="205">
        <f t="shared" si="244"/>
        <v>106940.16781269239</v>
      </c>
      <c r="DK317" s="205">
        <f t="shared" si="244"/>
        <v>120921.08473603996</v>
      </c>
    </row>
    <row r="318" spans="1:115" x14ac:dyDescent="0.25">
      <c r="A318">
        <v>2000</v>
      </c>
      <c r="B318" s="141">
        <f t="shared" si="238"/>
        <v>1257937</v>
      </c>
      <c r="C318" s="141">
        <f t="shared" si="238"/>
        <v>1278830</v>
      </c>
      <c r="D318" s="141">
        <f t="shared" si="238"/>
        <v>1418176</v>
      </c>
      <c r="E318" s="148">
        <f t="shared" si="235"/>
        <v>3.7988314207702132</v>
      </c>
      <c r="F318" s="148">
        <f t="shared" si="235"/>
        <v>3.8065289105927604</v>
      </c>
      <c r="G318" s="148">
        <f t="shared" si="235"/>
        <v>3.7449624464971407</v>
      </c>
      <c r="H318" s="10"/>
      <c r="I318" s="13">
        <f t="shared" si="230"/>
        <v>1232683.0435587419</v>
      </c>
      <c r="J318" s="13">
        <f t="shared" si="218"/>
        <v>1253129.4504880339</v>
      </c>
      <c r="K318" s="13">
        <f t="shared" si="219"/>
        <v>1389675.0244952943</v>
      </c>
      <c r="L318" s="10">
        <f t="shared" si="231"/>
        <v>3.7687182866857114</v>
      </c>
      <c r="M318" s="10"/>
      <c r="N318" s="13">
        <f>('[2]A9. Nominal GDP (A)'!DH318/('[2]A9. Nominal GDP (A)'!F318/'BoE A8. UK Real GDP(A)'!I318))</f>
        <v>1065144.6307165143</v>
      </c>
      <c r="O318" s="13">
        <f t="shared" si="220"/>
        <v>1083352.0771964581</v>
      </c>
      <c r="P318" s="13">
        <f t="shared" si="221"/>
        <v>1201398.0868685939</v>
      </c>
      <c r="Q318" s="10">
        <f t="shared" si="232"/>
        <v>3.149571226449126</v>
      </c>
      <c r="R318" s="10"/>
      <c r="S318" s="13">
        <f t="shared" si="239"/>
        <v>665.67305441562632</v>
      </c>
      <c r="T318" s="13">
        <f t="shared" si="239"/>
        <v>690.19105223176223</v>
      </c>
      <c r="U318" s="13">
        <f t="shared" si="239"/>
        <v>664.5384677576584</v>
      </c>
      <c r="V318" s="10">
        <f t="shared" si="233"/>
        <v>3.7988314207702274</v>
      </c>
      <c r="W318" s="10">
        <f t="shared" si="233"/>
        <v>3.8065289105927747</v>
      </c>
      <c r="X318" s="10">
        <f t="shared" si="233"/>
        <v>3.7449624464971265</v>
      </c>
      <c r="Y318" s="10"/>
      <c r="Z318" s="10"/>
      <c r="AA318" s="10">
        <f t="shared" si="240"/>
        <v>1157.0994969855519</v>
      </c>
      <c r="AB318" s="10">
        <f t="shared" si="242"/>
        <v>9.6775331695962308</v>
      </c>
      <c r="AC318" s="10"/>
      <c r="AD318" s="81">
        <f t="shared" si="224"/>
        <v>1257937</v>
      </c>
      <c r="AE318" s="81">
        <f t="shared" si="224"/>
        <v>1278830</v>
      </c>
      <c r="AF318" s="81">
        <f t="shared" si="224"/>
        <v>1418176</v>
      </c>
      <c r="AG318" s="81">
        <f t="shared" si="241"/>
        <v>1418176</v>
      </c>
      <c r="AH318" s="150">
        <f t="shared" si="243"/>
        <v>3.7988314207702132</v>
      </c>
      <c r="AI318" s="150">
        <f t="shared" si="243"/>
        <v>3.8065289105927604</v>
      </c>
      <c r="AJ318" s="150">
        <f t="shared" si="243"/>
        <v>3.7449624464971407</v>
      </c>
      <c r="AN318" s="154">
        <f>'[2]A18. Population 1680+'!J920</f>
        <v>57203.120999999999</v>
      </c>
      <c r="AO318" s="154"/>
      <c r="AP318" s="154"/>
      <c r="AQ318" s="153"/>
      <c r="AR318" s="153"/>
      <c r="AS318" s="153"/>
      <c r="AT318" s="153"/>
      <c r="AU318" s="154">
        <f>'[2]A18. Population 1680+'!S920</f>
        <v>5472.4359999999997</v>
      </c>
      <c r="AV318" s="153"/>
      <c r="AW318" s="153"/>
      <c r="AX318" s="153"/>
      <c r="AY318" s="156"/>
      <c r="AZ318" s="153"/>
      <c r="BA318" s="153"/>
      <c r="BB318" s="153"/>
      <c r="BC318" s="157"/>
      <c r="BJ318" s="168"/>
      <c r="BP318" s="166"/>
      <c r="BQ318" s="166"/>
      <c r="BR318" s="166"/>
      <c r="BV318" s="143"/>
      <c r="BW318" s="143"/>
      <c r="BX318" s="143"/>
      <c r="BY318" s="144"/>
      <c r="BZ318" s="144"/>
      <c r="CA318" s="144"/>
      <c r="CB318" s="158"/>
      <c r="CC318" s="158">
        <f t="shared" si="225"/>
        <v>666.2132383943906</v>
      </c>
      <c r="CD318" s="158"/>
      <c r="CE318" s="162">
        <f>'[2]A9. Nominal GDP (A)'!DX318/'[2]A9. Nominal GDP (A)'!EF318</f>
        <v>2.259574280366607E-2</v>
      </c>
      <c r="CF318" s="162">
        <f>'[2]A18. Population 1680+'!U920</f>
        <v>1682.9</v>
      </c>
      <c r="CG318" s="162"/>
      <c r="CH318" s="162"/>
      <c r="CI318" s="145">
        <f>'[2]A9. Nominal GDP (A)'!DX318/CU318</f>
        <v>28424.020915215286</v>
      </c>
      <c r="CJ318" s="145">
        <f t="shared" si="222"/>
        <v>28424.020915215286</v>
      </c>
      <c r="CK318" s="145">
        <f>'[2]A9. Nominal GDP (A)'!DZ318/CV318</f>
        <v>28906.022268899753</v>
      </c>
      <c r="CL318" s="145">
        <f>'[2]A9. Nominal GDP (A)'!EB318/CW318</f>
        <v>32055.728311987656</v>
      </c>
      <c r="CO318" s="146"/>
      <c r="CQ318" s="197"/>
      <c r="CR318" s="83">
        <v>1257937</v>
      </c>
      <c r="CS318" s="83">
        <v>1278830</v>
      </c>
      <c r="CT318" s="83">
        <v>1418176</v>
      </c>
      <c r="CU318" s="203">
        <f>'[2]A9. Nominal GDP (A)'!FM318/'BoE A8. UK Real GDP(A)'!CR318</f>
        <v>0.75685984274252205</v>
      </c>
      <c r="CV318" s="203">
        <f>'[2]A9. Nominal GDP (A)'!FN318/'BoE A8. UK Real GDP(A)'!CS318</f>
        <v>0.75721245200691256</v>
      </c>
      <c r="CW318" s="203">
        <f>'[2]A9. Nominal GDP (A)'!FO318/'BoE A8. UK Real GDP(A)'!CT318</f>
        <v>0.76215011394918541</v>
      </c>
      <c r="CX318" s="203">
        <f t="shared" si="226"/>
        <v>1.0166089398753673</v>
      </c>
      <c r="CY318" s="203">
        <f t="shared" si="227"/>
        <v>1.1273823728851287</v>
      </c>
      <c r="CZ318" s="203">
        <f t="shared" si="228"/>
        <v>1.1089636620973859</v>
      </c>
      <c r="DA318" s="204">
        <v>81716</v>
      </c>
      <c r="DB318" s="204">
        <v>418.72</v>
      </c>
      <c r="DC318" s="204"/>
      <c r="DD318" s="204"/>
      <c r="DE318" s="204"/>
      <c r="DF318" s="205">
        <v>117677.39481473154</v>
      </c>
      <c r="DG318" s="205">
        <v>117050.34420254879</v>
      </c>
      <c r="DH318" s="205">
        <v>132907.24842731841</v>
      </c>
      <c r="DI318" s="205">
        <f t="shared" si="244"/>
        <v>117677.39481473154</v>
      </c>
      <c r="DJ318" s="205">
        <f t="shared" si="244"/>
        <v>117050.34420254879</v>
      </c>
      <c r="DK318" s="205">
        <f t="shared" si="244"/>
        <v>132907.24842731841</v>
      </c>
    </row>
    <row r="319" spans="1:115" x14ac:dyDescent="0.25">
      <c r="A319">
        <v>2001</v>
      </c>
      <c r="B319" s="141">
        <f t="shared" si="238"/>
        <v>1288852</v>
      </c>
      <c r="C319" s="141">
        <f t="shared" si="238"/>
        <v>1310431</v>
      </c>
      <c r="D319" s="141">
        <f t="shared" si="238"/>
        <v>1456837</v>
      </c>
      <c r="E319" s="148">
        <f t="shared" si="235"/>
        <v>2.4575952531804006</v>
      </c>
      <c r="F319" s="148">
        <f t="shared" si="235"/>
        <v>2.4710868528264172</v>
      </c>
      <c r="G319" s="148">
        <f t="shared" si="235"/>
        <v>2.7261073378762575</v>
      </c>
      <c r="H319" s="10"/>
      <c r="I319" s="13">
        <f t="shared" si="230"/>
        <v>1262714.8855387771</v>
      </c>
      <c r="J319" s="13">
        <f t="shared" si="218"/>
        <v>1283828.4600979129</v>
      </c>
      <c r="K319" s="13">
        <f t="shared" si="219"/>
        <v>1427262.3299690427</v>
      </c>
      <c r="L319" s="10">
        <f t="shared" si="231"/>
        <v>2.7047550550460073</v>
      </c>
      <c r="M319" s="10"/>
      <c r="N319" s="13">
        <f>('[2]A9. Nominal GDP (A)'!DH319/('[2]A9. Nominal GDP (A)'!F319/'BoE A8. UK Real GDP(A)'!I319))</f>
        <v>1094099.6762386486</v>
      </c>
      <c r="O319" s="13">
        <f t="shared" si="220"/>
        <v>1112948.6101723895</v>
      </c>
      <c r="P319" s="13">
        <f t="shared" si="221"/>
        <v>1237291.1770232185</v>
      </c>
      <c r="Q319" s="10">
        <f t="shared" si="232"/>
        <v>2.9876100642193251</v>
      </c>
      <c r="R319" s="10"/>
      <c r="S319" s="13">
        <f t="shared" ref="S319:U334" si="245">S318*B319/B318</f>
        <v>682.03260380264578</v>
      </c>
      <c r="T319" s="13">
        <f t="shared" si="245"/>
        <v>707.24627258284556</v>
      </c>
      <c r="U319" s="13">
        <f t="shared" si="245"/>
        <v>682.65449969021029</v>
      </c>
      <c r="V319" s="10">
        <f t="shared" si="233"/>
        <v>2.4575952531804006</v>
      </c>
      <c r="W319" s="10">
        <f t="shared" si="233"/>
        <v>2.4710868528264029</v>
      </c>
      <c r="X319" s="10">
        <f t="shared" si="233"/>
        <v>2.7261073378762291</v>
      </c>
      <c r="Y319" s="10"/>
      <c r="Z319" s="10"/>
      <c r="AA319" s="10">
        <f t="shared" si="240"/>
        <v>1232.7735490161785</v>
      </c>
      <c r="AB319" s="10">
        <f t="shared" si="242"/>
        <v>6.5399779558949689</v>
      </c>
      <c r="AC319" s="10"/>
      <c r="AD319" s="81">
        <f t="shared" si="224"/>
        <v>1288852</v>
      </c>
      <c r="AE319" s="81">
        <f t="shared" si="224"/>
        <v>1310431</v>
      </c>
      <c r="AF319" s="81">
        <f t="shared" si="224"/>
        <v>1456837</v>
      </c>
      <c r="AG319" s="81">
        <f t="shared" si="241"/>
        <v>1456837</v>
      </c>
      <c r="AH319" s="150">
        <f t="shared" si="243"/>
        <v>2.4575952531804006</v>
      </c>
      <c r="AI319" s="150">
        <f t="shared" si="243"/>
        <v>2.4710868528264172</v>
      </c>
      <c r="AJ319" s="150">
        <f t="shared" si="243"/>
        <v>2.7261073378762575</v>
      </c>
      <c r="AN319" s="154">
        <f>'[2]A18. Population 1680+'!J921</f>
        <v>57424.178</v>
      </c>
      <c r="AO319" s="154"/>
      <c r="AP319" s="154"/>
      <c r="AQ319" s="153"/>
      <c r="AR319" s="153"/>
      <c r="AS319" s="153"/>
      <c r="AT319" s="153"/>
      <c r="AU319" s="154">
        <f>'[2]A18. Population 1680+'!S921</f>
        <v>5535.9979999999996</v>
      </c>
      <c r="AV319" s="153"/>
      <c r="AW319" s="153"/>
      <c r="AX319" s="153"/>
      <c r="AY319" s="156"/>
      <c r="AZ319" s="153"/>
      <c r="BA319" s="153"/>
      <c r="BB319" s="153"/>
      <c r="BC319" s="157"/>
      <c r="BJ319" s="168"/>
      <c r="BP319" s="166"/>
      <c r="BQ319" s="166"/>
      <c r="BR319" s="166"/>
      <c r="BV319" s="143"/>
      <c r="BW319" s="143"/>
      <c r="BX319" s="143"/>
      <c r="BY319" s="144"/>
      <c r="BZ319" s="144"/>
      <c r="CA319" s="144"/>
      <c r="CB319" s="158"/>
      <c r="CC319" s="158">
        <f t="shared" si="225"/>
        <v>682.44418340901996</v>
      </c>
      <c r="CD319" s="158"/>
      <c r="CE319" s="162">
        <f>'[2]A9. Nominal GDP (A)'!DX319/'[2]A9. Nominal GDP (A)'!EF319</f>
        <v>2.2387886364990513E-2</v>
      </c>
      <c r="CF319" s="162">
        <f>'[2]A18. Population 1680+'!U921</f>
        <v>1688.8</v>
      </c>
      <c r="CG319" s="162"/>
      <c r="CH319" s="162"/>
      <c r="CI319" s="145">
        <f>'[2]A9. Nominal GDP (A)'!DX319/CU319</f>
        <v>28854.672117290753</v>
      </c>
      <c r="CJ319" s="145">
        <f t="shared" si="222"/>
        <v>28854.672117290753</v>
      </c>
      <c r="CK319" s="145">
        <f>'[2]A9. Nominal GDP (A)'!DZ319/CV319</f>
        <v>29365.750714199832</v>
      </c>
      <c r="CL319" s="145">
        <f>'[2]A9. Nominal GDP (A)'!EB319/CW319</f>
        <v>32646.596557333232</v>
      </c>
      <c r="CO319" s="146"/>
      <c r="CQ319" s="197"/>
      <c r="CR319" s="83">
        <v>1288852</v>
      </c>
      <c r="CS319" s="83">
        <v>1310431</v>
      </c>
      <c r="CT319" s="83">
        <v>1456837</v>
      </c>
      <c r="CU319" s="203">
        <f>'[2]A9. Nominal GDP (A)'!FM319/'BoE A8. UK Real GDP(A)'!CR319</f>
        <v>0.76829845474887726</v>
      </c>
      <c r="CV319" s="203">
        <f>'[2]A9. Nominal GDP (A)'!FN319/'BoE A8. UK Real GDP(A)'!CS319</f>
        <v>0.76796946958672374</v>
      </c>
      <c r="CW319" s="203">
        <f>'[2]A9. Nominal GDP (A)'!FO319/'BoE A8. UK Real GDP(A)'!CT319</f>
        <v>0.76918351195089085</v>
      </c>
      <c r="CX319" s="203">
        <f t="shared" si="226"/>
        <v>1.0167428067768836</v>
      </c>
      <c r="CY319" s="203">
        <f t="shared" si="227"/>
        <v>1.13033691998771</v>
      </c>
      <c r="CZ319" s="203">
        <f t="shared" si="228"/>
        <v>1.111723547443551</v>
      </c>
      <c r="DA319" s="204">
        <v>86691</v>
      </c>
      <c r="DB319" s="204">
        <v>440.89</v>
      </c>
      <c r="DC319" s="204"/>
      <c r="DD319" s="204"/>
      <c r="DE319" s="204"/>
      <c r="DF319" s="205">
        <v>125373.47049468647</v>
      </c>
      <c r="DG319" s="205">
        <v>125045.73618102368</v>
      </c>
      <c r="DH319" s="205">
        <v>140950.67318897235</v>
      </c>
      <c r="DI319" s="205">
        <f t="shared" si="244"/>
        <v>125373.47049468647</v>
      </c>
      <c r="DJ319" s="205">
        <f t="shared" si="244"/>
        <v>125045.73618102368</v>
      </c>
      <c r="DK319" s="205">
        <f t="shared" si="244"/>
        <v>140950.67318897235</v>
      </c>
    </row>
    <row r="320" spans="1:115" x14ac:dyDescent="0.25">
      <c r="A320">
        <v>2002</v>
      </c>
      <c r="B320" s="141">
        <f t="shared" si="238"/>
        <v>1316157</v>
      </c>
      <c r="C320" s="141">
        <f t="shared" si="238"/>
        <v>1338365</v>
      </c>
      <c r="D320" s="141">
        <f t="shared" si="238"/>
        <v>1491761</v>
      </c>
      <c r="E320" s="148">
        <f t="shared" si="235"/>
        <v>2.1185520137300529</v>
      </c>
      <c r="F320" s="148">
        <f t="shared" si="235"/>
        <v>2.13166507813078</v>
      </c>
      <c r="G320" s="148">
        <f t="shared" si="235"/>
        <v>2.3972482851547596</v>
      </c>
      <c r="H320" s="10"/>
      <c r="I320" s="13">
        <f t="shared" si="230"/>
        <v>1288715.1539281895</v>
      </c>
      <c r="J320" s="13">
        <f t="shared" si="218"/>
        <v>1310431.7243919875</v>
      </c>
      <c r="K320" s="13">
        <f t="shared" si="219"/>
        <v>1460626.1667114093</v>
      </c>
      <c r="L320" s="10">
        <f t="shared" si="231"/>
        <v>2.337610685983023</v>
      </c>
      <c r="M320" s="10"/>
      <c r="N320" s="13">
        <f>('[2]A9. Nominal GDP (A)'!DH320/('[2]A9. Nominal GDP (A)'!F320/'BoE A8. UK Real GDP(A)'!I320))</f>
        <v>1119332.1061370871</v>
      </c>
      <c r="O320" s="13">
        <f t="shared" si="220"/>
        <v>1138761.9492908453</v>
      </c>
      <c r="P320" s="13">
        <f t="shared" si="221"/>
        <v>1269280.5506988454</v>
      </c>
      <c r="Q320" s="10">
        <f t="shared" si="232"/>
        <v>2.5854361745785468</v>
      </c>
      <c r="R320" s="10"/>
      <c r="S320" s="13">
        <f t="shared" si="245"/>
        <v>696.4818192648022</v>
      </c>
      <c r="T320" s="13">
        <f t="shared" si="245"/>
        <v>722.32239439187572</v>
      </c>
      <c r="U320" s="13">
        <f t="shared" si="245"/>
        <v>699.01942297756557</v>
      </c>
      <c r="V320" s="10">
        <f t="shared" si="233"/>
        <v>2.1185520137300387</v>
      </c>
      <c r="W320" s="10">
        <f t="shared" si="233"/>
        <v>2.13166507813078</v>
      </c>
      <c r="X320" s="10">
        <f t="shared" si="233"/>
        <v>2.3972482851547454</v>
      </c>
      <c r="Y320" s="10"/>
      <c r="Z320" s="10"/>
      <c r="AA320" s="10">
        <f t="shared" si="240"/>
        <v>1302.2215965054718</v>
      </c>
      <c r="AB320" s="10">
        <f t="shared" si="242"/>
        <v>5.6334796885216036</v>
      </c>
      <c r="AC320" s="10"/>
      <c r="AD320" s="81">
        <f t="shared" si="224"/>
        <v>1316157</v>
      </c>
      <c r="AE320" s="81">
        <f t="shared" si="224"/>
        <v>1338365</v>
      </c>
      <c r="AF320" s="81">
        <f t="shared" si="224"/>
        <v>1491761</v>
      </c>
      <c r="AG320" s="81">
        <f t="shared" si="241"/>
        <v>1491761</v>
      </c>
      <c r="AH320" s="150">
        <f t="shared" si="243"/>
        <v>2.1185520137300529</v>
      </c>
      <c r="AI320" s="150">
        <f t="shared" si="243"/>
        <v>2.13166507813078</v>
      </c>
      <c r="AJ320" s="150">
        <f t="shared" si="243"/>
        <v>2.3972482851547596</v>
      </c>
      <c r="AN320" s="154">
        <f>'[2]A18. Population 1680+'!J922</f>
        <v>57668.142999999996</v>
      </c>
      <c r="AO320" s="154"/>
      <c r="AP320" s="154"/>
      <c r="AQ320" s="153"/>
      <c r="AR320" s="153"/>
      <c r="AS320" s="153"/>
      <c r="AT320" s="153"/>
      <c r="AU320" s="154">
        <f>'[2]A18. Population 1680+'!S922</f>
        <v>5614.7029999999995</v>
      </c>
      <c r="AV320" s="153"/>
      <c r="AW320" s="153"/>
      <c r="AX320" s="153"/>
      <c r="AY320" s="156"/>
      <c r="AZ320" s="153"/>
      <c r="BA320" s="153"/>
      <c r="BB320" s="153"/>
      <c r="BC320" s="157"/>
      <c r="BJ320" s="168"/>
      <c r="BP320" s="166"/>
      <c r="BQ320" s="166"/>
      <c r="BR320" s="166"/>
      <c r="BV320" s="143"/>
      <c r="BW320" s="143"/>
      <c r="BX320" s="143"/>
      <c r="BY320" s="144"/>
      <c r="BZ320" s="144"/>
      <c r="CA320" s="144"/>
      <c r="CB320" s="158"/>
      <c r="CC320" s="158">
        <f t="shared" si="225"/>
        <v>696.49623279296065</v>
      </c>
      <c r="CD320" s="158"/>
      <c r="CE320" s="162">
        <f>'[2]A9. Nominal GDP (A)'!DX320/'[2]A9. Nominal GDP (A)'!EF320</f>
        <v>2.1805472284822536E-2</v>
      </c>
      <c r="CF320" s="162">
        <f>'[2]A18. Population 1680+'!U922</f>
        <v>1697.5</v>
      </c>
      <c r="CG320" s="162"/>
      <c r="CH320" s="162"/>
      <c r="CI320" s="145">
        <f>'[2]A9. Nominal GDP (A)'!DX320/CU320</f>
        <v>28699.424985975176</v>
      </c>
      <c r="CJ320" s="145">
        <f t="shared" si="222"/>
        <v>28699.424985975176</v>
      </c>
      <c r="CK320" s="145">
        <f>'[2]A9. Nominal GDP (A)'!DZ320/CV320</f>
        <v>29266.559593305858</v>
      </c>
      <c r="CL320" s="145">
        <f>'[2]A9. Nominal GDP (A)'!EB320/CW320</f>
        <v>32620.930916057681</v>
      </c>
      <c r="CO320" s="146"/>
      <c r="CQ320" s="197"/>
      <c r="CR320" s="83">
        <v>1316157</v>
      </c>
      <c r="CS320" s="83">
        <v>1338365</v>
      </c>
      <c r="CT320" s="83">
        <v>1491761</v>
      </c>
      <c r="CU320" s="203">
        <f>'[2]A9. Nominal GDP (A)'!FM320/'BoE A8. UK Real GDP(A)'!CR320</f>
        <v>0.78823878914141698</v>
      </c>
      <c r="CV320" s="203">
        <f>'[2]A9. Nominal GDP (A)'!FN320/'BoE A8. UK Real GDP(A)'!CS320</f>
        <v>0.7877933149776033</v>
      </c>
      <c r="CW320" s="203">
        <f>'[2]A9. Nominal GDP (A)'!FO320/'BoE A8. UK Real GDP(A)'!CT320</f>
        <v>0.78608570675865641</v>
      </c>
      <c r="CX320" s="203">
        <f t="shared" si="226"/>
        <v>1.0168733669311487</v>
      </c>
      <c r="CY320" s="203">
        <f t="shared" si="227"/>
        <v>1.1334217726304689</v>
      </c>
      <c r="CZ320" s="203">
        <f t="shared" si="228"/>
        <v>1.1146144736301382</v>
      </c>
      <c r="DA320" s="204">
        <v>92412</v>
      </c>
      <c r="DB320" s="204">
        <v>465.75</v>
      </c>
      <c r="DC320" s="204"/>
      <c r="DD320" s="204"/>
      <c r="DE320" s="204"/>
      <c r="DF320" s="205">
        <v>132436.35948979924</v>
      </c>
      <c r="DG320" s="205">
        <v>132830.32195159514</v>
      </c>
      <c r="DH320" s="205">
        <v>148811.44916310807</v>
      </c>
      <c r="DI320" s="205">
        <f t="shared" si="244"/>
        <v>132436.35948979924</v>
      </c>
      <c r="DJ320" s="205">
        <f t="shared" si="244"/>
        <v>132830.32195159514</v>
      </c>
      <c r="DK320" s="205">
        <f t="shared" si="244"/>
        <v>148811.44916310807</v>
      </c>
    </row>
    <row r="321" spans="1:115" x14ac:dyDescent="0.25">
      <c r="A321">
        <v>2003</v>
      </c>
      <c r="B321" s="141">
        <f t="shared" si="238"/>
        <v>1362805</v>
      </c>
      <c r="C321" s="141">
        <f t="shared" si="238"/>
        <v>1385736</v>
      </c>
      <c r="D321" s="141">
        <f t="shared" si="238"/>
        <v>1543468</v>
      </c>
      <c r="E321" s="148">
        <f t="shared" si="235"/>
        <v>3.5442580178504528</v>
      </c>
      <c r="F321" s="148">
        <f t="shared" si="235"/>
        <v>3.5394679328882575</v>
      </c>
      <c r="G321" s="148">
        <f t="shared" si="235"/>
        <v>3.4661718599695206</v>
      </c>
      <c r="H321" s="10"/>
      <c r="I321" s="13">
        <f t="shared" si="230"/>
        <v>1335285.2362888195</v>
      </c>
      <c r="J321" s="13">
        <f t="shared" si="218"/>
        <v>1357723.7619200826</v>
      </c>
      <c r="K321" s="13">
        <f t="shared" si="219"/>
        <v>1512267.256795858</v>
      </c>
      <c r="L321" s="10">
        <f t="shared" si="231"/>
        <v>3.5355446356762457</v>
      </c>
      <c r="M321" s="10"/>
      <c r="N321" s="13">
        <f>('[2]A9. Nominal GDP (A)'!DH321/('[2]A9. Nominal GDP (A)'!F321/'BoE A8. UK Real GDP(A)'!I321))</f>
        <v>1160630.4417877118</v>
      </c>
      <c r="O321" s="13">
        <f t="shared" si="220"/>
        <v>1180722.5348244433</v>
      </c>
      <c r="P321" s="13">
        <f t="shared" si="221"/>
        <v>1315118.7884130978</v>
      </c>
      <c r="Q321" s="10">
        <f t="shared" si="232"/>
        <v>3.6113558731373132</v>
      </c>
      <c r="R321" s="10"/>
      <c r="S321" s="13">
        <f t="shared" si="245"/>
        <v>721.16693198696566</v>
      </c>
      <c r="T321" s="13">
        <f t="shared" si="245"/>
        <v>747.88876391344684</v>
      </c>
      <c r="U321" s="13">
        <f t="shared" si="245"/>
        <v>723.2486375125352</v>
      </c>
      <c r="V321" s="10">
        <f t="shared" si="233"/>
        <v>3.5442580178504528</v>
      </c>
      <c r="W321" s="10">
        <f t="shared" si="233"/>
        <v>3.5394679328882717</v>
      </c>
      <c r="X321" s="10">
        <f t="shared" si="233"/>
        <v>3.4661718599695064</v>
      </c>
      <c r="Y321" s="10"/>
      <c r="Z321" s="10"/>
      <c r="AA321" s="10">
        <f t="shared" si="240"/>
        <v>1349.2327849513727</v>
      </c>
      <c r="AB321" s="10">
        <f t="shared" si="242"/>
        <v>3.6100759327026992</v>
      </c>
      <c r="AC321" s="10"/>
      <c r="AD321" s="81">
        <f t="shared" si="224"/>
        <v>1362805</v>
      </c>
      <c r="AE321" s="81">
        <f t="shared" si="224"/>
        <v>1385736</v>
      </c>
      <c r="AF321" s="81">
        <f t="shared" si="224"/>
        <v>1543468</v>
      </c>
      <c r="AG321" s="81">
        <f t="shared" si="241"/>
        <v>1543468</v>
      </c>
      <c r="AH321" s="150">
        <f t="shared" si="243"/>
        <v>3.5442580178504528</v>
      </c>
      <c r="AI321" s="150">
        <f t="shared" si="243"/>
        <v>3.5394679328882575</v>
      </c>
      <c r="AJ321" s="150">
        <f t="shared" si="243"/>
        <v>3.4661718599695206</v>
      </c>
      <c r="AN321" s="154">
        <f>'[2]A18. Population 1680+'!J923</f>
        <v>57931.737999999998</v>
      </c>
      <c r="AO321" s="154"/>
      <c r="AP321" s="154"/>
      <c r="AQ321" s="153"/>
      <c r="AR321" s="153"/>
      <c r="AS321" s="153"/>
      <c r="AT321" s="153"/>
      <c r="AU321" s="154">
        <f>'[2]A18. Population 1680+'!S923</f>
        <v>5684.7530000000006</v>
      </c>
      <c r="AV321" s="153"/>
      <c r="AW321" s="153"/>
      <c r="AX321" s="153"/>
      <c r="AY321" s="156"/>
      <c r="AZ321" s="153"/>
      <c r="BA321" s="153"/>
      <c r="BB321" s="153"/>
      <c r="BC321" s="157"/>
      <c r="BJ321" s="168"/>
      <c r="BP321" s="166"/>
      <c r="BQ321" s="166"/>
      <c r="BR321" s="166"/>
      <c r="BV321" s="143"/>
      <c r="BW321" s="143"/>
      <c r="BX321" s="143"/>
      <c r="BY321" s="144"/>
      <c r="BZ321" s="144"/>
      <c r="CA321" s="144"/>
      <c r="CB321" s="158"/>
      <c r="CC321" s="158">
        <f t="shared" si="225"/>
        <v>721.66539979326126</v>
      </c>
      <c r="CD321" s="158"/>
      <c r="CE321" s="162">
        <f>'[2]A9. Nominal GDP (A)'!DX321/'[2]A9. Nominal GDP (A)'!EF321</f>
        <v>2.2475959792571502E-2</v>
      </c>
      <c r="CF321" s="162">
        <f>'[2]A18. Population 1680+'!U923</f>
        <v>1704.9</v>
      </c>
      <c r="CG321" s="162"/>
      <c r="CH321" s="162"/>
      <c r="CI321" s="145">
        <f>'[2]A9. Nominal GDP (A)'!DX321/CU321</f>
        <v>30630.350385115409</v>
      </c>
      <c r="CJ321" s="145">
        <f t="shared" si="222"/>
        <v>30630.350385115409</v>
      </c>
      <c r="CK321" s="145">
        <f>'[2]A9. Nominal GDP (A)'!DZ321/CV321</f>
        <v>31160.062909023585</v>
      </c>
      <c r="CL321" s="145">
        <f>'[2]A9. Nominal GDP (A)'!EB321/CW321</f>
        <v>34706.870556920519</v>
      </c>
      <c r="CO321" s="146"/>
      <c r="CQ321" s="197"/>
      <c r="CR321" s="83">
        <v>1362805</v>
      </c>
      <c r="CS321" s="83">
        <v>1385736</v>
      </c>
      <c r="CT321" s="83">
        <v>1543468</v>
      </c>
      <c r="CU321" s="203">
        <f>'[2]A9. Nominal GDP (A)'!FM321/'BoE A8. UK Real GDP(A)'!CR321</f>
        <v>0.80825063013417175</v>
      </c>
      <c r="CV321" s="203">
        <f>'[2]A9. Nominal GDP (A)'!FN321/'BoE A8. UK Real GDP(A)'!CS321</f>
        <v>0.80683405785806239</v>
      </c>
      <c r="CW321" s="203">
        <f>'[2]A9. Nominal GDP (A)'!FO321/'BoE A8. UK Real GDP(A)'!CT321</f>
        <v>0.80497230911168871</v>
      </c>
      <c r="CX321" s="203">
        <f t="shared" si="226"/>
        <v>1.0168263251162126</v>
      </c>
      <c r="CY321" s="203">
        <f t="shared" si="227"/>
        <v>1.1325670216942263</v>
      </c>
      <c r="CZ321" s="203">
        <f t="shared" si="228"/>
        <v>1.1138254328385782</v>
      </c>
      <c r="DA321" s="204">
        <v>96537</v>
      </c>
      <c r="DB321" s="204">
        <v>483.84</v>
      </c>
      <c r="DC321" s="204"/>
      <c r="DD321" s="204"/>
      <c r="DE321" s="204"/>
      <c r="DF321" s="205">
        <v>137217.4126298881</v>
      </c>
      <c r="DG321" s="205">
        <v>137556.7301431488</v>
      </c>
      <c r="DH321" s="205">
        <v>154277.46116220733</v>
      </c>
      <c r="DI321" s="205">
        <f t="shared" si="244"/>
        <v>137217.4126298881</v>
      </c>
      <c r="DJ321" s="205">
        <f t="shared" si="244"/>
        <v>137556.7301431488</v>
      </c>
      <c r="DK321" s="205">
        <f t="shared" si="244"/>
        <v>154277.46116220733</v>
      </c>
    </row>
    <row r="322" spans="1:115" x14ac:dyDescent="0.25">
      <c r="A322">
        <v>2004</v>
      </c>
      <c r="B322" s="141">
        <f t="shared" si="238"/>
        <v>1394537</v>
      </c>
      <c r="C322" s="141">
        <f t="shared" si="238"/>
        <v>1418069</v>
      </c>
      <c r="D322" s="141">
        <f t="shared" si="238"/>
        <v>1582486</v>
      </c>
      <c r="E322" s="148">
        <f t="shared" si="235"/>
        <v>2.3284329012588074</v>
      </c>
      <c r="F322" s="148">
        <f t="shared" si="235"/>
        <v>2.3332727157265225</v>
      </c>
      <c r="G322" s="148">
        <f t="shared" si="235"/>
        <v>2.5279435660473695</v>
      </c>
      <c r="H322" s="10"/>
      <c r="I322" s="13">
        <f t="shared" si="230"/>
        <v>1366034.6423233203</v>
      </c>
      <c r="J322" s="13">
        <f t="shared" si="218"/>
        <v>1389055.5848853108</v>
      </c>
      <c r="K322" s="13">
        <f t="shared" si="219"/>
        <v>1550108.6451384351</v>
      </c>
      <c r="L322" s="10">
        <f t="shared" si="231"/>
        <v>2.5022950257320389</v>
      </c>
      <c r="M322" s="10"/>
      <c r="N322" s="13">
        <f>('[2]A9. Nominal GDP (A)'!DH322/('[2]A9. Nominal GDP (A)'!F322/'BoE A8. UK Real GDP(A)'!I322))</f>
        <v>1183895.4812723885</v>
      </c>
      <c r="O322" s="13">
        <f t="shared" si="220"/>
        <v>1204447.287706923</v>
      </c>
      <c r="P322" s="13">
        <f t="shared" si="221"/>
        <v>1344096.0704550883</v>
      </c>
      <c r="Q322" s="10">
        <f t="shared" si="232"/>
        <v>2.203396552257928</v>
      </c>
      <c r="R322" s="10"/>
      <c r="S322" s="13">
        <f t="shared" si="245"/>
        <v>737.95882010434877</v>
      </c>
      <c r="T322" s="13">
        <f t="shared" si="245"/>
        <v>765.33904838582362</v>
      </c>
      <c r="U322" s="13">
        <f t="shared" si="245"/>
        <v>741.53195491105862</v>
      </c>
      <c r="V322" s="10">
        <f t="shared" si="233"/>
        <v>2.328432901258779</v>
      </c>
      <c r="W322" s="10">
        <f t="shared" si="233"/>
        <v>2.3332727157265083</v>
      </c>
      <c r="X322" s="10">
        <f t="shared" si="233"/>
        <v>2.5279435660473695</v>
      </c>
      <c r="Y322" s="10"/>
      <c r="Z322" s="10"/>
      <c r="AA322" s="10">
        <f t="shared" si="240"/>
        <v>1435.3295589837196</v>
      </c>
      <c r="AB322" s="10">
        <f t="shared" si="242"/>
        <v>6.381165280937779</v>
      </c>
      <c r="AC322" s="10"/>
      <c r="AD322" s="81">
        <f t="shared" si="224"/>
        <v>1394537</v>
      </c>
      <c r="AE322" s="81">
        <f t="shared" si="224"/>
        <v>1418069</v>
      </c>
      <c r="AF322" s="81">
        <f t="shared" si="224"/>
        <v>1582486</v>
      </c>
      <c r="AG322" s="81">
        <f t="shared" si="241"/>
        <v>1582486</v>
      </c>
      <c r="AH322" s="150">
        <f t="shared" si="243"/>
        <v>2.3284329012588074</v>
      </c>
      <c r="AI322" s="150">
        <f t="shared" si="243"/>
        <v>2.3332727157265225</v>
      </c>
      <c r="AJ322" s="150">
        <f t="shared" si="243"/>
        <v>2.5279435660473695</v>
      </c>
      <c r="AN322" s="154">
        <f>'[2]A18. Population 1680+'!J924</f>
        <v>58236.322</v>
      </c>
      <c r="AO322" s="154"/>
      <c r="AP322" s="154"/>
      <c r="AQ322" s="153"/>
      <c r="AR322" s="153"/>
      <c r="AS322" s="153"/>
      <c r="AT322" s="153"/>
      <c r="AU322" s="154">
        <f>'[2]A18. Population 1680+'!S924</f>
        <v>5759.1880000000001</v>
      </c>
      <c r="AV322" s="153"/>
      <c r="AW322" s="153"/>
      <c r="AX322" s="153"/>
      <c r="AY322" s="156"/>
      <c r="AZ322" s="153"/>
      <c r="BA322" s="153"/>
      <c r="BB322" s="153"/>
      <c r="BC322" s="157"/>
      <c r="BJ322" s="168"/>
      <c r="BP322" s="166"/>
      <c r="BQ322" s="166"/>
      <c r="BR322" s="166"/>
      <c r="BV322" s="143"/>
      <c r="BW322" s="143"/>
      <c r="BX322" s="143"/>
      <c r="BY322" s="144"/>
      <c r="BZ322" s="144"/>
      <c r="CA322" s="144"/>
      <c r="CB322" s="158"/>
      <c r="CC322" s="158">
        <f t="shared" si="225"/>
        <v>738.28415794037335</v>
      </c>
      <c r="CD322" s="158"/>
      <c r="CE322" s="162">
        <f>'[2]A9. Nominal GDP (A)'!DX322/'[2]A9. Nominal GDP (A)'!EF322</f>
        <v>2.2225798330015339E-2</v>
      </c>
      <c r="CF322" s="162">
        <f>'[2]A18. Population 1680+'!U924</f>
        <v>1714</v>
      </c>
      <c r="CG322" s="162"/>
      <c r="CH322" s="162"/>
      <c r="CI322" s="145">
        <f>'[2]A9. Nominal GDP (A)'!DX322/CU322</f>
        <v>30994.698125744602</v>
      </c>
      <c r="CJ322" s="145">
        <f t="shared" si="222"/>
        <v>30994.698125744602</v>
      </c>
      <c r="CK322" s="145">
        <f>'[2]A9. Nominal GDP (A)'!DZ322/CV322</f>
        <v>31533.656940430927</v>
      </c>
      <c r="CL322" s="145">
        <f>'[2]A9. Nominal GDP (A)'!EB322/CW322</f>
        <v>35189.804330420295</v>
      </c>
      <c r="CO322" s="146"/>
      <c r="CQ322" s="197"/>
      <c r="CR322" s="83">
        <v>1394537</v>
      </c>
      <c r="CS322" s="83">
        <v>1418069</v>
      </c>
      <c r="CT322" s="83">
        <v>1582486</v>
      </c>
      <c r="CU322" s="203">
        <f>'[2]A9. Nominal GDP (A)'!FM322/'BoE A8. UK Real GDP(A)'!CR322</f>
        <v>0.82881917080722844</v>
      </c>
      <c r="CV322" s="203">
        <f>'[2]A9. Nominal GDP (A)'!FN322/'BoE A8. UK Real GDP(A)'!CS322</f>
        <v>0.82702111110249221</v>
      </c>
      <c r="CW322" s="203">
        <f>'[2]A9. Nominal GDP (A)'!FO322/'BoE A8. UK Real GDP(A)'!CT322</f>
        <v>0.82457222370371686</v>
      </c>
      <c r="CX322" s="203">
        <f t="shared" si="226"/>
        <v>1.0168744178175266</v>
      </c>
      <c r="CY322" s="203">
        <f t="shared" si="227"/>
        <v>1.1347751977896607</v>
      </c>
      <c r="CZ322" s="203">
        <f t="shared" si="228"/>
        <v>1.1159442876192907</v>
      </c>
      <c r="DA322" s="190">
        <v>100745</v>
      </c>
      <c r="DB322" s="190">
        <v>504.95</v>
      </c>
      <c r="DC322" s="190"/>
      <c r="DD322" s="190"/>
      <c r="DE322" s="190"/>
      <c r="DF322" s="205">
        <v>145973.48252402767</v>
      </c>
      <c r="DG322" s="205">
        <v>146760.67757102978</v>
      </c>
      <c r="DH322" s="205">
        <v>164652.46618515044</v>
      </c>
      <c r="DI322" s="205">
        <f t="shared" si="244"/>
        <v>145973.48252402767</v>
      </c>
      <c r="DJ322" s="205">
        <f t="shared" si="244"/>
        <v>146760.67757102978</v>
      </c>
      <c r="DK322" s="205">
        <f t="shared" si="244"/>
        <v>164652.46618515044</v>
      </c>
    </row>
    <row r="323" spans="1:115" x14ac:dyDescent="0.25">
      <c r="A323">
        <v>2005</v>
      </c>
      <c r="B323" s="141">
        <f t="shared" si="238"/>
        <v>1440512</v>
      </c>
      <c r="C323" s="141">
        <f t="shared" si="238"/>
        <v>1464210</v>
      </c>
      <c r="D323" s="141">
        <f t="shared" si="238"/>
        <v>1629519</v>
      </c>
      <c r="E323" s="148">
        <f t="shared" si="235"/>
        <v>3.2967931291891119</v>
      </c>
      <c r="F323" s="148">
        <f t="shared" si="235"/>
        <v>3.2537908945192413</v>
      </c>
      <c r="G323" s="148">
        <f t="shared" si="235"/>
        <v>2.9720958036911611</v>
      </c>
      <c r="H323" s="10"/>
      <c r="I323" s="13">
        <f t="shared" si="230"/>
        <v>1411759.7523304333</v>
      </c>
      <c r="J323" s="13">
        <f t="shared" si="218"/>
        <v>1434953.6551459115</v>
      </c>
      <c r="K323" s="13">
        <f t="shared" si="219"/>
        <v>1596959.6199860063</v>
      </c>
      <c r="L323" s="10">
        <f t="shared" si="231"/>
        <v>3.0224316853214646</v>
      </c>
      <c r="M323" s="10"/>
      <c r="N323" s="13">
        <f>('[2]A9. Nominal GDP (A)'!DH323/('[2]A9. Nominal GDP (A)'!F323/'BoE A8. UK Real GDP(A)'!I323))</f>
        <v>1220021.9034040547</v>
      </c>
      <c r="O323" s="13">
        <f t="shared" si="220"/>
        <v>1240684.1363695911</v>
      </c>
      <c r="P323" s="13">
        <f t="shared" si="221"/>
        <v>1380757.1135375656</v>
      </c>
      <c r="Q323" s="10">
        <f t="shared" si="232"/>
        <v>2.7275612129469522</v>
      </c>
      <c r="R323" s="10"/>
      <c r="S323" s="13">
        <f t="shared" si="245"/>
        <v>762.28779578179399</v>
      </c>
      <c r="T323" s="13">
        <f t="shared" si="245"/>
        <v>790.24158065440179</v>
      </c>
      <c r="U323" s="13">
        <f t="shared" si="245"/>
        <v>763.5709950259992</v>
      </c>
      <c r="V323" s="10">
        <f t="shared" si="233"/>
        <v>3.2967931291891119</v>
      </c>
      <c r="W323" s="10">
        <f t="shared" si="233"/>
        <v>3.2537908945192413</v>
      </c>
      <c r="X323" s="10">
        <f t="shared" si="233"/>
        <v>2.9720958036911469</v>
      </c>
      <c r="Y323" s="10"/>
      <c r="Z323" s="10"/>
      <c r="AA323" s="10">
        <f t="shared" si="240"/>
        <v>1508.3406908710253</v>
      </c>
      <c r="AB323" s="10">
        <f t="shared" si="242"/>
        <v>5.0867155511659092</v>
      </c>
      <c r="AC323" s="10"/>
      <c r="AD323" s="81">
        <f t="shared" si="224"/>
        <v>1440512</v>
      </c>
      <c r="AE323" s="81">
        <f t="shared" si="224"/>
        <v>1464210</v>
      </c>
      <c r="AF323" s="81">
        <f t="shared" si="224"/>
        <v>1629519</v>
      </c>
      <c r="AG323" s="81">
        <f t="shared" si="241"/>
        <v>1629519</v>
      </c>
      <c r="AH323" s="150">
        <f t="shared" si="243"/>
        <v>3.2967931291891119</v>
      </c>
      <c r="AI323" s="150">
        <f t="shared" si="243"/>
        <v>3.2537908945192413</v>
      </c>
      <c r="AJ323" s="150">
        <f t="shared" si="243"/>
        <v>2.9720958036911611</v>
      </c>
      <c r="AN323" s="154">
        <f>'[2]A18. Population 1680+'!J925</f>
        <v>58685.542999999998</v>
      </c>
      <c r="AO323" s="154"/>
      <c r="AP323" s="154"/>
      <c r="AQ323" s="153"/>
      <c r="AR323" s="153"/>
      <c r="AS323" s="153"/>
      <c r="AT323" s="153"/>
      <c r="AU323" s="154">
        <f>'[2]A18. Population 1680+'!S925</f>
        <v>5861.5389999999998</v>
      </c>
      <c r="AV323" s="153"/>
      <c r="AW323" s="153"/>
      <c r="AX323" s="153"/>
      <c r="AY323" s="156"/>
      <c r="AZ323" s="153"/>
      <c r="BA323" s="153"/>
      <c r="BB323" s="153"/>
      <c r="BC323" s="157"/>
      <c r="BJ323" s="168"/>
      <c r="BP323" s="166"/>
      <c r="BQ323" s="166"/>
      <c r="BR323" s="166"/>
      <c r="BV323" s="143"/>
      <c r="BW323" s="143"/>
      <c r="BX323" s="143"/>
      <c r="BY323" s="144"/>
      <c r="BZ323" s="144"/>
      <c r="CA323" s="144"/>
      <c r="CB323" s="158"/>
      <c r="CC323" s="158">
        <f t="shared" si="225"/>
        <v>762.99665299168294</v>
      </c>
      <c r="CD323" s="158"/>
      <c r="CE323" s="162">
        <f>'[2]A9. Nominal GDP (A)'!DX323/'[2]A9. Nominal GDP (A)'!EF323</f>
        <v>2.2714628641154321E-2</v>
      </c>
      <c r="CF323" s="162">
        <f>'[2]A18. Population 1680+'!U925</f>
        <v>1727.7</v>
      </c>
      <c r="CG323" s="162"/>
      <c r="CH323" s="162"/>
      <c r="CI323" s="145">
        <f>'[2]A9. Nominal GDP (A)'!DX323/CU323</f>
        <v>32720.695133126494</v>
      </c>
      <c r="CJ323" s="145">
        <f t="shared" si="222"/>
        <v>32720.695133126494</v>
      </c>
      <c r="CK323" s="145">
        <f>'[2]A9. Nominal GDP (A)'!DZ323/CV323</f>
        <v>33094.554262738769</v>
      </c>
      <c r="CL323" s="145">
        <f>'[2]A9. Nominal GDP (A)'!EB323/CW323</f>
        <v>36830.922454882711</v>
      </c>
      <c r="CO323" s="146"/>
      <c r="CQ323" s="197"/>
      <c r="CR323" s="83">
        <v>1440512</v>
      </c>
      <c r="CS323" s="83">
        <v>1464210</v>
      </c>
      <c r="CT323" s="83">
        <v>1629519</v>
      </c>
      <c r="CU323" s="203">
        <f>'[2]A9. Nominal GDP (A)'!FM323/'BoE A8. UK Real GDP(A)'!CR323</f>
        <v>0.8522435078638706</v>
      </c>
      <c r="CV323" s="203">
        <f>'[2]A9. Nominal GDP (A)'!FN323/'BoE A8. UK Real GDP(A)'!CS323</f>
        <v>0.8481153659652646</v>
      </c>
      <c r="CW323" s="203">
        <f>'[2]A9. Nominal GDP (A)'!FO323/'BoE A8. UK Real GDP(A)'!CT323</f>
        <v>0.84654244596104744</v>
      </c>
      <c r="CX323" s="203">
        <f t="shared" si="226"/>
        <v>1.0164510951661632</v>
      </c>
      <c r="CY323" s="203">
        <f t="shared" si="227"/>
        <v>1.1312082093033589</v>
      </c>
      <c r="CZ323" s="203">
        <f t="shared" si="228"/>
        <v>1.1128997889646977</v>
      </c>
      <c r="DA323" s="190">
        <v>106991</v>
      </c>
      <c r="DB323" s="190">
        <v>534.62</v>
      </c>
      <c r="DC323" s="190"/>
      <c r="DD323" s="190"/>
      <c r="DE323" s="190"/>
      <c r="DF323" s="205">
        <v>153398.73836015581</v>
      </c>
      <c r="DG323" s="205">
        <v>153852.50029637961</v>
      </c>
      <c r="DH323" s="205">
        <v>174146.52974199958</v>
      </c>
      <c r="DI323" s="205">
        <f t="shared" si="244"/>
        <v>153398.73836015581</v>
      </c>
      <c r="DJ323" s="205">
        <f t="shared" si="244"/>
        <v>153852.50029637961</v>
      </c>
      <c r="DK323" s="205">
        <f t="shared" si="244"/>
        <v>174146.52974199958</v>
      </c>
    </row>
    <row r="324" spans="1:115" x14ac:dyDescent="0.25">
      <c r="A324">
        <v>2006</v>
      </c>
      <c r="B324" s="141">
        <f t="shared" si="238"/>
        <v>1476326</v>
      </c>
      <c r="C324" s="141">
        <f t="shared" si="238"/>
        <v>1500097</v>
      </c>
      <c r="D324" s="141">
        <f t="shared" si="238"/>
        <v>1670306</v>
      </c>
      <c r="E324" s="148">
        <f t="shared" si="235"/>
        <v>2.4861993513417389</v>
      </c>
      <c r="F324" s="148">
        <f t="shared" si="235"/>
        <v>2.450946244049689</v>
      </c>
      <c r="G324" s="148">
        <f t="shared" si="235"/>
        <v>2.5030085565126825</v>
      </c>
      <c r="H324" s="10"/>
      <c r="I324" s="13">
        <f t="shared" si="230"/>
        <v>1447230.1009602058</v>
      </c>
      <c r="J324" s="13">
        <f t="shared" si="218"/>
        <v>1470500.7531623456</v>
      </c>
      <c r="K324" s="13">
        <f t="shared" si="219"/>
        <v>1637351.6052705825</v>
      </c>
      <c r="L324" s="10">
        <f t="shared" si="231"/>
        <v>2.5293053612044361</v>
      </c>
      <c r="M324" s="10"/>
      <c r="N324" s="13">
        <f>('[2]A9. Nominal GDP (A)'!DH324/('[2]A9. Nominal GDP (A)'!F324/'BoE A8. UK Real GDP(A)'!I324))</f>
        <v>1245798.8942153722</v>
      </c>
      <c r="O324" s="13">
        <f t="shared" si="220"/>
        <v>1266461.8987876251</v>
      </c>
      <c r="P324" s="13">
        <f t="shared" si="221"/>
        <v>1410161.4151060649</v>
      </c>
      <c r="Q324" s="10">
        <f t="shared" si="232"/>
        <v>2.1295781336345385</v>
      </c>
      <c r="R324" s="10"/>
      <c r="S324" s="13">
        <f t="shared" si="245"/>
        <v>781.23979001587827</v>
      </c>
      <c r="T324" s="13">
        <f t="shared" si="245"/>
        <v>809.60997699436973</v>
      </c>
      <c r="U324" s="13">
        <f t="shared" si="245"/>
        <v>782.68324236654894</v>
      </c>
      <c r="V324" s="10">
        <f t="shared" si="233"/>
        <v>2.4861993513417389</v>
      </c>
      <c r="W324" s="10">
        <f t="shared" si="233"/>
        <v>2.450946244049689</v>
      </c>
      <c r="X324" s="10">
        <f t="shared" si="233"/>
        <v>2.5030085565126825</v>
      </c>
      <c r="Y324" s="10"/>
      <c r="Z324" s="10"/>
      <c r="AA324" s="10">
        <f t="shared" si="240"/>
        <v>1594.2470840348167</v>
      </c>
      <c r="AB324" s="10">
        <f t="shared" si="242"/>
        <v>5.6954236986196207</v>
      </c>
      <c r="AC324" s="10"/>
      <c r="AD324" s="81">
        <f t="shared" si="224"/>
        <v>1476326</v>
      </c>
      <c r="AE324" s="81">
        <f t="shared" si="224"/>
        <v>1500097</v>
      </c>
      <c r="AF324" s="81">
        <f t="shared" si="224"/>
        <v>1670306</v>
      </c>
      <c r="AG324" s="81">
        <f t="shared" si="241"/>
        <v>1670306</v>
      </c>
      <c r="AH324" s="150">
        <f t="shared" si="243"/>
        <v>2.4861993513417389</v>
      </c>
      <c r="AI324" s="150">
        <f t="shared" si="243"/>
        <v>2.450946244049689</v>
      </c>
      <c r="AJ324" s="150">
        <f t="shared" si="243"/>
        <v>2.5030085565126825</v>
      </c>
      <c r="AN324" s="154">
        <f>'[2]A18. Population 1680+'!J926</f>
        <v>59083.953999999998</v>
      </c>
      <c r="AO324" s="154"/>
      <c r="AP324" s="154"/>
      <c r="AQ324" s="153"/>
      <c r="AR324" s="153"/>
      <c r="AS324" s="153"/>
      <c r="AT324" s="153"/>
      <c r="AU324" s="154">
        <f>'[2]A18. Population 1680+'!S926</f>
        <v>5976.0290000000005</v>
      </c>
      <c r="AV324" s="153"/>
      <c r="AW324" s="153"/>
      <c r="AX324" s="153"/>
      <c r="AY324" s="156"/>
      <c r="AZ324" s="153"/>
      <c r="BA324" s="153"/>
      <c r="BB324" s="153"/>
      <c r="BC324" s="157"/>
      <c r="BJ324" s="168"/>
      <c r="BP324" s="166"/>
      <c r="BQ324" s="166"/>
      <c r="BR324" s="166"/>
      <c r="BV324" s="143"/>
      <c r="BW324" s="143"/>
      <c r="BX324" s="143"/>
      <c r="BY324" s="144"/>
      <c r="BZ324" s="144"/>
      <c r="CA324" s="144"/>
      <c r="CB324" s="158"/>
      <c r="CC324" s="158">
        <f t="shared" si="225"/>
        <v>782.16688166571157</v>
      </c>
      <c r="CD324" s="158"/>
      <c r="CE324" s="162">
        <f>'[2]A9. Nominal GDP (A)'!DX324/'[2]A9. Nominal GDP (A)'!EF324</f>
        <v>2.2971175303170131E-2</v>
      </c>
      <c r="CF324" s="162">
        <f>'[2]A18. Population 1680+'!U926</f>
        <v>1743.1</v>
      </c>
      <c r="CG324" s="162"/>
      <c r="CH324" s="162"/>
      <c r="CI324" s="145">
        <f>'[2]A9. Nominal GDP (A)'!DX324/CU324</f>
        <v>33912.943350627946</v>
      </c>
      <c r="CJ324" s="145">
        <f t="shared" si="222"/>
        <v>33912.943350627946</v>
      </c>
      <c r="CK324" s="145">
        <f>'[2]A9. Nominal GDP (A)'!DZ324/CV324</f>
        <v>34371.598554763586</v>
      </c>
      <c r="CL324" s="145">
        <f>'[2]A9. Nominal GDP (A)'!EB324/CW324</f>
        <v>38271.583301355146</v>
      </c>
      <c r="CO324" s="146"/>
      <c r="CQ324" s="197"/>
      <c r="CR324" s="83">
        <v>1476326</v>
      </c>
      <c r="CS324" s="83">
        <v>1500097</v>
      </c>
      <c r="CT324" s="83">
        <v>1670306</v>
      </c>
      <c r="CU324" s="203">
        <f>'[2]A9. Nominal GDP (A)'!FM324/'BoE A8. UK Real GDP(A)'!CR324</f>
        <v>0.87783592512764796</v>
      </c>
      <c r="CV324" s="203">
        <f>'[2]A9. Nominal GDP (A)'!FN324/'BoE A8. UK Real GDP(A)'!CS324</f>
        <v>0.87380282741716031</v>
      </c>
      <c r="CW324" s="203">
        <f>'[2]A9. Nominal GDP (A)'!FO324/'BoE A8. UK Real GDP(A)'!CT324</f>
        <v>0.87148342878490526</v>
      </c>
      <c r="CX324" s="203">
        <f t="shared" si="226"/>
        <v>1.0161014572662135</v>
      </c>
      <c r="CY324" s="203">
        <f t="shared" si="227"/>
        <v>1.1313937436582435</v>
      </c>
      <c r="CZ324" s="203">
        <f t="shared" si="228"/>
        <v>1.1134653292420424</v>
      </c>
      <c r="DA324" s="190">
        <v>112769</v>
      </c>
      <c r="DB324" s="190">
        <v>563.52</v>
      </c>
      <c r="DC324" s="190"/>
      <c r="DD324" s="190"/>
      <c r="DE324" s="190"/>
      <c r="DF324" s="205">
        <v>162135.44645810363</v>
      </c>
      <c r="DG324" s="205">
        <v>161730.7403398348</v>
      </c>
      <c r="DH324" s="205">
        <v>184362.18806009705</v>
      </c>
      <c r="DI324" s="205">
        <f t="shared" si="244"/>
        <v>162135.44645810363</v>
      </c>
      <c r="DJ324" s="205">
        <f t="shared" si="244"/>
        <v>161730.7403398348</v>
      </c>
      <c r="DK324" s="205">
        <f t="shared" si="244"/>
        <v>184362.18806009705</v>
      </c>
    </row>
    <row r="325" spans="1:115" x14ac:dyDescent="0.25">
      <c r="A325">
        <v>2007</v>
      </c>
      <c r="B325" s="141">
        <f t="shared" si="238"/>
        <v>1513717</v>
      </c>
      <c r="C325" s="141">
        <f t="shared" si="238"/>
        <v>1538059</v>
      </c>
      <c r="D325" s="141">
        <f t="shared" si="238"/>
        <v>1712996</v>
      </c>
      <c r="E325" s="148">
        <f t="shared" si="235"/>
        <v>2.5327061909090531</v>
      </c>
      <c r="F325" s="148">
        <f t="shared" si="235"/>
        <v>2.5306363521825546</v>
      </c>
      <c r="G325" s="148">
        <f t="shared" si="235"/>
        <v>2.5558191133840182</v>
      </c>
      <c r="H325" s="10"/>
      <c r="I325" s="13">
        <f t="shared" si="230"/>
        <v>1484711.8408073052</v>
      </c>
      <c r="J325" s="13">
        <f t="shared" si="218"/>
        <v>1508554.724493817</v>
      </c>
      <c r="K325" s="13">
        <f t="shared" si="219"/>
        <v>1680135.9433149251</v>
      </c>
      <c r="L325" s="10">
        <f t="shared" si="231"/>
        <v>2.6130208018009853</v>
      </c>
      <c r="M325" s="10"/>
      <c r="N325" s="13">
        <f>('[2]A9. Nominal GDP (A)'!DH325/('[2]A9. Nominal GDP (A)'!F325/'BoE A8. UK Real GDP(A)'!I325))</f>
        <v>1281451.9315594546</v>
      </c>
      <c r="O325" s="13">
        <f t="shared" si="220"/>
        <v>1302679.9848068333</v>
      </c>
      <c r="P325" s="13">
        <f t="shared" si="221"/>
        <v>1450845.2557763816</v>
      </c>
      <c r="Q325" s="10">
        <f t="shared" si="232"/>
        <v>2.8850484940588643</v>
      </c>
      <c r="R325" s="10"/>
      <c r="S325" s="13">
        <f t="shared" si="245"/>
        <v>801.02629854345525</v>
      </c>
      <c r="T325" s="13">
        <f t="shared" si="245"/>
        <v>830.09826138308608</v>
      </c>
      <c r="U325" s="13">
        <f t="shared" si="245"/>
        <v>802.68721027220693</v>
      </c>
      <c r="V325" s="10">
        <f t="shared" si="233"/>
        <v>2.5327061909090389</v>
      </c>
      <c r="W325" s="10">
        <f t="shared" si="233"/>
        <v>2.5306363521825546</v>
      </c>
      <c r="X325" s="10">
        <f t="shared" si="233"/>
        <v>2.555819113384004</v>
      </c>
      <c r="Y325" s="10"/>
      <c r="Z325" s="10"/>
      <c r="AA325" s="10">
        <f t="shared" si="240"/>
        <v>1656.9732485675186</v>
      </c>
      <c r="AB325" s="10">
        <f t="shared" si="242"/>
        <v>3.9345321789111125</v>
      </c>
      <c r="AC325" s="10"/>
      <c r="AD325" s="81">
        <f t="shared" si="224"/>
        <v>1513717</v>
      </c>
      <c r="AE325" s="81">
        <f t="shared" si="224"/>
        <v>1538059</v>
      </c>
      <c r="AF325" s="81">
        <f t="shared" si="224"/>
        <v>1712996</v>
      </c>
      <c r="AG325" s="81">
        <f t="shared" si="241"/>
        <v>1712996</v>
      </c>
      <c r="AH325" s="150">
        <f t="shared" si="243"/>
        <v>2.5327061909090531</v>
      </c>
      <c r="AI325" s="150">
        <f t="shared" si="243"/>
        <v>2.5306363521825546</v>
      </c>
      <c r="AJ325" s="150">
        <f t="shared" si="243"/>
        <v>2.5558191133840182</v>
      </c>
      <c r="AN325" s="154">
        <f>'[2]A18. Population 1680+'!J927</f>
        <v>59557.392</v>
      </c>
      <c r="AO325" s="154"/>
      <c r="AP325" s="154"/>
      <c r="AQ325" s="153"/>
      <c r="AR325" s="153"/>
      <c r="AS325" s="153"/>
      <c r="AT325" s="153"/>
      <c r="AU325" s="154">
        <f>'[2]A18. Population 1680+'!S927</f>
        <v>6137.5419999999995</v>
      </c>
      <c r="AV325" s="153"/>
      <c r="AW325" s="153"/>
      <c r="AX325" s="153"/>
      <c r="AY325" s="156"/>
      <c r="AZ325" s="153"/>
      <c r="BA325" s="153"/>
      <c r="BB325" s="153"/>
      <c r="BC325" s="157"/>
      <c r="BJ325" s="168"/>
      <c r="BP325" s="166"/>
      <c r="BQ325" s="166"/>
      <c r="BR325" s="166"/>
      <c r="BV325" s="143"/>
      <c r="BW325" s="143"/>
      <c r="BX325" s="143"/>
      <c r="BY325" s="144"/>
      <c r="BZ325" s="144"/>
      <c r="CA325" s="144"/>
      <c r="CB325" s="158"/>
      <c r="CC325" s="158">
        <f t="shared" si="225"/>
        <v>802.42418253041853</v>
      </c>
      <c r="CD325" s="158"/>
      <c r="CE325" s="162">
        <f>'[2]A9. Nominal GDP (A)'!DX325/'[2]A9. Nominal GDP (A)'!EF325</f>
        <v>2.3528936812087804E-2</v>
      </c>
      <c r="CF325" s="162">
        <f>'[2]A18. Population 1680+'!U927</f>
        <v>1761.7</v>
      </c>
      <c r="CG325" s="162"/>
      <c r="CH325" s="162"/>
      <c r="CI325" s="145">
        <f>'[2]A9. Nominal GDP (A)'!DX325/CU325</f>
        <v>35616.151644383113</v>
      </c>
      <c r="CJ325" s="145">
        <f t="shared" si="222"/>
        <v>35616.151644383113</v>
      </c>
      <c r="CK325" s="145">
        <f>'[2]A9. Nominal GDP (A)'!DZ325/CV325</f>
        <v>36181.506872879669</v>
      </c>
      <c r="CL325" s="145">
        <f>'[2]A9. Nominal GDP (A)'!EB325/CW325</f>
        <v>40296.748399908844</v>
      </c>
      <c r="CO325" s="146"/>
      <c r="CQ325" s="197"/>
      <c r="CR325" s="83">
        <v>1513717</v>
      </c>
      <c r="CS325" s="83">
        <v>1538059</v>
      </c>
      <c r="CT325" s="83">
        <v>1712996</v>
      </c>
      <c r="CU325" s="203">
        <f>'[2]A9. Nominal GDP (A)'!FM325/'BoE A8. UK Real GDP(A)'!CR325</f>
        <v>0.90001301432169944</v>
      </c>
      <c r="CV325" s="203">
        <f>'[2]A9. Nominal GDP (A)'!FN325/'BoE A8. UK Real GDP(A)'!CS325</f>
        <v>0.89576147599019285</v>
      </c>
      <c r="CW325" s="203">
        <f>'[2]A9. Nominal GDP (A)'!FO325/'BoE A8. UK Real GDP(A)'!CT325</f>
        <v>0.89369152058732182</v>
      </c>
      <c r="CX325" s="203">
        <f t="shared" si="226"/>
        <v>1.0160809451172181</v>
      </c>
      <c r="CY325" s="203">
        <f t="shared" si="227"/>
        <v>1.1316487824342332</v>
      </c>
      <c r="CZ325" s="203">
        <f t="shared" si="228"/>
        <v>1.1137388097595735</v>
      </c>
      <c r="DA325" s="190">
        <v>119535</v>
      </c>
      <c r="DB325" s="190">
        <v>594.20000000000005</v>
      </c>
      <c r="DC325" s="190"/>
      <c r="DD325" s="190"/>
      <c r="DE325" s="190"/>
      <c r="DF325" s="205">
        <v>168514.71777241892</v>
      </c>
      <c r="DG325" s="205">
        <v>168296.89143883277</v>
      </c>
      <c r="DH325" s="205">
        <v>191361.74455052742</v>
      </c>
      <c r="DI325" s="205">
        <f t="shared" si="244"/>
        <v>168514.71777241892</v>
      </c>
      <c r="DJ325" s="205">
        <f t="shared" si="244"/>
        <v>168296.89143883277</v>
      </c>
      <c r="DK325" s="205">
        <f t="shared" si="244"/>
        <v>191361.74455052742</v>
      </c>
    </row>
    <row r="326" spans="1:115" x14ac:dyDescent="0.25">
      <c r="A326">
        <v>2008</v>
      </c>
      <c r="B326" s="141">
        <f t="shared" si="238"/>
        <v>1507405</v>
      </c>
      <c r="C326" s="141">
        <f t="shared" si="238"/>
        <v>1531690</v>
      </c>
      <c r="D326" s="141">
        <f t="shared" si="238"/>
        <v>1702252</v>
      </c>
      <c r="E326" s="148">
        <f t="shared" si="235"/>
        <v>-0.41698679475753408</v>
      </c>
      <c r="F326" s="148">
        <f t="shared" si="235"/>
        <v>-0.41409334752438554</v>
      </c>
      <c r="G326" s="148">
        <f t="shared" si="235"/>
        <v>-0.62720520071266606</v>
      </c>
      <c r="H326" s="10"/>
      <c r="I326" s="13">
        <f t="shared" si="230"/>
        <v>1477216.5137008592</v>
      </c>
      <c r="J326" s="13">
        <f t="shared" si="218"/>
        <v>1500982.6411830417</v>
      </c>
      <c r="K326" s="13">
        <f t="shared" si="219"/>
        <v>1668125.2100092808</v>
      </c>
      <c r="L326" s="10">
        <f t="shared" si="231"/>
        <v>-0.71486675548092649</v>
      </c>
      <c r="M326" s="10"/>
      <c r="N326" s="13">
        <f>('[2]A9. Nominal GDP (A)'!DH326/('[2]A9. Nominal GDP (A)'!F326/'BoE A8. UK Real GDP(A)'!I326))</f>
        <v>1273437.561994402</v>
      </c>
      <c r="O326" s="13">
        <f t="shared" si="220"/>
        <v>1294570.4656623043</v>
      </c>
      <c r="P326" s="13">
        <f t="shared" si="221"/>
        <v>1438727.9177343901</v>
      </c>
      <c r="Q326" s="10">
        <f t="shared" si="232"/>
        <v>-0.83519162321050544</v>
      </c>
      <c r="R326" s="10"/>
      <c r="S326" s="13">
        <f t="shared" si="245"/>
        <v>797.68612465599392</v>
      </c>
      <c r="T326" s="13">
        <f t="shared" si="245"/>
        <v>826.66087970478316</v>
      </c>
      <c r="U326" s="13">
        <f t="shared" si="245"/>
        <v>797.65271434392423</v>
      </c>
      <c r="V326" s="10">
        <f t="shared" si="233"/>
        <v>-0.4169867947575483</v>
      </c>
      <c r="W326" s="10">
        <f t="shared" si="233"/>
        <v>-0.41409334752438554</v>
      </c>
      <c r="X326" s="10">
        <f t="shared" si="233"/>
        <v>-0.62720520071268027</v>
      </c>
      <c r="Y326" s="10"/>
      <c r="Z326" s="10"/>
      <c r="AA326" s="10">
        <f t="shared" si="240"/>
        <v>1602.8566558250998</v>
      </c>
      <c r="AB326" s="10">
        <f t="shared" si="242"/>
        <v>-3.265990732753437</v>
      </c>
      <c r="AC326" s="10"/>
      <c r="AD326" s="81">
        <f t="shared" si="224"/>
        <v>1507405</v>
      </c>
      <c r="AE326" s="81">
        <f t="shared" si="224"/>
        <v>1531690</v>
      </c>
      <c r="AF326" s="81">
        <f t="shared" si="224"/>
        <v>1702252</v>
      </c>
      <c r="AG326" s="81">
        <f t="shared" si="241"/>
        <v>1702252</v>
      </c>
      <c r="AH326" s="150">
        <f t="shared" si="243"/>
        <v>-0.41698679475753408</v>
      </c>
      <c r="AI326" s="150">
        <f t="shared" si="243"/>
        <v>-0.41409334752438554</v>
      </c>
      <c r="AJ326" s="150">
        <f t="shared" si="243"/>
        <v>-0.62720520071266606</v>
      </c>
      <c r="AN326" s="154">
        <f>'[2]A18. Population 1680+'!J928</f>
        <v>60044.62</v>
      </c>
      <c r="AO326" s="154"/>
      <c r="AP326" s="154"/>
      <c r="AQ326" s="153"/>
      <c r="AR326" s="153"/>
      <c r="AS326" s="153"/>
      <c r="AT326" s="153"/>
      <c r="AU326" s="154">
        <f>'[2]A18. Population 1680+'!S928</f>
        <v>6264.2699999999995</v>
      </c>
      <c r="AV326" s="153"/>
      <c r="AW326" s="153"/>
      <c r="AX326" s="153"/>
      <c r="AY326" s="156"/>
      <c r="AZ326" s="153"/>
      <c r="BA326" s="153"/>
      <c r="BB326" s="153"/>
      <c r="BC326" s="157"/>
      <c r="BJ326" s="168"/>
      <c r="BP326" s="166"/>
      <c r="BQ326" s="166"/>
      <c r="BR326" s="166"/>
      <c r="BV326" s="143"/>
      <c r="BW326" s="143"/>
      <c r="BX326" s="143"/>
      <c r="BY326" s="144"/>
      <c r="BZ326" s="144"/>
      <c r="CA326" s="144"/>
      <c r="CB326" s="158"/>
      <c r="CC326" s="158">
        <f t="shared" si="225"/>
        <v>798.37327409089414</v>
      </c>
      <c r="CD326" s="158"/>
      <c r="CE326" s="162">
        <f>'[2]A9. Nominal GDP (A)'!DX326/'[2]A9. Nominal GDP (A)'!EF326</f>
        <v>2.26467883835836E-2</v>
      </c>
      <c r="CF326" s="162">
        <f>'[2]A18. Population 1680+'!U928</f>
        <v>1779.2</v>
      </c>
      <c r="CG326" s="162"/>
      <c r="CH326" s="162"/>
      <c r="CI326" s="145">
        <f>'[2]A9. Nominal GDP (A)'!DX326/CU326</f>
        <v>34137.882043355836</v>
      </c>
      <c r="CJ326" s="145">
        <f t="shared" si="222"/>
        <v>34137.882043355836</v>
      </c>
      <c r="CK326" s="145">
        <f>'[2]A9. Nominal GDP (A)'!DZ326/CV326</f>
        <v>34670.548416774684</v>
      </c>
      <c r="CL326" s="145">
        <f>'[2]A9. Nominal GDP (A)'!EB326/CW326</f>
        <v>38531.302276277536</v>
      </c>
      <c r="CO326" s="146"/>
      <c r="CQ326" s="197"/>
      <c r="CR326" s="83">
        <v>1507405</v>
      </c>
      <c r="CS326" s="83">
        <v>1531690</v>
      </c>
      <c r="CT326" s="83">
        <v>1702252</v>
      </c>
      <c r="CU326" s="203">
        <f>'[2]A9. Nominal GDP (A)'!FM326/'BoE A8. UK Real GDP(A)'!CR326</f>
        <v>0.92709324965752404</v>
      </c>
      <c r="CV326" s="203">
        <f>'[2]A9. Nominal GDP (A)'!FN326/'BoE A8. UK Real GDP(A)'!CS326</f>
        <v>0.92323316075707229</v>
      </c>
      <c r="CW326" s="203">
        <f>'[2]A9. Nominal GDP (A)'!FO326/'BoE A8. UK Real GDP(A)'!CT326</f>
        <v>0.91893092209614091</v>
      </c>
      <c r="CX326" s="203">
        <f t="shared" si="226"/>
        <v>1.0161104679896908</v>
      </c>
      <c r="CY326" s="203">
        <f t="shared" si="227"/>
        <v>1.1292598870243895</v>
      </c>
      <c r="CZ326" s="203">
        <f t="shared" si="228"/>
        <v>1.1113554309292351</v>
      </c>
      <c r="DA326" s="190">
        <v>115949</v>
      </c>
      <c r="DB326" s="190">
        <v>581.66999999999996</v>
      </c>
      <c r="DC326" s="190"/>
      <c r="DD326" s="190"/>
      <c r="DE326" s="190"/>
      <c r="DF326" s="205">
        <v>163011.04270664611</v>
      </c>
      <c r="DG326" s="205">
        <v>162980.38754527981</v>
      </c>
      <c r="DH326" s="205">
        <v>182992.57399154973</v>
      </c>
      <c r="DI326" s="205">
        <f t="shared" si="244"/>
        <v>163011.04270664611</v>
      </c>
      <c r="DJ326" s="205">
        <f t="shared" si="244"/>
        <v>162980.38754527981</v>
      </c>
      <c r="DK326" s="205">
        <f t="shared" si="244"/>
        <v>182992.57399154973</v>
      </c>
    </row>
    <row r="327" spans="1:115" x14ac:dyDescent="0.25">
      <c r="A327">
        <v>2009</v>
      </c>
      <c r="B327" s="141">
        <f t="shared" si="238"/>
        <v>1438457</v>
      </c>
      <c r="C327" s="141">
        <f t="shared" si="238"/>
        <v>1463182</v>
      </c>
      <c r="D327" s="141">
        <f t="shared" si="238"/>
        <v>1628583</v>
      </c>
      <c r="E327" s="148">
        <f t="shared" si="235"/>
        <v>-4.5739532507852942</v>
      </c>
      <c r="F327" s="148">
        <f t="shared" si="235"/>
        <v>-4.4727066181799131</v>
      </c>
      <c r="G327" s="148">
        <f t="shared" si="235"/>
        <v>-4.3277376087676771</v>
      </c>
      <c r="H327" s="10"/>
      <c r="I327" s="13">
        <f t="shared" si="230"/>
        <v>1409384.0575580066</v>
      </c>
      <c r="J327" s="13">
        <f t="shared" si="218"/>
        <v>1433578.2742110316</v>
      </c>
      <c r="K327" s="13">
        <f t="shared" si="219"/>
        <v>1595632.8102378414</v>
      </c>
      <c r="L327" s="10">
        <f t="shared" si="231"/>
        <v>-4.3457409153978404</v>
      </c>
      <c r="M327" s="10"/>
      <c r="N327" s="13">
        <f>('[2]A9. Nominal GDP (A)'!DH327/('[2]A9. Nominal GDP (A)'!F327/'BoE A8. UK Real GDP(A)'!I327))</f>
        <v>1218985.9515759749</v>
      </c>
      <c r="O327" s="13">
        <f t="shared" si="220"/>
        <v>1240530.0240208788</v>
      </c>
      <c r="P327" s="13">
        <f t="shared" si="221"/>
        <v>1380762.0023414684</v>
      </c>
      <c r="Q327" s="10">
        <f t="shared" si="232"/>
        <v>-4.0289699447969696</v>
      </c>
      <c r="R327" s="10"/>
      <c r="S327" s="13">
        <f t="shared" si="245"/>
        <v>761.20033422622782</v>
      </c>
      <c r="T327" s="13">
        <f t="shared" si="245"/>
        <v>789.68676382832291</v>
      </c>
      <c r="U327" s="13">
        <f t="shared" si="245"/>
        <v>763.13239783790607</v>
      </c>
      <c r="V327" s="10">
        <f t="shared" si="233"/>
        <v>-4.5739532507852942</v>
      </c>
      <c r="W327" s="10">
        <f t="shared" si="233"/>
        <v>-4.4727066181799273</v>
      </c>
      <c r="X327" s="10">
        <f t="shared" si="233"/>
        <v>-4.3277376087676771</v>
      </c>
      <c r="Y327" s="10"/>
      <c r="Z327" s="10"/>
      <c r="AA327" s="10">
        <f t="shared" si="240"/>
        <v>1562.7889613663517</v>
      </c>
      <c r="AB327" s="10">
        <f t="shared" si="242"/>
        <v>-2.4997677935287754</v>
      </c>
      <c r="AC327" s="10"/>
      <c r="AD327" s="81">
        <f t="shared" si="224"/>
        <v>1438457</v>
      </c>
      <c r="AE327" s="81">
        <f t="shared" si="224"/>
        <v>1463182</v>
      </c>
      <c r="AF327" s="81">
        <f t="shared" si="224"/>
        <v>1628583</v>
      </c>
      <c r="AG327" s="81">
        <f t="shared" si="241"/>
        <v>1628583</v>
      </c>
      <c r="AH327" s="150">
        <f t="shared" si="243"/>
        <v>-4.5739532507852942</v>
      </c>
      <c r="AI327" s="150">
        <f t="shared" si="243"/>
        <v>-4.4727066181799131</v>
      </c>
      <c r="AJ327" s="150">
        <f t="shared" si="243"/>
        <v>-4.3277376087676771</v>
      </c>
      <c r="AN327" s="154">
        <f>'[2]A18. Population 1680+'!J929</f>
        <v>60467.152999999998</v>
      </c>
      <c r="AO327" s="154"/>
      <c r="AP327" s="154"/>
      <c r="AQ327" s="153"/>
      <c r="AR327" s="153"/>
      <c r="AS327" s="153"/>
      <c r="AT327" s="153"/>
      <c r="AU327" s="154">
        <f>'[2]A18. Population 1680+'!S929</f>
        <v>6326.6950000000006</v>
      </c>
      <c r="AV327" s="153"/>
      <c r="AW327" s="153"/>
      <c r="AX327" s="153"/>
      <c r="AY327" s="156"/>
      <c r="AZ327" s="153"/>
      <c r="BA327" s="153"/>
      <c r="BB327" s="153"/>
      <c r="BC327" s="157"/>
      <c r="BJ327" s="168"/>
      <c r="BP327" s="166"/>
      <c r="BQ327" s="166"/>
      <c r="BR327" s="166"/>
      <c r="BV327" s="143"/>
      <c r="BW327" s="143"/>
      <c r="BX327" s="143"/>
      <c r="BY327" s="144"/>
      <c r="BZ327" s="144"/>
      <c r="CA327" s="144"/>
      <c r="CB327" s="158"/>
      <c r="CC327" s="158">
        <f t="shared" si="225"/>
        <v>761.71269008163438</v>
      </c>
      <c r="CD327" s="158"/>
      <c r="CE327" s="162">
        <f>'[2]A9. Nominal GDP (A)'!DX327/'[2]A9. Nominal GDP (A)'!EF327</f>
        <v>2.245861151622194E-2</v>
      </c>
      <c r="CF327" s="162">
        <f>'[2]A18. Population 1680+'!U929</f>
        <v>1793.3</v>
      </c>
      <c r="CG327" s="162"/>
      <c r="CH327" s="162"/>
      <c r="CI327" s="145">
        <f>'[2]A9. Nominal GDP (A)'!DX327/CU327</f>
        <v>32305.746945790066</v>
      </c>
      <c r="CJ327" s="145">
        <f t="shared" si="222"/>
        <v>32305.746945790066</v>
      </c>
      <c r="CK327" s="145">
        <f>'[2]A9. Nominal GDP (A)'!DZ327/CV327</f>
        <v>32800.75693101505</v>
      </c>
      <c r="CL327" s="145">
        <f>'[2]A9. Nominal GDP (A)'!EB327/CW327</f>
        <v>36508.619655643168</v>
      </c>
      <c r="CO327" s="146"/>
      <c r="CQ327" s="197"/>
      <c r="CR327" s="83">
        <v>1438457</v>
      </c>
      <c r="CS327" s="83">
        <v>1463182</v>
      </c>
      <c r="CT327" s="83">
        <v>1628583</v>
      </c>
      <c r="CU327" s="203">
        <f>'[2]A9. Nominal GDP (A)'!FM327/'BoE A8. UK Real GDP(A)'!CR327</f>
        <v>0.94859283245866921</v>
      </c>
      <c r="CV327" s="203">
        <f>'[2]A9. Nominal GDP (A)'!FN327/'BoE A8. UK Real GDP(A)'!CS327</f>
        <v>0.94467332156901873</v>
      </c>
      <c r="CW327" s="203">
        <f>'[2]A9. Nominal GDP (A)'!FO327/'BoE A8. UK Real GDP(A)'!CT327</f>
        <v>0.93299451117935039</v>
      </c>
      <c r="CX327" s="203">
        <f t="shared" si="226"/>
        <v>1.0171885569050725</v>
      </c>
      <c r="CY327" s="203">
        <f t="shared" si="227"/>
        <v>1.1321735720984361</v>
      </c>
      <c r="CZ327" s="203">
        <f t="shared" si="228"/>
        <v>1.1130419865744658</v>
      </c>
      <c r="DA327" s="206"/>
      <c r="DB327" s="207">
        <v>549.92999999999995</v>
      </c>
      <c r="DC327" s="207"/>
      <c r="DD327" s="207"/>
      <c r="DE327" s="207"/>
      <c r="DF327" s="205">
        <v>158936.14516116996</v>
      </c>
      <c r="DG327" s="205">
        <v>158578.32289220512</v>
      </c>
      <c r="DH327" s="205">
        <v>174638.74539345398</v>
      </c>
      <c r="DI327" s="205">
        <f t="shared" si="244"/>
        <v>158936.14516116996</v>
      </c>
      <c r="DJ327" s="205">
        <f t="shared" si="244"/>
        <v>158578.32289220512</v>
      </c>
      <c r="DK327" s="205">
        <f t="shared" si="244"/>
        <v>174638.74539345398</v>
      </c>
    </row>
    <row r="328" spans="1:115" x14ac:dyDescent="0.25">
      <c r="A328">
        <v>2010</v>
      </c>
      <c r="B328" s="141">
        <f t="shared" si="238"/>
        <v>1467124</v>
      </c>
      <c r="C328" s="141">
        <f t="shared" si="238"/>
        <v>1494588</v>
      </c>
      <c r="D328" s="141">
        <f t="shared" si="238"/>
        <v>1659772</v>
      </c>
      <c r="E328" s="148">
        <f t="shared" si="235"/>
        <v>1.9928993358856104</v>
      </c>
      <c r="F328" s="148">
        <f t="shared" si="235"/>
        <v>2.1464178755616246</v>
      </c>
      <c r="G328" s="148">
        <f t="shared" si="235"/>
        <v>1.9151004277952097</v>
      </c>
      <c r="H328" s="10"/>
      <c r="I328" s="13">
        <f t="shared" si="230"/>
        <v>1436758.8126494379</v>
      </c>
      <c r="J328" s="13">
        <f t="shared" si="218"/>
        <v>1463622.675563941</v>
      </c>
      <c r="K328" s="13">
        <f t="shared" si="219"/>
        <v>1625384.343689441</v>
      </c>
      <c r="L328" s="10">
        <f t="shared" si="231"/>
        <v>1.8645601457120335</v>
      </c>
      <c r="M328" s="10"/>
      <c r="N328" s="13">
        <f>('[2]A9. Nominal GDP (A)'!DH328/('[2]A9. Nominal GDP (A)'!F328/'BoE A8. UK Real GDP(A)'!I328))</f>
        <v>1245286.3091512735</v>
      </c>
      <c r="O328" s="13">
        <f t="shared" si="220"/>
        <v>1269202.7261407515</v>
      </c>
      <c r="P328" s="13">
        <f t="shared" si="221"/>
        <v>1409476.8238284306</v>
      </c>
      <c r="Q328" s="10">
        <f t="shared" si="232"/>
        <v>2.0796358415330189</v>
      </c>
      <c r="R328" s="10"/>
      <c r="S328" s="13">
        <f t="shared" si="245"/>
        <v>776.37029063178124</v>
      </c>
      <c r="T328" s="13">
        <f t="shared" si="245"/>
        <v>806.63674168807813</v>
      </c>
      <c r="U328" s="13">
        <f t="shared" si="245"/>
        <v>777.7471496535436</v>
      </c>
      <c r="V328" s="10">
        <f t="shared" si="233"/>
        <v>1.9928993358855962</v>
      </c>
      <c r="W328" s="10">
        <f t="shared" si="233"/>
        <v>2.1464178755616246</v>
      </c>
      <c r="X328" s="10">
        <f t="shared" si="233"/>
        <v>1.9151004277952097</v>
      </c>
      <c r="Y328" s="10"/>
      <c r="Z328" s="10"/>
      <c r="AA328" s="10">
        <f t="shared" si="240"/>
        <v>1600.9552867028301</v>
      </c>
      <c r="AB328" s="10">
        <f t="shared" si="242"/>
        <v>2.4421931738697111</v>
      </c>
      <c r="AC328" s="10"/>
      <c r="AD328" s="81">
        <f t="shared" si="224"/>
        <v>1467124</v>
      </c>
      <c r="AE328" s="81">
        <f t="shared" si="224"/>
        <v>1494588</v>
      </c>
      <c r="AF328" s="81">
        <f t="shared" si="224"/>
        <v>1659772</v>
      </c>
      <c r="AG328" s="81">
        <f t="shared" si="241"/>
        <v>1659772</v>
      </c>
      <c r="AH328" s="150">
        <f t="shared" si="243"/>
        <v>1.9928993358856104</v>
      </c>
      <c r="AI328" s="150">
        <f t="shared" si="243"/>
        <v>2.1464178755616246</v>
      </c>
      <c r="AJ328" s="150">
        <f t="shared" si="243"/>
        <v>1.9151004277952097</v>
      </c>
      <c r="AN328" s="154">
        <f>'[2]A18. Population 1680+'!J930</f>
        <v>60954.623</v>
      </c>
      <c r="AO328" s="154"/>
      <c r="AP328" s="154"/>
      <c r="AQ328" s="153"/>
      <c r="AR328" s="153"/>
      <c r="AS328" s="153"/>
      <c r="AT328" s="153"/>
      <c r="AU328" s="154">
        <f>'[2]A18. Population 1680+'!S930</f>
        <v>6359.5630000000001</v>
      </c>
      <c r="AV328" s="153"/>
      <c r="AW328" s="153"/>
      <c r="AX328" s="153"/>
      <c r="AY328" s="156"/>
      <c r="AZ328" s="153"/>
      <c r="BA328" s="153"/>
      <c r="BB328" s="153"/>
      <c r="BC328" s="157"/>
      <c r="BJ328" s="168"/>
      <c r="BP328" s="166"/>
      <c r="BQ328" s="166"/>
      <c r="BR328" s="166"/>
      <c r="BV328" s="143"/>
      <c r="BW328" s="143"/>
      <c r="BX328" s="143"/>
      <c r="BY328" s="144"/>
      <c r="BZ328" s="144"/>
      <c r="CA328" s="144"/>
      <c r="CB328" s="158"/>
      <c r="CC328" s="158">
        <f t="shared" si="225"/>
        <v>776.50759160560165</v>
      </c>
      <c r="CD328" s="158"/>
      <c r="CE328" s="162">
        <f>'[2]A9. Nominal GDP (A)'!DX328/'[2]A9. Nominal GDP (A)'!EF328</f>
        <v>2.1962705788110538E-2</v>
      </c>
      <c r="CF328" s="162">
        <f>'[2]A18. Population 1680+'!U930</f>
        <v>1804.8</v>
      </c>
      <c r="CG328" s="162"/>
      <c r="CH328" s="162"/>
      <c r="CI328" s="145">
        <f>'[2]A9. Nominal GDP (A)'!DX328/CU328</f>
        <v>32222.012766675885</v>
      </c>
      <c r="CJ328" s="145">
        <f t="shared" si="222"/>
        <v>32222.012766675885</v>
      </c>
      <c r="CK328" s="145">
        <f>'[2]A9. Nominal GDP (A)'!DZ328/CV328</f>
        <v>32789.050589021193</v>
      </c>
      <c r="CL328" s="145">
        <f>'[2]A9. Nominal GDP (A)'!EB328/CW328</f>
        <v>36412.943282189401</v>
      </c>
      <c r="CO328" s="146"/>
      <c r="CQ328" s="197"/>
      <c r="CR328" s="83">
        <v>1467124</v>
      </c>
      <c r="CS328" s="83">
        <v>1494588</v>
      </c>
      <c r="CT328" s="83">
        <v>1659772</v>
      </c>
      <c r="CU328" s="203">
        <f>'[2]A9. Nominal GDP (A)'!FM328/'BoE A8. UK Real GDP(A)'!CR328</f>
        <v>0.94873030500489397</v>
      </c>
      <c r="CV328" s="203">
        <f>'[2]A9. Nominal GDP (A)'!FN328/'BoE A8. UK Real GDP(A)'!CS328</f>
        <v>0.94650499000393418</v>
      </c>
      <c r="CW328" s="203">
        <f>'[2]A9. Nominal GDP (A)'!FO328/'BoE A8. UK Real GDP(A)'!CT328</f>
        <v>0.94738253205862011</v>
      </c>
      <c r="CX328" s="203">
        <f t="shared" si="226"/>
        <v>1.0187196174283837</v>
      </c>
      <c r="CY328" s="203">
        <f t="shared" si="227"/>
        <v>1.1313099642566</v>
      </c>
      <c r="CZ328" s="203">
        <f t="shared" si="228"/>
        <v>1.1105214279788143</v>
      </c>
      <c r="DA328" s="206"/>
      <c r="DB328" s="207">
        <v>545.72</v>
      </c>
      <c r="DC328" s="207"/>
      <c r="DD328" s="207"/>
      <c r="DE328" s="207"/>
      <c r="DF328" s="205">
        <v>162817.67284910771</v>
      </c>
      <c r="DG328" s="205">
        <v>162344.10383633469</v>
      </c>
      <c r="DH328" s="205">
        <v>178190.11177018288</v>
      </c>
      <c r="DI328" s="205">
        <f t="shared" si="244"/>
        <v>162817.67284910771</v>
      </c>
      <c r="DJ328" s="205">
        <f t="shared" si="244"/>
        <v>162344.10383633469</v>
      </c>
      <c r="DK328" s="205">
        <f t="shared" si="244"/>
        <v>178190.11177018288</v>
      </c>
    </row>
    <row r="329" spans="1:115" x14ac:dyDescent="0.25">
      <c r="A329">
        <v>2011</v>
      </c>
      <c r="B329" s="141">
        <f t="shared" si="238"/>
        <v>1488708</v>
      </c>
      <c r="C329" s="141">
        <f t="shared" si="238"/>
        <v>1514583</v>
      </c>
      <c r="D329" s="141">
        <f t="shared" si="238"/>
        <v>1684820</v>
      </c>
      <c r="E329" s="148">
        <f t="shared" si="235"/>
        <v>1.4711776237046053</v>
      </c>
      <c r="F329" s="148">
        <f t="shared" si="235"/>
        <v>1.337826879380799</v>
      </c>
      <c r="G329" s="148">
        <f t="shared" si="235"/>
        <v>1.5091229397772707</v>
      </c>
      <c r="H329" s="10"/>
      <c r="I329" s="13">
        <f t="shared" si="230"/>
        <v>1457396.8998624822</v>
      </c>
      <c r="J329" s="13">
        <f t="shared" si="218"/>
        <v>1482695.5608988365</v>
      </c>
      <c r="K329" s="13">
        <f t="shared" si="219"/>
        <v>1649348.4575712113</v>
      </c>
      <c r="L329" s="10">
        <f t="shared" si="231"/>
        <v>1.4743659845630361</v>
      </c>
      <c r="M329" s="10"/>
      <c r="N329" s="13">
        <f>('[2]A9. Nominal GDP (A)'!DH329/('[2]A9. Nominal GDP (A)'!F329/'BoE A8. UK Real GDP(A)'!I329))</f>
        <v>1262386.2874305346</v>
      </c>
      <c r="O329" s="13">
        <f t="shared" si="220"/>
        <v>1284940.2623558177</v>
      </c>
      <c r="P329" s="13">
        <f t="shared" si="221"/>
        <v>1429365.7414762534</v>
      </c>
      <c r="Q329" s="10">
        <f t="shared" si="232"/>
        <v>1.4110851141063989</v>
      </c>
      <c r="R329" s="10"/>
      <c r="S329" s="13">
        <f t="shared" si="245"/>
        <v>787.79207662464648</v>
      </c>
      <c r="T329" s="13">
        <f t="shared" si="245"/>
        <v>817.42814483734276</v>
      </c>
      <c r="U329" s="13">
        <f t="shared" si="245"/>
        <v>789.48431030242909</v>
      </c>
      <c r="V329" s="10">
        <f t="shared" si="233"/>
        <v>1.4711776237046053</v>
      </c>
      <c r="W329" s="10">
        <f t="shared" si="233"/>
        <v>1.337826879380799</v>
      </c>
      <c r="X329" s="10">
        <f t="shared" si="233"/>
        <v>1.5091229397772707</v>
      </c>
      <c r="Y329" s="10"/>
      <c r="Z329" s="10"/>
      <c r="AA329" s="10">
        <f t="shared" si="240"/>
        <v>1604.4473957279176</v>
      </c>
      <c r="AB329" s="10">
        <f t="shared" si="242"/>
        <v>0.21812658067918278</v>
      </c>
      <c r="AC329" s="10"/>
      <c r="AD329" s="81">
        <f t="shared" si="224"/>
        <v>1488708</v>
      </c>
      <c r="AE329" s="81">
        <f t="shared" si="224"/>
        <v>1514583</v>
      </c>
      <c r="AF329" s="81">
        <f t="shared" si="224"/>
        <v>1684820</v>
      </c>
      <c r="AG329" s="81">
        <f t="shared" si="241"/>
        <v>1684820</v>
      </c>
      <c r="AH329" s="150">
        <f t="shared" si="243"/>
        <v>1.4711776237046053</v>
      </c>
      <c r="AI329" s="150">
        <f t="shared" si="243"/>
        <v>1.337826879380799</v>
      </c>
      <c r="AJ329" s="150">
        <f t="shared" si="243"/>
        <v>1.5091229397772707</v>
      </c>
      <c r="AN329" s="154">
        <f>'[2]A18. Population 1680+'!J931</f>
        <v>61470.827000000005</v>
      </c>
      <c r="AO329" s="154"/>
      <c r="AP329" s="154"/>
      <c r="AQ329" s="153"/>
      <c r="AR329" s="153"/>
      <c r="AS329" s="153"/>
      <c r="AT329" s="153"/>
      <c r="AU329" s="154">
        <f>'[2]A18. Population 1680+'!S931</f>
        <v>6389.1880000000001</v>
      </c>
      <c r="AV329" s="153"/>
      <c r="AW329" s="153"/>
      <c r="AX329" s="153"/>
      <c r="AY329" s="156"/>
      <c r="AZ329" s="153"/>
      <c r="BA329" s="153"/>
      <c r="BB329" s="153"/>
      <c r="BC329" s="157"/>
      <c r="BJ329" s="168"/>
      <c r="BP329" s="166"/>
      <c r="BQ329" s="166"/>
      <c r="BR329" s="166"/>
      <c r="BV329" s="143"/>
      <c r="BW329" s="143"/>
      <c r="BX329" s="143"/>
      <c r="BY329" s="144"/>
      <c r="BZ329" s="144"/>
      <c r="CA329" s="144"/>
      <c r="CB329" s="158"/>
      <c r="CC329" s="158">
        <f t="shared" si="225"/>
        <v>787.66160803205776</v>
      </c>
      <c r="CD329" s="158"/>
      <c r="CE329" s="162">
        <f>'[2]A9. Nominal GDP (A)'!DX329/'[2]A9. Nominal GDP (A)'!EF329</f>
        <v>2.162030350733405E-2</v>
      </c>
      <c r="CF329" s="162">
        <f>'[2]A18. Population 1680+'!U931</f>
        <v>1814.3</v>
      </c>
      <c r="CG329" s="162"/>
      <c r="CH329" s="162"/>
      <c r="CI329" s="145">
        <f>'[2]A9. Nominal GDP (A)'!DX329/CU329</f>
        <v>32186.318793796261</v>
      </c>
      <c r="CJ329" s="145">
        <f t="shared" si="222"/>
        <v>32186.318793796261</v>
      </c>
      <c r="CK329" s="145">
        <f>'[2]A9. Nominal GDP (A)'!DZ329/CV329</f>
        <v>32738.127590517019</v>
      </c>
      <c r="CL329" s="145">
        <f>'[2]A9. Nominal GDP (A)'!EB329/CW329</f>
        <v>36417.847108448252</v>
      </c>
      <c r="CO329" s="146"/>
      <c r="CQ329" s="197"/>
      <c r="CR329" s="83">
        <v>1488708</v>
      </c>
      <c r="CS329" s="83">
        <v>1514583</v>
      </c>
      <c r="CT329" s="83">
        <v>1684820</v>
      </c>
      <c r="CU329" s="203">
        <f>'[2]A9. Nominal GDP (A)'!FM329/'BoE A8. UK Real GDP(A)'!CR329</f>
        <v>0.96137120241175567</v>
      </c>
      <c r="CV329" s="203">
        <f>'[2]A9. Nominal GDP (A)'!FN329/'BoE A8. UK Real GDP(A)'!CS329</f>
        <v>0.95872923438332536</v>
      </c>
      <c r="CW329" s="203">
        <f>'[2]A9. Nominal GDP (A)'!FO329/'BoE A8. UK Real GDP(A)'!CT329</f>
        <v>0.96643795776403418</v>
      </c>
      <c r="CX329" s="203">
        <f t="shared" si="226"/>
        <v>1.0173808429859985</v>
      </c>
      <c r="CY329" s="203">
        <f t="shared" si="227"/>
        <v>1.1317330195041606</v>
      </c>
      <c r="CZ329" s="203">
        <f t="shared" si="228"/>
        <v>1.1123985942005159</v>
      </c>
      <c r="DA329" s="206"/>
      <c r="DB329" s="207">
        <v>553.53</v>
      </c>
      <c r="DC329" s="207"/>
      <c r="DD329" s="207"/>
      <c r="DE329" s="207"/>
      <c r="DF329" s="205">
        <v>163172.8214716349</v>
      </c>
      <c r="DG329" s="205">
        <v>162716.84732556148</v>
      </c>
      <c r="DH329" s="205">
        <v>178117.82843519314</v>
      </c>
      <c r="DI329" s="205">
        <f t="shared" si="244"/>
        <v>163172.8214716349</v>
      </c>
      <c r="DJ329" s="205">
        <f t="shared" si="244"/>
        <v>162716.84732556148</v>
      </c>
      <c r="DK329" s="205">
        <f t="shared" si="244"/>
        <v>178117.82843519314</v>
      </c>
    </row>
    <row r="330" spans="1:115" x14ac:dyDescent="0.25">
      <c r="A330">
        <v>2012</v>
      </c>
      <c r="B330" s="141">
        <f t="shared" si="238"/>
        <v>1505417</v>
      </c>
      <c r="C330" s="141">
        <f t="shared" si="238"/>
        <v>1530435</v>
      </c>
      <c r="D330" s="141">
        <f t="shared" si="238"/>
        <v>1706942</v>
      </c>
      <c r="E330" s="148">
        <f t="shared" si="235"/>
        <v>1.1223826297702431</v>
      </c>
      <c r="F330" s="148">
        <f t="shared" si="235"/>
        <v>1.0466247145253789</v>
      </c>
      <c r="G330" s="148">
        <f t="shared" si="235"/>
        <v>1.3130186013936225</v>
      </c>
      <c r="H330" s="10"/>
      <c r="I330" s="13">
        <f t="shared" si="230"/>
        <v>1473554.7031487511</v>
      </c>
      <c r="J330" s="13">
        <f>J331*I330/I331*$CX330/$CX331</f>
        <v>1498010.7372684318</v>
      </c>
      <c r="K330" s="13">
        <f t="shared" ref="K330" si="246">K331*I330/I331*$CY330/$CY331</f>
        <v>1670778.2061273113</v>
      </c>
      <c r="L330" s="10">
        <f t="shared" si="231"/>
        <v>1.299285694161739</v>
      </c>
      <c r="M330" s="10"/>
      <c r="N330" s="13">
        <f>('[2]A9. Nominal GDP (A)'!DH330/('[2]A9. Nominal GDP (A)'!F330/'BoE A8. UK Real GDP(A)'!I330))</f>
        <v>1282938.9028321838</v>
      </c>
      <c r="O330" s="13">
        <f>O331*N330/N331*$CX330/$CX331</f>
        <v>1304881.7617750929</v>
      </c>
      <c r="P330" s="13">
        <f t="shared" ref="P330" si="247">P331*N330/N331*$CY330/$CY331</f>
        <v>1455375.4221563807</v>
      </c>
      <c r="Q330" s="10">
        <f t="shared" si="232"/>
        <v>1.819665878745937</v>
      </c>
      <c r="R330" s="10"/>
      <c r="S330" s="13">
        <f t="shared" si="245"/>
        <v>796.63411805138787</v>
      </c>
      <c r="T330" s="13">
        <f t="shared" si="245"/>
        <v>825.98354982469675</v>
      </c>
      <c r="U330" s="13">
        <f t="shared" si="245"/>
        <v>799.85038615178405</v>
      </c>
      <c r="V330" s="10">
        <f t="shared" si="233"/>
        <v>1.1223826297702573</v>
      </c>
      <c r="W330" s="10">
        <f t="shared" si="233"/>
        <v>1.0466247145253931</v>
      </c>
      <c r="X330" s="10">
        <f t="shared" si="233"/>
        <v>1.3130186013936083</v>
      </c>
      <c r="Y330" s="10"/>
      <c r="Z330" s="10"/>
      <c r="AA330" s="10">
        <f t="shared" si="240"/>
        <v>1583.9971589954007</v>
      </c>
      <c r="AB330" s="10">
        <f t="shared" si="242"/>
        <v>-1.2745968977835389</v>
      </c>
      <c r="AC330" s="10"/>
      <c r="AD330" s="81">
        <f t="shared" si="224"/>
        <v>1505417</v>
      </c>
      <c r="AE330" s="81">
        <f t="shared" si="224"/>
        <v>1530435</v>
      </c>
      <c r="AF330" s="81">
        <f t="shared" si="224"/>
        <v>1706942</v>
      </c>
      <c r="AG330" s="81">
        <f t="shared" si="241"/>
        <v>1706942</v>
      </c>
      <c r="AH330" s="150">
        <f t="shared" si="243"/>
        <v>1.1223826297702431</v>
      </c>
      <c r="AI330" s="150">
        <f t="shared" si="243"/>
        <v>1.0466247145253789</v>
      </c>
      <c r="AJ330" s="150">
        <f t="shared" si="243"/>
        <v>1.3130186013936225</v>
      </c>
      <c r="AN330" s="154">
        <f>'[2]A18. Population 1680+'!J932</f>
        <v>61881.396000000001</v>
      </c>
      <c r="AO330" s="154"/>
      <c r="AP330" s="154"/>
      <c r="AQ330" s="153"/>
      <c r="AR330" s="153"/>
      <c r="AS330" s="153"/>
      <c r="AT330" s="153"/>
      <c r="AU330" s="154">
        <f>'[2]A18. Population 1680+'!S932</f>
        <v>6409.0069999999996</v>
      </c>
      <c r="AV330" s="153"/>
      <c r="AW330" s="153"/>
      <c r="AX330" s="153"/>
      <c r="AY330" s="156"/>
      <c r="AZ330" s="153"/>
      <c r="BA330" s="153"/>
      <c r="BB330" s="153"/>
      <c r="BC330" s="157"/>
      <c r="BJ330" s="168"/>
      <c r="BP330" s="166"/>
      <c r="BQ330" s="166"/>
      <c r="BR330" s="166"/>
      <c r="BV330" s="143"/>
      <c r="BW330" s="143"/>
      <c r="BX330" s="143"/>
      <c r="BY330" s="144"/>
      <c r="BZ330" s="144"/>
      <c r="CA330" s="144"/>
      <c r="CB330" s="158"/>
      <c r="CC330" s="158">
        <f t="shared" si="225"/>
        <v>796.39421980029272</v>
      </c>
      <c r="CD330" s="158"/>
      <c r="CE330" s="162">
        <f>'[2]A9. Nominal GDP (A)'!DX330/'[2]A9. Nominal GDP (A)'!EF330</f>
        <v>2.1484754222341102E-2</v>
      </c>
      <c r="CF330" s="162">
        <f>'[2]A18. Population 1680+'!U932</f>
        <v>1823.6</v>
      </c>
      <c r="CG330" s="162"/>
      <c r="CH330" s="162"/>
      <c r="CI330" s="145">
        <f>'[2]A9. Nominal GDP (A)'!DX330/CU330</f>
        <v>32343.514247134077</v>
      </c>
      <c r="CJ330" s="145">
        <f>CI330</f>
        <v>32343.514247134077</v>
      </c>
      <c r="CK330" s="145">
        <f>'[2]A9. Nominal GDP (A)'!DZ330/CV330</f>
        <v>32907.541127966753</v>
      </c>
      <c r="CL330" s="145">
        <f>'[2]A9. Nominal GDP (A)'!EB330/CW330</f>
        <v>36702.809376454286</v>
      </c>
      <c r="CO330" s="146"/>
      <c r="CQ330" s="197"/>
      <c r="CR330" s="83">
        <v>1505417</v>
      </c>
      <c r="CS330" s="83">
        <v>1530435</v>
      </c>
      <c r="CT330" s="83">
        <v>1706942</v>
      </c>
      <c r="CU330" s="203">
        <f>'[2]A9. Nominal GDP (A)'!FM330/'BoE A8. UK Real GDP(A)'!CR330</f>
        <v>0.97846510302461043</v>
      </c>
      <c r="CV330" s="203">
        <f>'[2]A9. Nominal GDP (A)'!FN330/'BoE A8. UK Real GDP(A)'!CS330</f>
        <v>0.97722281573539549</v>
      </c>
      <c r="CW330" s="203">
        <f>'[2]A9. Nominal GDP (A)'!FO330/'BoE A8. UK Real GDP(A)'!CT330</f>
        <v>0.98131278039909964</v>
      </c>
      <c r="CX330" s="203">
        <f t="shared" si="226"/>
        <v>1.0166186511777136</v>
      </c>
      <c r="CY330" s="203">
        <f t="shared" si="227"/>
        <v>1.133866563218032</v>
      </c>
      <c r="CZ330" s="203">
        <f t="shared" si="228"/>
        <v>1.1153312620268094</v>
      </c>
      <c r="DA330" s="206"/>
      <c r="DB330" s="207">
        <v>558.72</v>
      </c>
      <c r="DC330" s="207"/>
      <c r="DD330" s="207"/>
      <c r="DE330" s="207"/>
      <c r="DF330" s="205">
        <v>161093.02575113156</v>
      </c>
      <c r="DG330" s="205">
        <v>160773.48916372634</v>
      </c>
      <c r="DH330" s="205">
        <v>176153.40175043035</v>
      </c>
      <c r="DI330" s="205">
        <f t="shared" si="244"/>
        <v>161093.02575113156</v>
      </c>
      <c r="DJ330" s="205">
        <f t="shared" si="244"/>
        <v>160773.48916372634</v>
      </c>
      <c r="DK330" s="205">
        <f t="shared" si="244"/>
        <v>176153.40175043035</v>
      </c>
    </row>
    <row r="331" spans="1:115" x14ac:dyDescent="0.25">
      <c r="A331">
        <v>2013</v>
      </c>
      <c r="B331" s="141">
        <f t="shared" si="238"/>
        <v>1527959</v>
      </c>
      <c r="C331" s="141">
        <f t="shared" si="238"/>
        <v>1551553</v>
      </c>
      <c r="D331" s="141">
        <f t="shared" si="238"/>
        <v>1739563</v>
      </c>
      <c r="E331" s="148">
        <f t="shared" si="235"/>
        <v>1.4973924168519375</v>
      </c>
      <c r="F331" s="148">
        <f t="shared" si="235"/>
        <v>1.3798691221776807</v>
      </c>
      <c r="G331" s="148">
        <f t="shared" si="235"/>
        <v>1.9110784080536973</v>
      </c>
      <c r="H331" s="10"/>
      <c r="I331" s="13">
        <f>'[2]A9. Nominal GDP (A)'!F331</f>
        <v>1495378</v>
      </c>
      <c r="J331" s="13">
        <f>'[2]A9. Nominal GDP (A)'!G331</f>
        <v>1518436</v>
      </c>
      <c r="K331" s="13">
        <f>'[2]A9. Nominal GDP (A)'!H331</f>
        <v>1702433.0354605997</v>
      </c>
      <c r="L331" s="10">
        <f t="shared" si="231"/>
        <v>1.8946158872074932</v>
      </c>
      <c r="M331" s="10"/>
      <c r="N331" s="13">
        <f>('[2]A9. Nominal GDP (A)'!DH331/('[2]A9. Nominal GDP (A)'!F331/'BoE A8. UK Real GDP(A)'!I331))</f>
        <v>1302596</v>
      </c>
      <c r="O331" s="13">
        <f>'[2]A9. Nominal GDP (A)'!DJ331</f>
        <v>1323341</v>
      </c>
      <c r="P331" s="13">
        <f>'[2]A9. Nominal GDP (A)'!DL331</f>
        <v>1483697.3277632152</v>
      </c>
      <c r="Q331" s="10">
        <f t="shared" si="232"/>
        <v>1.9460206057946863</v>
      </c>
      <c r="R331" s="10"/>
      <c r="S331" s="13">
        <f t="shared" si="245"/>
        <v>808.56285692514473</v>
      </c>
      <c r="T331" s="13">
        <f t="shared" si="245"/>
        <v>837.38104178299488</v>
      </c>
      <c r="U331" s="13">
        <f t="shared" si="245"/>
        <v>815.13615417826486</v>
      </c>
      <c r="V331" s="10">
        <f t="shared" si="233"/>
        <v>1.4973924168519517</v>
      </c>
      <c r="W331" s="10">
        <f t="shared" si="233"/>
        <v>1.3798691221776807</v>
      </c>
      <c r="X331" s="10">
        <f t="shared" si="233"/>
        <v>1.9110784080536831</v>
      </c>
      <c r="Y331" s="10"/>
      <c r="Z331" s="10"/>
      <c r="AA331" s="10">
        <f t="shared" si="240"/>
        <v>1591.9063920366757</v>
      </c>
      <c r="AB331" s="10">
        <f t="shared" si="242"/>
        <v>0.49932116332148269</v>
      </c>
      <c r="AC331" s="10"/>
      <c r="AD331" s="81">
        <f>CR331</f>
        <v>1527959</v>
      </c>
      <c r="AE331" s="81">
        <f t="shared" ref="AE331:AF334" si="248">CS331</f>
        <v>1551553</v>
      </c>
      <c r="AF331" s="81">
        <f t="shared" si="248"/>
        <v>1739563</v>
      </c>
      <c r="AG331" s="81">
        <f t="shared" si="241"/>
        <v>1739563</v>
      </c>
      <c r="AH331" s="150">
        <f t="shared" si="243"/>
        <v>1.4973924168519375</v>
      </c>
      <c r="AI331" s="150">
        <f t="shared" si="243"/>
        <v>1.3798691221776807</v>
      </c>
      <c r="AJ331" s="150">
        <f t="shared" si="243"/>
        <v>1.9110784080536973</v>
      </c>
      <c r="AN331" s="154">
        <f>'[2]A18. Population 1680+'!J933</f>
        <v>62275.928999999996</v>
      </c>
      <c r="AO331" s="154"/>
      <c r="AP331" s="154"/>
      <c r="AQ331" s="153"/>
      <c r="AR331" s="153"/>
      <c r="AS331" s="153"/>
      <c r="AT331" s="153"/>
      <c r="AU331" s="154">
        <f>'[2]A18. Population 1680+'!S933</f>
        <v>6422.8249999999998</v>
      </c>
      <c r="AV331" s="153"/>
      <c r="AW331" s="153"/>
      <c r="AX331" s="153"/>
      <c r="AY331" s="156"/>
      <c r="AZ331" s="153"/>
      <c r="BA331" s="153"/>
      <c r="BB331" s="153"/>
      <c r="BC331" s="157"/>
      <c r="BJ331" s="168"/>
      <c r="BP331" s="166"/>
      <c r="BQ331" s="166"/>
      <c r="BR331" s="166"/>
      <c r="BV331" s="143"/>
      <c r="BW331" s="143"/>
      <c r="BX331" s="143"/>
      <c r="BY331" s="144"/>
      <c r="BZ331" s="144"/>
      <c r="CA331" s="144"/>
      <c r="CB331" s="158"/>
      <c r="CC331" s="158">
        <f t="shared" ref="CC331:CC334" si="249">(CE330*CI331/CI330+(1-CE330)*CR331/CR330)*CC330</f>
        <v>808.18879209013198</v>
      </c>
      <c r="CD331" s="158"/>
      <c r="CE331" s="162">
        <f>'[2]A9. Nominal GDP (A)'!DX331/'[2]A9. Nominal GDP (A)'!EF331</f>
        <v>2.1323216133417193E-2</v>
      </c>
      <c r="CF331" s="162">
        <f>'[2]A18. Population 1680+'!U933</f>
        <v>1829.7</v>
      </c>
      <c r="CG331" s="162"/>
      <c r="CH331" s="162"/>
      <c r="CI331" s="145">
        <f>'[2]A9. Nominal GDP (A)'!DX331/CU331</f>
        <v>32581</v>
      </c>
      <c r="CJ331" s="145">
        <f>CI331</f>
        <v>32581</v>
      </c>
      <c r="CK331" s="145">
        <f>'[2]A9. Nominal GDP (A)'!DZ331/CV331</f>
        <v>33117</v>
      </c>
      <c r="CL331" s="145">
        <f>'[2]A9. Nominal GDP (A)'!EB331/CW331</f>
        <v>37129.9645394002</v>
      </c>
      <c r="CO331" s="146"/>
      <c r="CQ331" s="197"/>
      <c r="CR331" s="83">
        <v>1527959</v>
      </c>
      <c r="CS331" s="83">
        <v>1551553</v>
      </c>
      <c r="CT331" s="83">
        <v>1739563</v>
      </c>
      <c r="CU331" s="203">
        <f>'[2]A9. Nominal GDP (A)'!FM331/'BoE A8. UK Real GDP(A)'!CR331</f>
        <v>1</v>
      </c>
      <c r="CV331" s="203">
        <f>'[2]A9. Nominal GDP (A)'!FN331/'BoE A8. UK Real GDP(A)'!CS331</f>
        <v>1</v>
      </c>
      <c r="CW331" s="203">
        <f>'[2]A9. Nominal GDP (A)'!FO331/'BoE A8. UK Real GDP(A)'!CT331</f>
        <v>1</v>
      </c>
      <c r="CX331" s="203">
        <f>CS331/CR331</f>
        <v>1.0154415138102528</v>
      </c>
      <c r="CY331" s="203">
        <f>CT331/CR331</f>
        <v>1.1384880091677854</v>
      </c>
      <c r="CZ331" s="203">
        <f>CT331/CS331</f>
        <v>1.1211753642962889</v>
      </c>
      <c r="DA331" s="206"/>
      <c r="DB331" s="206"/>
      <c r="DC331" s="206"/>
      <c r="DD331" s="206"/>
      <c r="DE331" s="206"/>
      <c r="DF331" s="205">
        <v>161897.39732134188</v>
      </c>
      <c r="DG331" s="205">
        <v>162089.31478482651</v>
      </c>
      <c r="DH331" s="205">
        <v>178089.04546065739</v>
      </c>
      <c r="DI331" s="205">
        <f t="shared" si="244"/>
        <v>161897.39732134188</v>
      </c>
      <c r="DJ331" s="205">
        <f t="shared" si="244"/>
        <v>162089.31478482651</v>
      </c>
      <c r="DK331" s="205">
        <f t="shared" si="244"/>
        <v>178089.04546065739</v>
      </c>
    </row>
    <row r="332" spans="1:115" x14ac:dyDescent="0.25">
      <c r="A332">
        <v>2014</v>
      </c>
      <c r="B332" s="141">
        <f t="shared" si="238"/>
        <v>1580198</v>
      </c>
      <c r="C332" s="141">
        <f t="shared" si="238"/>
        <v>1604169</v>
      </c>
      <c r="D332" s="141">
        <f t="shared" si="238"/>
        <v>1792976</v>
      </c>
      <c r="E332" s="148">
        <f t="shared" si="235"/>
        <v>3.4188744593277676</v>
      </c>
      <c r="F332" s="148">
        <f t="shared" si="235"/>
        <v>3.3911828986827999</v>
      </c>
      <c r="G332" s="148">
        <f t="shared" si="235"/>
        <v>3.0704837939183562</v>
      </c>
      <c r="H332" s="10"/>
      <c r="I332" s="13">
        <f>I331*CC332/CC331</f>
        <v>1545613.2347798005</v>
      </c>
      <c r="J332" s="13">
        <f>J331*I332/I331*$CX332/$CX331</f>
        <v>1569025.6009370354</v>
      </c>
      <c r="K332" s="13">
        <f>K331*I332/I331*$CY332/$CY331</f>
        <v>1753696.3037346327</v>
      </c>
      <c r="L332" s="10">
        <f t="shared" si="231"/>
        <v>3.0111767808924981</v>
      </c>
      <c r="M332" s="10"/>
      <c r="N332" s="13">
        <f>('[2]A9. Nominal GDP (A)'!DH332/('[2]A9. Nominal GDP (A)'!F332/'BoE A8. UK Real GDP(A)'!I332))</f>
        <v>1352027.7817273699</v>
      </c>
      <c r="O332" s="13">
        <f>O331*N332/N331*$CX332/$CX331</f>
        <v>1373192.2407584835</v>
      </c>
      <c r="P332" s="13">
        <f>P331*N332/N331*$CY332/$CY331</f>
        <v>1534813.8076887049</v>
      </c>
      <c r="Q332" s="10">
        <f t="shared" si="232"/>
        <v>3.4452094082121079</v>
      </c>
      <c r="R332" s="10"/>
      <c r="S332" s="13">
        <f t="shared" si="245"/>
        <v>836.20660592816944</v>
      </c>
      <c r="T332" s="13">
        <f t="shared" si="245"/>
        <v>865.7781644687517</v>
      </c>
      <c r="U332" s="13">
        <f t="shared" si="245"/>
        <v>840.16477769067774</v>
      </c>
      <c r="V332" s="10">
        <f t="shared" si="233"/>
        <v>3.4188744593277676</v>
      </c>
      <c r="W332" s="10">
        <f t="shared" si="233"/>
        <v>3.3911828986827999</v>
      </c>
      <c r="X332" s="10">
        <f t="shared" si="233"/>
        <v>3.070483793918342</v>
      </c>
      <c r="Y332" s="10"/>
      <c r="Z332" s="10"/>
      <c r="AA332" s="10">
        <f t="shared" si="240"/>
        <v>1719.366918291407</v>
      </c>
      <c r="AB332" s="10">
        <f t="shared" si="242"/>
        <v>8.0067852539783502</v>
      </c>
      <c r="AC332" s="10"/>
      <c r="AD332" s="81">
        <f>CR332</f>
        <v>1580198</v>
      </c>
      <c r="AE332" s="81">
        <f t="shared" si="248"/>
        <v>1604169</v>
      </c>
      <c r="AF332" s="81">
        <f t="shared" si="248"/>
        <v>1792976</v>
      </c>
      <c r="AG332" s="81">
        <f t="shared" si="241"/>
        <v>1792976</v>
      </c>
      <c r="AH332" s="150">
        <f>100*AD332/AD331-100</f>
        <v>3.4188744593277676</v>
      </c>
      <c r="AI332" s="150">
        <f t="shared" ref="AI332:AJ334" si="250">100*AE332/AE331-100</f>
        <v>3.3911828986827999</v>
      </c>
      <c r="AJ332" s="150">
        <f t="shared" si="250"/>
        <v>3.0704837939183562</v>
      </c>
      <c r="AN332" s="154">
        <f>'[2]A18. Population 1680+'!J934</f>
        <v>62756.254000000001</v>
      </c>
      <c r="AO332" s="154"/>
      <c r="AP332" s="154"/>
      <c r="AQ332" s="153"/>
      <c r="AR332" s="153"/>
      <c r="AS332" s="153"/>
      <c r="AT332" s="153"/>
      <c r="AU332" s="154">
        <f>'[2]A18. Population 1680+'!S934</f>
        <v>6450.1</v>
      </c>
      <c r="AV332" s="153"/>
      <c r="AW332" s="153"/>
      <c r="AX332" s="153"/>
      <c r="AY332" s="156"/>
      <c r="AZ332" s="153"/>
      <c r="BA332" s="153"/>
      <c r="BB332" s="153"/>
      <c r="BC332" s="157"/>
      <c r="BJ332" s="168"/>
      <c r="BP332" s="166"/>
      <c r="BQ332" s="166"/>
      <c r="BR332" s="166"/>
      <c r="BV332" s="143"/>
      <c r="BW332" s="143"/>
      <c r="BX332" s="143"/>
      <c r="BY332" s="144"/>
      <c r="BZ332" s="144"/>
      <c r="CA332" s="144"/>
      <c r="CB332" s="158"/>
      <c r="CC332" s="158">
        <f t="shared" si="249"/>
        <v>835.33881951935132</v>
      </c>
      <c r="CD332" s="158"/>
      <c r="CE332" s="162">
        <f>'[2]A9. Nominal GDP (A)'!DX332/'[2]A9. Nominal GDP (A)'!EF332</f>
        <v>2.0747813643365316E-2</v>
      </c>
      <c r="CF332" s="162">
        <f>'[2]A18. Population 1680+'!U934</f>
        <v>1840.5</v>
      </c>
      <c r="CG332" s="162"/>
      <c r="CH332" s="162"/>
      <c r="CI332" s="145">
        <f>'[2]A9. Nominal GDP (A)'!DX332/CU332</f>
        <v>32785.653623618593</v>
      </c>
      <c r="CJ332" s="145">
        <f>CI332</f>
        <v>32785.653623618593</v>
      </c>
      <c r="CK332" s="145">
        <f>'[2]A9. Nominal GDP (A)'!DZ332/CV332</f>
        <v>33321.343103635096</v>
      </c>
      <c r="CL332" s="145">
        <f>'[2]A9. Nominal GDP (A)'!EB332/CW332</f>
        <v>37243.188512297165</v>
      </c>
      <c r="CO332" s="146"/>
      <c r="CQ332" s="197"/>
      <c r="CR332" s="83">
        <v>1580198</v>
      </c>
      <c r="CS332" s="83">
        <v>1604169</v>
      </c>
      <c r="CT332" s="83">
        <v>1792976</v>
      </c>
      <c r="CU332" s="203">
        <f>'[2]A9. Nominal GDP (A)'!FM332/'BoE A8. UK Real GDP(A)'!CR332</f>
        <v>1.0126990415125192</v>
      </c>
      <c r="CV332" s="203">
        <f>'[2]A9. Nominal GDP (A)'!FN332/'BoE A8. UK Real GDP(A)'!CS332</f>
        <v>1.0125342155346475</v>
      </c>
      <c r="CW332" s="203">
        <f>'[2]A9. Nominal GDP (A)'!FO332/'BoE A8. UK Real GDP(A)'!CT332</f>
        <v>1.0164553234399123</v>
      </c>
      <c r="CX332" s="203">
        <f>CS332/CR332</f>
        <v>1.0151696179845817</v>
      </c>
      <c r="CY332" s="203">
        <f>CT332/CR332</f>
        <v>1.13465274604828</v>
      </c>
      <c r="CZ332" s="203">
        <f>CT332/CS332</f>
        <v>1.1176976989332172</v>
      </c>
      <c r="DA332" s="206"/>
      <c r="DB332" s="206"/>
      <c r="DC332" s="206"/>
      <c r="DD332" s="206"/>
      <c r="DE332" s="206"/>
      <c r="DF332" s="205">
        <v>174860.1742566418</v>
      </c>
      <c r="DG332" s="205">
        <v>175626.23821930488</v>
      </c>
      <c r="DH332" s="205">
        <v>193159.59361856131</v>
      </c>
      <c r="DI332" s="205">
        <f t="shared" si="244"/>
        <v>174860.1742566418</v>
      </c>
      <c r="DJ332" s="205">
        <f t="shared" si="244"/>
        <v>175626.23821930488</v>
      </c>
      <c r="DK332" s="205">
        <f t="shared" si="244"/>
        <v>193159.59361856131</v>
      </c>
    </row>
    <row r="333" spans="1:115" x14ac:dyDescent="0.25">
      <c r="A333">
        <v>2015</v>
      </c>
      <c r="B333" s="141">
        <f t="shared" si="238"/>
        <v>1618725</v>
      </c>
      <c r="C333" s="141">
        <f t="shared" si="238"/>
        <v>1642802</v>
      </c>
      <c r="D333" s="141">
        <f t="shared" si="238"/>
        <v>1832318</v>
      </c>
      <c r="E333" s="148">
        <f t="shared" si="235"/>
        <v>2.4381121859412502</v>
      </c>
      <c r="F333" s="148">
        <f t="shared" si="235"/>
        <v>2.408287406127414</v>
      </c>
      <c r="G333" s="148">
        <f t="shared" si="235"/>
        <v>2.1942290359714747</v>
      </c>
      <c r="H333" s="10"/>
      <c r="I333" s="13">
        <f>I332*CC333/CC332</f>
        <v>1583036.3372129186</v>
      </c>
      <c r="J333" s="13">
        <f>J332*I333/I332*$CX333/$CX332</f>
        <v>1606547.6930233499</v>
      </c>
      <c r="K333" s="13">
        <f>K332*I333/I332*$CY333/$CY332</f>
        <v>1791881.3440604275</v>
      </c>
      <c r="L333" s="10">
        <f t="shared" si="231"/>
        <v>2.177403250749677</v>
      </c>
      <c r="M333" s="10"/>
      <c r="N333" s="13">
        <f>('[2]A9. Nominal GDP (A)'!DH333/('[2]A9. Nominal GDP (A)'!F333/'BoE A8. UK Real GDP(A)'!I333))</f>
        <v>1388073.8388417447</v>
      </c>
      <c r="O333" s="13">
        <f>O332*N333/N332*$CX333/$CX332</f>
        <v>1409392.094987734</v>
      </c>
      <c r="P333" s="13">
        <f>P332*N333/N332*$CY333/$CY332</f>
        <v>1571981.5928539985</v>
      </c>
      <c r="Q333" s="10">
        <f t="shared" si="232"/>
        <v>2.4216478232799545</v>
      </c>
      <c r="R333" s="10"/>
      <c r="S333" s="13">
        <f t="shared" si="245"/>
        <v>856.59426108694993</v>
      </c>
      <c r="T333" s="13">
        <f t="shared" si="245"/>
        <v>886.62859096865361</v>
      </c>
      <c r="U333" s="13">
        <f t="shared" si="245"/>
        <v>858.59991719277184</v>
      </c>
      <c r="V333" s="10">
        <f t="shared" si="233"/>
        <v>2.4381121859412644</v>
      </c>
      <c r="W333" s="10">
        <f t="shared" si="233"/>
        <v>2.4082874061273998</v>
      </c>
      <c r="X333" s="10">
        <f t="shared" si="233"/>
        <v>2.1942290359714747</v>
      </c>
      <c r="Y333" s="10"/>
      <c r="Z333" s="10"/>
      <c r="AA333" s="10">
        <f t="shared" si="240"/>
        <v>2206.2096741111018</v>
      </c>
      <c r="AB333" s="10">
        <f t="shared" si="242"/>
        <v>28.315233394363958</v>
      </c>
      <c r="AC333" s="10"/>
      <c r="AD333" s="81">
        <f>CR333</f>
        <v>1618725</v>
      </c>
      <c r="AE333" s="81">
        <f t="shared" si="248"/>
        <v>1642802</v>
      </c>
      <c r="AF333" s="81">
        <f t="shared" si="248"/>
        <v>1832318</v>
      </c>
      <c r="AG333" s="81">
        <f>AF333</f>
        <v>1832318</v>
      </c>
      <c r="AH333" s="150">
        <f>100*AD333/AD332-100</f>
        <v>2.4381121859412502</v>
      </c>
      <c r="AI333" s="150">
        <f t="shared" si="250"/>
        <v>2.408287406127414</v>
      </c>
      <c r="AJ333" s="150">
        <f t="shared" si="250"/>
        <v>2.1942290359714747</v>
      </c>
      <c r="AN333" s="154">
        <f>'[2]A18. Population 1680+'!J935</f>
        <v>63258.400000000001</v>
      </c>
      <c r="AO333" s="154"/>
      <c r="AP333" s="154"/>
      <c r="AQ333" s="153"/>
      <c r="AR333" s="153"/>
      <c r="AS333" s="153"/>
      <c r="AT333" s="153"/>
      <c r="AU333" s="154">
        <f>'[2]A18. Population 1680+'!S935</f>
        <v>6487</v>
      </c>
      <c r="AV333" s="153"/>
      <c r="AW333" s="153"/>
      <c r="AX333" s="153"/>
      <c r="AY333" s="156"/>
      <c r="AZ333" s="153"/>
      <c r="BA333" s="153"/>
      <c r="BB333" s="153"/>
      <c r="BC333" s="157"/>
      <c r="BJ333" s="168"/>
      <c r="BP333" s="166"/>
      <c r="BQ333" s="166"/>
      <c r="BR333" s="166"/>
      <c r="BV333" s="143"/>
      <c r="BW333" s="143"/>
      <c r="BX333" s="143"/>
      <c r="BY333" s="144"/>
      <c r="BZ333" s="144"/>
      <c r="CA333" s="144"/>
      <c r="CB333" s="158"/>
      <c r="CC333" s="158">
        <f t="shared" si="249"/>
        <v>855.56442933284802</v>
      </c>
      <c r="CD333" s="158"/>
      <c r="CE333" s="162">
        <f>'[2]A9. Nominal GDP (A)'!DX333/'[2]A9. Nominal GDP (A)'!EF333</f>
        <v>2.0583168483061177E-2</v>
      </c>
      <c r="CF333" s="162">
        <f>'[2]A18. Population 1680+'!U935</f>
        <v>1851.6</v>
      </c>
      <c r="CG333" s="162"/>
      <c r="CH333" s="162"/>
      <c r="CI333" s="145">
        <f>'[2]A9. Nominal GDP (A)'!DX333/CU333</f>
        <v>33318.489402743202</v>
      </c>
      <c r="CJ333" s="145">
        <f>CI333</f>
        <v>33318.489402743202</v>
      </c>
      <c r="CK333" s="145">
        <f>'[2]A9. Nominal GDP (A)'!DZ333/CV333</f>
        <v>33865.976364612339</v>
      </c>
      <c r="CL333" s="145">
        <f>'[2]A9. Nominal GDP (A)'!EB333/CW333</f>
        <v>37772.804075265158</v>
      </c>
      <c r="CO333" s="146"/>
      <c r="CQ333" s="197"/>
      <c r="CR333" s="83">
        <v>1618725</v>
      </c>
      <c r="CS333" s="83">
        <v>1642802</v>
      </c>
      <c r="CT333" s="83">
        <v>1832318</v>
      </c>
      <c r="CU333" s="203">
        <f>'[2]A9. Nominal GDP (A)'!FM333/'BoE A8. UK Real GDP(A)'!CR333</f>
        <v>1.0155622480656072</v>
      </c>
      <c r="CV333" s="203">
        <f>'[2]A9. Nominal GDP (A)'!FN333/'BoE A8. UK Real GDP(A)'!CS333</f>
        <v>1.0160640174531075</v>
      </c>
      <c r="CW333" s="203">
        <f>'[2]A9. Nominal GDP (A)'!FO333/'BoE A8. UK Real GDP(A)'!CT333</f>
        <v>1.0220463915106439</v>
      </c>
      <c r="CX333" s="203">
        <f>CS333/CR333</f>
        <v>1.0148740521089128</v>
      </c>
      <c r="CY333" s="203">
        <f>CT333/CR333</f>
        <v>1.1319513814885171</v>
      </c>
      <c r="CZ333" s="203">
        <f>CT333/CS333</f>
        <v>1.1153614373491145</v>
      </c>
      <c r="DA333" s="206"/>
      <c r="DB333" s="206"/>
      <c r="DC333" s="206"/>
      <c r="DD333" s="206"/>
      <c r="DE333" s="206"/>
      <c r="DF333" s="205">
        <v>224372.24071120142</v>
      </c>
      <c r="DG333" s="205">
        <v>224999.20678774369</v>
      </c>
      <c r="DH333" s="205">
        <v>243914.31911999758</v>
      </c>
      <c r="DI333" s="205">
        <f t="shared" ref="DI333:DK334" si="251">DF333</f>
        <v>224372.24071120142</v>
      </c>
      <c r="DJ333" s="205">
        <f t="shared" si="251"/>
        <v>224999.20678774369</v>
      </c>
      <c r="DK333" s="205">
        <f t="shared" si="251"/>
        <v>243914.31911999758</v>
      </c>
    </row>
    <row r="334" spans="1:115" x14ac:dyDescent="0.25">
      <c r="A334">
        <v>2016</v>
      </c>
      <c r="B334" s="141">
        <f t="shared" si="238"/>
        <v>1648678</v>
      </c>
      <c r="C334" s="141">
        <f t="shared" si="238"/>
        <v>1672084</v>
      </c>
      <c r="D334" s="141">
        <f t="shared" si="238"/>
        <v>1865410</v>
      </c>
      <c r="E334" s="148">
        <f t="shared" si="235"/>
        <v>1.8504069560919874</v>
      </c>
      <c r="F334" s="148">
        <f t="shared" si="235"/>
        <v>1.7824424367635316</v>
      </c>
      <c r="G334" s="148">
        <f t="shared" si="235"/>
        <v>1.8060183876379483</v>
      </c>
      <c r="H334" s="10"/>
      <c r="I334" s="13">
        <f>I333*CC334/CC333</f>
        <v>1612328.9517141702</v>
      </c>
      <c r="J334" s="13">
        <f>J333*I334/I333*$CX334/$CX333</f>
        <v>1635183.4808706436</v>
      </c>
      <c r="K334" s="13">
        <f>K333*I334/I333*$CY334/$CY333</f>
        <v>1824243.0506188129</v>
      </c>
      <c r="L334" s="10">
        <f t="shared" si="231"/>
        <v>1.8060183876379625</v>
      </c>
      <c r="M334" s="10"/>
      <c r="N334" s="13">
        <f>('[2]A9. Nominal GDP (A)'!DH334/('[2]A9. Nominal GDP (A)'!F334/'BoE A8. UK Real GDP(A)'!I334))</f>
        <v>1413758.8537113653</v>
      </c>
      <c r="O334" s="13">
        <f>O333*N334/N333*$CX334/$CX333</f>
        <v>1434513.6977891857</v>
      </c>
      <c r="P334" s="13">
        <f>P333*N334/N333*$CY334/$CY333</f>
        <v>1600371.8694712259</v>
      </c>
      <c r="Q334" s="10">
        <f t="shared" si="232"/>
        <v>1.8060183876379483</v>
      </c>
      <c r="R334" s="10"/>
      <c r="S334" s="13">
        <f t="shared" si="245"/>
        <v>872.44474087958758</v>
      </c>
      <c r="T334" s="13">
        <f t="shared" si="245"/>
        <v>902.43223523055735</v>
      </c>
      <c r="U334" s="13">
        <f t="shared" si="245"/>
        <v>874.10638957351762</v>
      </c>
      <c r="V334" s="10">
        <f t="shared" si="233"/>
        <v>1.8504069560919874</v>
      </c>
      <c r="W334" s="10">
        <f t="shared" si="233"/>
        <v>1.7824424367635316</v>
      </c>
      <c r="X334" s="10">
        <f t="shared" si="233"/>
        <v>1.8060183876379625</v>
      </c>
      <c r="Y334" s="10"/>
      <c r="Z334" s="10"/>
      <c r="AA334" s="10">
        <f t="shared" si="240"/>
        <v>2319.5501112948173</v>
      </c>
      <c r="AB334" s="10">
        <f t="shared" si="242"/>
        <v>5.1373375121012117</v>
      </c>
      <c r="AC334" s="10"/>
      <c r="AD334" s="81">
        <f>CR334</f>
        <v>1648678</v>
      </c>
      <c r="AE334" s="81">
        <f t="shared" si="248"/>
        <v>1672084</v>
      </c>
      <c r="AF334" s="81">
        <f t="shared" si="248"/>
        <v>1865410</v>
      </c>
      <c r="AG334" s="81">
        <f>AF334</f>
        <v>1865410</v>
      </c>
      <c r="AH334" s="150">
        <f>100*AD334/AD333-100</f>
        <v>1.8504069560919874</v>
      </c>
      <c r="AI334" s="150">
        <f t="shared" si="250"/>
        <v>1.7824424367635316</v>
      </c>
      <c r="AJ334" s="150">
        <f t="shared" si="250"/>
        <v>1.8060183876379483</v>
      </c>
      <c r="AN334" s="154">
        <f>'[2]A18. Population 1680+'!J936</f>
        <v>63710</v>
      </c>
      <c r="AO334" s="154"/>
      <c r="AP334" s="154"/>
      <c r="AQ334" s="153"/>
      <c r="AR334" s="153"/>
      <c r="AS334" s="153"/>
      <c r="AT334" s="153"/>
      <c r="AU334" s="153"/>
      <c r="AV334" s="153"/>
      <c r="AW334" s="153"/>
      <c r="AX334" s="153"/>
      <c r="AY334" s="156"/>
      <c r="AZ334" s="153"/>
      <c r="BA334" s="153"/>
      <c r="BB334" s="153"/>
      <c r="BC334" s="157"/>
      <c r="BJ334" s="168"/>
      <c r="BP334" s="166"/>
      <c r="BQ334" s="166"/>
      <c r="BR334" s="166"/>
      <c r="BV334" s="143"/>
      <c r="BW334" s="143"/>
      <c r="BX334" s="143"/>
      <c r="BY334" s="144"/>
      <c r="BZ334" s="144"/>
      <c r="CA334" s="144"/>
      <c r="CB334" s="158"/>
      <c r="CC334" s="158">
        <f t="shared" si="249"/>
        <v>871.39585304707168</v>
      </c>
      <c r="CD334" s="158"/>
      <c r="CE334" s="162">
        <f>'[2]A9. Nominal GDP (A)'!DX334/'[2]A9. Nominal GDP (A)'!EF334</f>
        <v>2.0583168483061177E-2</v>
      </c>
      <c r="CF334" s="162">
        <f>'[2]A18. Population 1680+'!U936</f>
        <v>1863</v>
      </c>
      <c r="CG334" s="162"/>
      <c r="CH334" s="162"/>
      <c r="CI334" s="145">
        <f>'[2]A9. Nominal GDP (A)'!DX334/CU334</f>
        <v>33935.017048316338</v>
      </c>
      <c r="CJ334" s="145">
        <f>CI334</f>
        <v>33935.017048316338</v>
      </c>
      <c r="CK334" s="145">
        <f>'[2]A9. Nominal GDP (A)'!DZ334/CV334</f>
        <v>34469.617898959499</v>
      </c>
      <c r="CL334" s="145">
        <f>'[2]A9. Nominal GDP (A)'!EB334/CW334</f>
        <v>38454.987862390903</v>
      </c>
      <c r="CO334" s="146"/>
      <c r="CQ334" s="197"/>
      <c r="CR334" s="83">
        <v>1648678</v>
      </c>
      <c r="CS334" s="83">
        <v>1672084</v>
      </c>
      <c r="CT334" s="83">
        <v>1865410</v>
      </c>
      <c r="CU334" s="203">
        <f>'[2]A9. Nominal GDP (A)'!FM334/'BoE A8. UK Real GDP(A)'!CR334</f>
        <v>1.0319486279309846</v>
      </c>
      <c r="CV334" s="203">
        <f>'[2]A9. Nominal GDP (A)'!FN334/'BoE A8. UK Real GDP(A)'!CS334</f>
        <v>1.0322208692864712</v>
      </c>
      <c r="CW334" s="203">
        <f>'[2]A9. Nominal GDP (A)'!FO334/'BoE A8. UK Real GDP(A)'!CT334</f>
        <v>1.0397912523252262</v>
      </c>
      <c r="CX334" s="203">
        <f>CS334/CR334</f>
        <v>1.014196829217106</v>
      </c>
      <c r="CY334" s="203">
        <f>CT334/CR334</f>
        <v>1.1314580530582685</v>
      </c>
      <c r="CZ334" s="203">
        <f>CT334/CS334</f>
        <v>1.1156197894364159</v>
      </c>
      <c r="DA334" s="206"/>
      <c r="DB334" s="206"/>
      <c r="DC334" s="206"/>
      <c r="DD334" s="206"/>
      <c r="DE334" s="206"/>
      <c r="DF334" s="207">
        <v>235899</v>
      </c>
      <c r="DG334" s="208">
        <f>DG333*DF334/DF333</f>
        <v>236558.17543998064</v>
      </c>
      <c r="DH334" s="207">
        <v>256631</v>
      </c>
      <c r="DI334" s="205">
        <f t="shared" si="251"/>
        <v>235899</v>
      </c>
      <c r="DJ334" s="205">
        <f t="shared" si="251"/>
        <v>236558.17543998064</v>
      </c>
      <c r="DK334" s="205">
        <f t="shared" si="251"/>
        <v>256631</v>
      </c>
    </row>
    <row r="335" spans="1:115" x14ac:dyDescent="0.25">
      <c r="A335" s="209"/>
      <c r="B335" s="210"/>
      <c r="C335" s="210"/>
      <c r="D335" s="210"/>
      <c r="E335" s="210"/>
      <c r="F335" s="210"/>
      <c r="G335" s="210"/>
      <c r="H335" s="209"/>
      <c r="I335" s="209"/>
      <c r="S335" s="209"/>
      <c r="T335" s="209"/>
      <c r="U335" s="209"/>
      <c r="V335" s="209"/>
      <c r="W335" s="209"/>
      <c r="X335" s="209"/>
      <c r="Y335" s="209"/>
      <c r="Z335" s="209"/>
      <c r="AA335" s="209"/>
      <c r="AB335" s="209"/>
      <c r="AC335" s="209"/>
    </row>
    <row r="336" spans="1:115" x14ac:dyDescent="0.25">
      <c r="A336" s="209"/>
      <c r="B336" s="210"/>
      <c r="C336" s="210"/>
      <c r="D336" s="210"/>
      <c r="E336" s="210"/>
      <c r="F336" s="210"/>
      <c r="G336" s="210"/>
      <c r="H336" s="209"/>
      <c r="I336" s="209"/>
      <c r="S336" s="209"/>
      <c r="T336" s="209"/>
      <c r="U336" s="209"/>
      <c r="V336" s="209"/>
      <c r="W336" s="209"/>
      <c r="X336" s="209"/>
      <c r="Y336" s="209"/>
      <c r="Z336" s="209"/>
      <c r="AA336" s="209"/>
      <c r="AB336" s="209"/>
      <c r="AC336" s="209"/>
    </row>
    <row r="337" spans="1:29" x14ac:dyDescent="0.25">
      <c r="A337" s="209"/>
      <c r="B337" s="210"/>
      <c r="C337" s="210"/>
      <c r="D337" s="210"/>
      <c r="E337" s="210"/>
      <c r="F337" s="210"/>
      <c r="G337" s="210"/>
      <c r="H337" s="209"/>
      <c r="I337" s="209"/>
      <c r="S337" s="209"/>
      <c r="T337" s="209"/>
      <c r="U337" s="209"/>
      <c r="V337" s="209"/>
      <c r="W337" s="209"/>
      <c r="X337" s="209"/>
      <c r="Y337" s="209"/>
      <c r="Z337" s="209"/>
      <c r="AA337" s="209"/>
      <c r="AB337" s="209"/>
      <c r="AC337" s="209"/>
    </row>
    <row r="338" spans="1:29" x14ac:dyDescent="0.25">
      <c r="A338" s="209"/>
      <c r="B338" s="210"/>
      <c r="C338" s="210"/>
      <c r="D338" s="210"/>
      <c r="E338" s="210"/>
      <c r="F338" s="210"/>
      <c r="G338" s="210"/>
      <c r="H338" s="209"/>
      <c r="I338" s="209"/>
      <c r="S338" s="209"/>
      <c r="T338" s="209"/>
      <c r="U338" s="209"/>
      <c r="V338" s="209"/>
      <c r="W338" s="209"/>
      <c r="X338" s="209"/>
      <c r="Y338" s="209"/>
      <c r="Z338" s="209"/>
      <c r="AA338" s="209"/>
      <c r="AB338" s="209"/>
      <c r="AC338" s="209"/>
    </row>
  </sheetData>
  <hyperlinks>
    <hyperlink ref="A1" location="'Front page'!B50" display="Back to front page" xr:uid="{5E90294E-7CF1-4BAA-9A3E-53B26892EF03}"/>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0884A-6276-40BF-8C41-30731E3D717D}">
  <sheetPr>
    <tabColor rgb="FFC00000"/>
  </sheetPr>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18</vt:i4>
      </vt:variant>
      <vt:variant>
        <vt:lpstr>Charts</vt:lpstr>
      </vt:variant>
      <vt:variant>
        <vt:i4>14</vt:i4>
      </vt:variant>
      <vt:variant>
        <vt:lpstr>Named Ranges</vt:lpstr>
      </vt:variant>
      <vt:variant>
        <vt:i4>3</vt:i4>
      </vt:variant>
    </vt:vector>
  </HeadingPairs>
  <TitlesOfParts>
    <vt:vector size="35" baseType="lpstr">
      <vt:lpstr>&gt;&gt; CHARTS</vt:lpstr>
      <vt:lpstr>&gt;&gt; DATA</vt:lpstr>
      <vt:lpstr>Chart Data</vt:lpstr>
      <vt:lpstr>HAVERQ</vt:lpstr>
      <vt:lpstr>HAVERM</vt:lpstr>
      <vt:lpstr>DataA</vt:lpstr>
      <vt:lpstr>GMWA</vt:lpstr>
      <vt:lpstr>ONS pop proj migration</vt:lpstr>
      <vt:lpstr>ONS pop proj 2020-based</vt:lpstr>
      <vt:lpstr>ONS pop proj 2021-based</vt:lpstr>
      <vt:lpstr>ONS migration estimates</vt:lpstr>
      <vt:lpstr>ONS pop est 2010</vt:lpstr>
      <vt:lpstr>OBR AS23 - C2.7</vt:lpstr>
      <vt:lpstr>OBR AS23 - TA.1</vt:lpstr>
      <vt:lpstr>OBR LT economic determinants</vt:lpstr>
      <vt:lpstr>MPR Feb24 - Chart 3.1</vt:lpstr>
      <vt:lpstr>BoE A8. UK Real GDP(A)</vt:lpstr>
      <vt:lpstr>&gt;&gt; NOT USED</vt:lpstr>
      <vt:lpstr>Chart - Potential output</vt:lpstr>
      <vt:lpstr>Chart - Migration</vt:lpstr>
      <vt:lpstr>Chart - Emp by age</vt:lpstr>
      <vt:lpstr>Chart - POPW &amp; SPA</vt:lpstr>
      <vt:lpstr>Chart - LT sickness</vt:lpstr>
      <vt:lpstr>Chart - Output per hour</vt:lpstr>
      <vt:lpstr>Chart - YHAT OE,OBR,BoE</vt:lpstr>
      <vt:lpstr>Chart - GDP OE,OBR LT</vt:lpstr>
      <vt:lpstr>Chart - Migration (inc 10-19av)</vt:lpstr>
      <vt:lpstr>Chart - POPW</vt:lpstr>
      <vt:lpstr>Chart - Age profile</vt:lpstr>
      <vt:lpstr>Chart - Age shares</vt:lpstr>
      <vt:lpstr>Chart - Age shares (2)</vt:lpstr>
      <vt:lpstr>Chart - Output per worker</vt:lpstr>
      <vt:lpstr>_DLX1.INC</vt:lpstr>
      <vt:lpstr>_DLX2.INC</vt:lpstr>
      <vt:lpstr>GMWA!Annual_Data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2024-02-12T11:26:43Z</dcterms:created>
  <dcterms:modified xsi:type="dcterms:W3CDTF">2024-02-20T16:09:26Z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2024-02-12T11:28:26Z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476c9c10-7e6c-4ed1-96bb-530619a058e5</vt:lpwstr>
  </property>
  <property fmtid="{D5CDD505-2E9C-101B-9397-08002B2CF9AE}" pid="8" name="MSIP_Label_231f5784-19ed-4d1e-9a93-4ea41014d730_ContentBits">
    <vt:lpwstr>0</vt:lpwstr>
  </property>
</Properties>
</file>